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60" windowWidth="23256" windowHeight="10260"/>
  </bookViews>
  <sheets>
    <sheet name="Personal File" sheetId="1" r:id="rId1"/>
    <sheet name="Skills" sheetId="4" r:id="rId2"/>
    <sheet name="Spells" sheetId="5" r:id="rId3"/>
    <sheet name="Feats" sheetId="6" r:id="rId4"/>
    <sheet name="Martial" sheetId="7" r:id="rId5"/>
    <sheet name="Equipment" sheetId="8" r:id="rId6"/>
  </sheets>
  <calcPr calcId="145621"/>
</workbook>
</file>

<file path=xl/calcChain.xml><?xml version="1.0" encoding="utf-8"?>
<calcChain xmlns="http://schemas.openxmlformats.org/spreadsheetml/2006/main">
  <c r="H3" i="7" l="1"/>
  <c r="H4" i="7"/>
  <c r="H7" i="7"/>
  <c r="E11" i="1" l="1"/>
  <c r="E40" i="4" l="1"/>
  <c r="B40" i="4"/>
  <c r="I8" i="7" l="1"/>
  <c r="J8" i="7" s="1"/>
  <c r="I7" i="7"/>
  <c r="I4" i="7"/>
  <c r="I3" i="7"/>
  <c r="M7" i="5" l="1"/>
  <c r="C21" i="5" s="1"/>
  <c r="C15" i="1" l="1"/>
  <c r="C14" i="1"/>
  <c r="C13" i="1"/>
  <c r="C12" i="1"/>
  <c r="C11" i="1"/>
  <c r="C10" i="1"/>
  <c r="J3" i="7" s="1"/>
  <c r="C28" i="5" l="1"/>
  <c r="C26" i="5"/>
  <c r="B21" i="5"/>
  <c r="B19" i="5"/>
  <c r="C29" i="5"/>
  <c r="C27" i="5"/>
  <c r="B22" i="5"/>
  <c r="B20" i="5"/>
  <c r="H39" i="4"/>
  <c r="H38" i="4"/>
  <c r="I38" i="4" s="1"/>
  <c r="H37" i="4"/>
  <c r="I37" i="4" s="1"/>
  <c r="H36" i="4"/>
  <c r="H35" i="4"/>
  <c r="H34" i="4"/>
  <c r="H33" i="4"/>
  <c r="I33" i="4" s="1"/>
  <c r="H32" i="4"/>
  <c r="I32" i="4" s="1"/>
  <c r="H31" i="4"/>
  <c r="I31" i="4" s="1"/>
  <c r="H30" i="4"/>
  <c r="H29" i="4"/>
  <c r="H28" i="4"/>
  <c r="H27" i="4"/>
  <c r="I27" i="4" s="1"/>
  <c r="H26" i="4"/>
  <c r="I26" i="4" s="1"/>
  <c r="H25" i="4"/>
  <c r="H24" i="4"/>
  <c r="I24" i="4" s="1"/>
  <c r="H23" i="4"/>
  <c r="H22" i="4"/>
  <c r="H21" i="4"/>
  <c r="I21" i="4" s="1"/>
  <c r="H20" i="4"/>
  <c r="H19" i="4"/>
  <c r="H18" i="4"/>
  <c r="H17" i="4"/>
  <c r="H16" i="4"/>
  <c r="I16" i="4" s="1"/>
  <c r="H15" i="4"/>
  <c r="H14" i="4"/>
  <c r="H13" i="4"/>
  <c r="H12" i="4"/>
  <c r="H11" i="4"/>
  <c r="I11" i="4" s="1"/>
  <c r="H10" i="4"/>
  <c r="H9" i="4"/>
  <c r="I9" i="4" s="1"/>
  <c r="H8" i="4"/>
  <c r="H7" i="4"/>
  <c r="H6" i="4"/>
  <c r="H5" i="4"/>
  <c r="H4" i="4"/>
  <c r="H3" i="4"/>
  <c r="E12" i="1" l="1"/>
  <c r="F11" i="7" l="1"/>
  <c r="D21" i="4" l="1"/>
  <c r="D39" i="4" l="1"/>
  <c r="D38" i="4"/>
  <c r="D37" i="4"/>
  <c r="D36" i="4"/>
  <c r="D35" i="4"/>
  <c r="D34" i="4"/>
  <c r="D33" i="4"/>
  <c r="D32" i="4"/>
  <c r="D31" i="4"/>
  <c r="D30" i="4"/>
  <c r="D29" i="4"/>
  <c r="D28" i="4"/>
  <c r="D27" i="4"/>
  <c r="D26" i="4"/>
  <c r="D25" i="4"/>
  <c r="D24" i="4"/>
  <c r="D23" i="4"/>
  <c r="D22" i="4"/>
  <c r="D20" i="4"/>
  <c r="D19" i="4"/>
  <c r="D18" i="4"/>
  <c r="D17" i="4"/>
  <c r="D16" i="4"/>
  <c r="D15" i="4"/>
  <c r="D14" i="4"/>
  <c r="D13" i="4"/>
  <c r="D12" i="4"/>
  <c r="D11" i="4"/>
  <c r="D10" i="4"/>
  <c r="D9" i="4"/>
  <c r="D8" i="4"/>
  <c r="D7" i="4"/>
  <c r="D6" i="4"/>
  <c r="D5" i="4"/>
  <c r="D4" i="4"/>
  <c r="D3" i="4"/>
  <c r="C8" i="1" l="1"/>
  <c r="C7" i="1"/>
  <c r="C6" i="1"/>
  <c r="J7" i="7"/>
  <c r="J4" i="7"/>
  <c r="G15" i="7" l="1"/>
  <c r="B14" i="7"/>
  <c r="T7" i="5"/>
  <c r="S7" i="5"/>
  <c r="R7" i="5"/>
  <c r="Q7" i="5"/>
  <c r="P7" i="5"/>
  <c r="O7" i="5"/>
  <c r="N7" i="5"/>
  <c r="C22" i="5" s="1"/>
  <c r="L7" i="5"/>
  <c r="C20" i="5" s="1"/>
  <c r="K7" i="5"/>
  <c r="C19" i="5" s="1"/>
  <c r="E39" i="4"/>
  <c r="G39" i="4" s="1"/>
  <c r="I39" i="4" s="1"/>
  <c r="E38" i="4"/>
  <c r="E37" i="4"/>
  <c r="E36" i="4"/>
  <c r="G36" i="4" s="1"/>
  <c r="I36" i="4" s="1"/>
  <c r="E35" i="4"/>
  <c r="G35" i="4" s="1"/>
  <c r="I35" i="4" s="1"/>
  <c r="E34" i="4"/>
  <c r="G34" i="4" s="1"/>
  <c r="I34" i="4" s="1"/>
  <c r="E33" i="4"/>
  <c r="E32" i="4"/>
  <c r="E31" i="4"/>
  <c r="E30" i="4"/>
  <c r="G30" i="4" s="1"/>
  <c r="I30" i="4" s="1"/>
  <c r="E29" i="4"/>
  <c r="G29" i="4" s="1"/>
  <c r="I29" i="4" s="1"/>
  <c r="E28" i="4"/>
  <c r="G28" i="4" s="1"/>
  <c r="I28" i="4" s="1"/>
  <c r="E27" i="4"/>
  <c r="E26" i="4"/>
  <c r="E25" i="4"/>
  <c r="G25" i="4" s="1"/>
  <c r="I25" i="4" s="1"/>
  <c r="E24" i="4"/>
  <c r="E23" i="4"/>
  <c r="G23" i="4" s="1"/>
  <c r="I23" i="4" s="1"/>
  <c r="E22" i="4"/>
  <c r="G22" i="4" s="1"/>
  <c r="I22" i="4" s="1"/>
  <c r="E21" i="4"/>
  <c r="E20" i="4"/>
  <c r="G20" i="4" s="1"/>
  <c r="I20" i="4" s="1"/>
  <c r="E19" i="4"/>
  <c r="G19" i="4" s="1"/>
  <c r="I19" i="4" s="1"/>
  <c r="E18" i="4"/>
  <c r="G18" i="4" s="1"/>
  <c r="I18" i="4" s="1"/>
  <c r="E17" i="4"/>
  <c r="G17" i="4" s="1"/>
  <c r="I17" i="4" s="1"/>
  <c r="E16" i="4"/>
  <c r="E15" i="4"/>
  <c r="G15" i="4" s="1"/>
  <c r="I15" i="4" s="1"/>
  <c r="E14" i="4"/>
  <c r="G14" i="4" s="1"/>
  <c r="I14" i="4" s="1"/>
  <c r="E13" i="4"/>
  <c r="G13" i="4" s="1"/>
  <c r="I13" i="4" s="1"/>
  <c r="E12" i="4"/>
  <c r="G12" i="4" s="1"/>
  <c r="I12" i="4" s="1"/>
  <c r="E11" i="4"/>
  <c r="E10" i="4"/>
  <c r="G10" i="4" s="1"/>
  <c r="I10" i="4" s="1"/>
  <c r="E9" i="4"/>
  <c r="E8" i="4"/>
  <c r="G8" i="4" s="1"/>
  <c r="I8" i="4" s="1"/>
  <c r="E7" i="4"/>
  <c r="G7" i="4" s="1"/>
  <c r="I7" i="4" s="1"/>
  <c r="E6" i="4"/>
  <c r="G6" i="4" s="1"/>
  <c r="I6" i="4" s="1"/>
  <c r="E5" i="4"/>
  <c r="G5" i="4" s="1"/>
  <c r="I5" i="4" s="1"/>
  <c r="E4" i="4"/>
  <c r="G4" i="4" s="1"/>
  <c r="I4" i="4" s="1"/>
  <c r="E3" i="4"/>
  <c r="G3" i="4" s="1"/>
  <c r="I3" i="4" s="1"/>
  <c r="E14" i="1" l="1"/>
  <c r="E15" i="1" s="1"/>
  <c r="E7" i="1"/>
</calcChain>
</file>

<file path=xl/comments1.xml><?xml version="1.0" encoding="utf-8"?>
<comments xmlns="http://schemas.openxmlformats.org/spreadsheetml/2006/main">
  <authors>
    <author>Alexis Álvarez</author>
  </authors>
  <commentList>
    <comment ref="B6" authorId="0">
      <text>
        <r>
          <rPr>
            <sz val="12"/>
            <color indexed="81"/>
            <rFont val="Times New Roman"/>
            <family val="1"/>
          </rPr>
          <t xml:space="preserve">+1 </t>
        </r>
        <r>
          <rPr>
            <i/>
            <sz val="12"/>
            <color indexed="81"/>
            <rFont val="Times New Roman"/>
            <family val="1"/>
          </rPr>
          <t>resistance</t>
        </r>
      </text>
    </comment>
    <comment ref="E6" authorId="0">
      <text>
        <r>
          <rPr>
            <sz val="12"/>
            <color indexed="81"/>
            <rFont val="Times New Roman"/>
            <family val="1"/>
          </rPr>
          <t>Includes gnome bonus</t>
        </r>
      </text>
    </comment>
    <comment ref="B7" authorId="0">
      <text>
        <r>
          <rPr>
            <sz val="12"/>
            <color indexed="81"/>
            <rFont val="Times New Roman"/>
            <family val="1"/>
          </rPr>
          <t xml:space="preserve">+1 </t>
        </r>
        <r>
          <rPr>
            <i/>
            <sz val="12"/>
            <color indexed="81"/>
            <rFont val="Times New Roman"/>
            <family val="1"/>
          </rPr>
          <t>resistance</t>
        </r>
      </text>
    </comment>
    <comment ref="B8" authorId="0">
      <text>
        <r>
          <rPr>
            <sz val="12"/>
            <color indexed="81"/>
            <rFont val="Times New Roman"/>
            <family val="1"/>
          </rPr>
          <t xml:space="preserve">+1 </t>
        </r>
        <r>
          <rPr>
            <i/>
            <sz val="12"/>
            <color indexed="81"/>
            <rFont val="Times New Roman"/>
            <family val="1"/>
          </rPr>
          <t>resistance</t>
        </r>
      </text>
    </comment>
    <comment ref="C8" authorId="0">
      <text>
        <r>
          <rPr>
            <sz val="12"/>
            <color indexed="81"/>
            <rFont val="Times New Roman"/>
            <family val="1"/>
          </rPr>
          <t>+2 vs. Illusions</t>
        </r>
      </text>
    </comment>
    <comment ref="C9" authorId="0">
      <text>
        <r>
          <rPr>
            <sz val="12"/>
            <color indexed="81"/>
            <rFont val="Times New Roman"/>
            <family val="1"/>
          </rPr>
          <t>Next level at 3,000 XPs</t>
        </r>
      </text>
    </comment>
    <comment ref="E10" authorId="0">
      <text>
        <r>
          <rPr>
            <sz val="12"/>
            <color indexed="81"/>
            <rFont val="Times New Roman"/>
            <family val="1"/>
          </rPr>
          <t>Modified by 75% for Small size PC</t>
        </r>
      </text>
    </comment>
    <comment ref="E12" authorId="0">
      <text>
        <r>
          <rPr>
            <sz val="12"/>
            <color indexed="81"/>
            <rFont val="Times New Roman"/>
            <family val="1"/>
          </rPr>
          <t>(2 * 8 Favored Soul) + (2 * 1 Con)</t>
        </r>
      </text>
    </comment>
  </commentList>
</comments>
</file>

<file path=xl/comments2.xml><?xml version="1.0" encoding="utf-8"?>
<comments xmlns="http://schemas.openxmlformats.org/spreadsheetml/2006/main">
  <authors>
    <author>Alexis Álvarez</author>
  </authors>
  <commentList>
    <comment ref="J7" authorId="0">
      <text>
        <r>
          <rPr>
            <sz val="12"/>
            <color indexed="81"/>
            <rFont val="Times New Roman"/>
            <family val="1"/>
          </rPr>
          <t>Combat Casting</t>
        </r>
      </text>
    </comment>
    <comment ref="J8" authorId="0">
      <text>
        <r>
          <rPr>
            <sz val="12"/>
            <color indexed="81"/>
            <rFont val="Times New Roman"/>
            <family val="1"/>
          </rPr>
          <t>Gnome bonus</t>
        </r>
      </text>
    </comment>
    <comment ref="F18" authorId="0">
      <text>
        <r>
          <rPr>
            <sz val="12"/>
            <color indexed="81"/>
            <rFont val="Times New Roman"/>
            <family val="1"/>
          </rPr>
          <t>Gnome bonus</t>
        </r>
      </text>
    </comment>
    <comment ref="F22" authorId="0">
      <text>
        <r>
          <rPr>
            <sz val="12"/>
            <color indexed="81"/>
            <rFont val="Times New Roman"/>
            <family val="1"/>
          </rPr>
          <t>Gnome bonus</t>
        </r>
      </text>
    </comment>
  </commentList>
</comments>
</file>

<file path=xl/comments3.xml><?xml version="1.0" encoding="utf-8"?>
<comments xmlns="http://schemas.openxmlformats.org/spreadsheetml/2006/main">
  <authors>
    <author>Alexis Álvarez</author>
  </authors>
  <commentList>
    <comment ref="D10" authorId="0">
      <text>
        <r>
          <rPr>
            <sz val="12"/>
            <color indexed="81"/>
            <rFont val="Times New Roman"/>
            <family val="1"/>
          </rPr>
          <t>Imbued weapon</t>
        </r>
      </text>
    </comment>
  </commentList>
</comments>
</file>

<file path=xl/comments4.xml><?xml version="1.0" encoding="utf-8"?>
<comments xmlns="http://schemas.openxmlformats.org/spreadsheetml/2006/main">
  <authors>
    <author>Alexis Álvarez</author>
  </authors>
  <commentList>
    <comment ref="A2" authorId="0">
      <text>
        <r>
          <rPr>
            <sz val="12"/>
            <color indexed="81"/>
            <rFont val="Times New Roman"/>
            <family val="1"/>
          </rPr>
          <t xml:space="preserve">You are adept at casting spells in combat.
</t>
        </r>
        <r>
          <rPr>
            <b/>
            <sz val="12"/>
            <color indexed="81"/>
            <rFont val="Times New Roman"/>
            <family val="1"/>
          </rPr>
          <t xml:space="preserve">Benefit: </t>
        </r>
        <r>
          <rPr>
            <sz val="12"/>
            <color indexed="81"/>
            <rFont val="Times New Roman"/>
            <family val="1"/>
          </rPr>
          <t xml:space="preserve"> You get a +4 bonus on Concentration checks made to cast a spell or use a spell-like ability while on the defensive (see Casting on the Defensive, page 140) or while you are grappling or pinned.
PHB 92</t>
        </r>
      </text>
    </comment>
    <comment ref="A3" authorId="0">
      <text>
        <r>
          <rPr>
            <sz val="12"/>
            <color indexed="81"/>
            <rFont val="Times New Roman"/>
            <family val="1"/>
          </rPr>
          <t xml:space="preserve">The souls of your people are hard to separate from their bodies.
</t>
        </r>
        <r>
          <rPr>
            <b/>
            <sz val="12"/>
            <color indexed="81"/>
            <rFont val="Times New Roman"/>
            <family val="1"/>
          </rPr>
          <t xml:space="preserve">Regions:  </t>
        </r>
        <r>
          <rPr>
            <sz val="12"/>
            <color indexed="81"/>
            <rFont val="Times New Roman"/>
            <family val="1"/>
          </rPr>
          <t xml:space="preserve">Dalelands, Moonshaes, deep gnome, ghostwise halfling, 
lightfoot halfling, moon elf, rock gnome, strongheart halfling, sun elf, wild elf, wood elf.
</t>
        </r>
        <r>
          <rPr>
            <b/>
            <sz val="12"/>
            <color indexed="81"/>
            <rFont val="Times New Roman"/>
            <family val="1"/>
          </rPr>
          <t xml:space="preserve">Benefit:  </t>
        </r>
        <r>
          <rPr>
            <sz val="12"/>
            <color indexed="81"/>
            <rFont val="Times New Roman"/>
            <family val="1"/>
          </rPr>
          <t>You get a +1 bonus on all Fortitude and Will saves and an additional +1 bonus on saving throws against energy draining and death effects.
FRCS 38</t>
        </r>
      </text>
    </comment>
  </commentList>
</comments>
</file>

<file path=xl/comments5.xml><?xml version="1.0" encoding="utf-8"?>
<comments xmlns="http://schemas.openxmlformats.org/spreadsheetml/2006/main">
  <authors>
    <author>Alexis Álvarez</author>
  </authors>
  <commentList>
    <comment ref="H3" authorId="0">
      <text>
        <r>
          <rPr>
            <sz val="12"/>
            <color indexed="81"/>
            <rFont val="Times New Roman"/>
            <family val="1"/>
          </rPr>
          <t>Weapon Focus included</t>
        </r>
      </text>
    </comment>
    <comment ref="D10" authorId="0">
      <text>
        <r>
          <rPr>
            <sz val="12"/>
            <color indexed="81"/>
            <rFont val="Times New Roman"/>
            <family val="1"/>
          </rPr>
          <t>Balance, Climb, Escape Artist, Hide, Jump, Move Silently, Sleight of Hand, Tumble.</t>
        </r>
      </text>
    </comment>
    <comment ref="A11" authorId="0">
      <text>
        <r>
          <rPr>
            <b/>
            <sz val="12"/>
            <color indexed="81"/>
            <rFont val="Times New Roman"/>
            <family val="1"/>
          </rPr>
          <t xml:space="preserve">Price:  </t>
        </r>
        <r>
          <rPr>
            <sz val="12"/>
            <color indexed="81"/>
            <rFont val="Times New Roman"/>
            <family val="1"/>
          </rPr>
          <t xml:space="preserve">+1,500 gp
</t>
        </r>
        <r>
          <rPr>
            <b/>
            <sz val="12"/>
            <color indexed="81"/>
            <rFont val="Times New Roman"/>
            <family val="1"/>
          </rPr>
          <t xml:space="preserve">Property: </t>
        </r>
        <r>
          <rPr>
            <sz val="12"/>
            <color indexed="81"/>
            <rFont val="Times New Roman"/>
            <family val="1"/>
          </rPr>
          <t xml:space="preserve"> Metal armor
</t>
        </r>
        <r>
          <rPr>
            <b/>
            <sz val="12"/>
            <color indexed="81"/>
            <rFont val="Times New Roman"/>
            <family val="1"/>
          </rPr>
          <t xml:space="preserve">Caster Level:  </t>
        </r>
        <r>
          <rPr>
            <sz val="12"/>
            <color indexed="81"/>
            <rFont val="Times New Roman"/>
            <family val="1"/>
          </rPr>
          <t xml:space="preserve">12th
</t>
        </r>
        <r>
          <rPr>
            <b/>
            <sz val="12"/>
            <color indexed="81"/>
            <rFont val="Times New Roman"/>
            <family val="1"/>
          </rPr>
          <t xml:space="preserve">Aura:  </t>
        </r>
        <r>
          <rPr>
            <sz val="12"/>
            <color indexed="81"/>
            <rFont val="Times New Roman"/>
            <family val="1"/>
          </rPr>
          <t xml:space="preserve">Strong; (DC 21) abjuration
</t>
        </r>
        <r>
          <rPr>
            <b/>
            <sz val="12"/>
            <color indexed="81"/>
            <rFont val="Times New Roman"/>
            <family val="1"/>
          </rPr>
          <t xml:space="preserve">Activation:  </t>
        </r>
        <r>
          <rPr>
            <sz val="12"/>
            <color indexed="81"/>
            <rFont val="Times New Roman"/>
            <family val="1"/>
          </rPr>
          <t xml:space="preserve">—
This armor glistens with a blue-black sheen, as if it were covered in oily liquid sapphire.  A suit of armor imbued with this property never tarnishes and is immune to acid damage and rusting effects.  While wearing blueshine armor, you gain a +2 competence bonus on Hide checks.
</t>
        </r>
        <r>
          <rPr>
            <b/>
            <sz val="12"/>
            <color indexed="81"/>
            <rFont val="Times New Roman"/>
            <family val="1"/>
          </rPr>
          <t xml:space="preserve">Prerequisites:  </t>
        </r>
        <r>
          <rPr>
            <sz val="12"/>
            <color indexed="81"/>
            <rFont val="Times New Roman"/>
            <family val="1"/>
          </rPr>
          <t xml:space="preserve">Craft Magic Arms and Armor, Craft (alchemy) 5 ranks.
</t>
        </r>
        <r>
          <rPr>
            <b/>
            <sz val="12"/>
            <color indexed="81"/>
            <rFont val="Times New Roman"/>
            <family val="1"/>
          </rPr>
          <t xml:space="preserve">Cost to Create:  </t>
        </r>
        <r>
          <rPr>
            <sz val="12"/>
            <color indexed="81"/>
            <rFont val="Times New Roman"/>
            <family val="1"/>
          </rPr>
          <t>750 gp, 60 XP, 2 days.
Magic Item Compendium 9</t>
        </r>
      </text>
    </comment>
  </commentList>
</comments>
</file>

<file path=xl/sharedStrings.xml><?xml version="1.0" encoding="utf-8"?>
<sst xmlns="http://schemas.openxmlformats.org/spreadsheetml/2006/main" count="404" uniqueCount="257">
  <si>
    <t>Agni</t>
  </si>
  <si>
    <t>Daughtergoddess</t>
  </si>
  <si>
    <t>Played by Alexis Álvarez</t>
  </si>
  <si>
    <t>Race:</t>
  </si>
  <si>
    <t>Gnome</t>
  </si>
  <si>
    <t>Sex:</t>
  </si>
  <si>
    <t>Female</t>
  </si>
  <si>
    <t>Class:</t>
  </si>
  <si>
    <t>Favored Soul</t>
  </si>
  <si>
    <t>Level:</t>
  </si>
  <si>
    <t>Deity:</t>
  </si>
  <si>
    <t>Pelor</t>
  </si>
  <si>
    <t>Alignment:</t>
  </si>
  <si>
    <t>Chaotic Good</t>
  </si>
  <si>
    <t>Height:</t>
  </si>
  <si>
    <t>Weight:</t>
  </si>
  <si>
    <t>41 lbs.</t>
  </si>
  <si>
    <t>Fortitude</t>
  </si>
  <si>
    <t>Attack Bonus:</t>
  </si>
  <si>
    <t>Reflex</t>
  </si>
  <si>
    <t>Grapple:</t>
  </si>
  <si>
    <t>Will</t>
  </si>
  <si>
    <t>Base Speed:</t>
  </si>
  <si>
    <t>XP:</t>
  </si>
  <si>
    <t>Gold:</t>
  </si>
  <si>
    <t>Strength:</t>
  </si>
  <si>
    <t>Lb. Capacity:</t>
  </si>
  <si>
    <t>Dexterity:</t>
  </si>
  <si>
    <t>Lb. Carried:</t>
  </si>
  <si>
    <t>Constitution:</t>
  </si>
  <si>
    <t>Hit Points:</t>
  </si>
  <si>
    <t>Intelligence:</t>
  </si>
  <si>
    <t>Current HP:</t>
  </si>
  <si>
    <t>Wisdom:</t>
  </si>
  <si>
    <t>Touch AC:</t>
  </si>
  <si>
    <t>Charisma:</t>
  </si>
  <si>
    <t>Modified AC:</t>
  </si>
  <si>
    <t>Personality, History, and Notes</t>
  </si>
  <si>
    <t>Skills</t>
  </si>
  <si>
    <t>Skill</t>
  </si>
  <si>
    <t>Rank</t>
  </si>
  <si>
    <t>Ability</t>
  </si>
  <si>
    <t>Mod.</t>
  </si>
  <si>
    <t>Ability &amp; Mod.</t>
  </si>
  <si>
    <t>Misc. Mods.</t>
  </si>
  <si>
    <t>Total</t>
  </si>
  <si>
    <t>Properties</t>
  </si>
  <si>
    <t>Appraise</t>
  </si>
  <si>
    <t>Int</t>
  </si>
  <si>
    <t>0</t>
  </si>
  <si>
    <t>Balance</t>
  </si>
  <si>
    <t>Dex</t>
  </si>
  <si>
    <t>Bluff</t>
  </si>
  <si>
    <t>Cha</t>
  </si>
  <si>
    <t>Climb</t>
  </si>
  <si>
    <t>Str</t>
  </si>
  <si>
    <t>Concentration</t>
  </si>
  <si>
    <t>Con</t>
  </si>
  <si>
    <t>Craft:  (type)</t>
  </si>
  <si>
    <t>Decipher Script</t>
  </si>
  <si>
    <t>Diplomacy</t>
  </si>
  <si>
    <t>Disable Device</t>
  </si>
  <si>
    <t>Disguise</t>
  </si>
  <si>
    <t>Escape Artist</t>
  </si>
  <si>
    <t>Forgery</t>
  </si>
  <si>
    <t>Gather Information</t>
  </si>
  <si>
    <t>Handle Animal</t>
  </si>
  <si>
    <t>Heal</t>
  </si>
  <si>
    <t>Wis</t>
  </si>
  <si>
    <t>Hide</t>
  </si>
  <si>
    <t>2</t>
  </si>
  <si>
    <t>Intimidate</t>
  </si>
  <si>
    <t>Jump</t>
  </si>
  <si>
    <t>Knowledge:  (type)</t>
  </si>
  <si>
    <t>Listen</t>
  </si>
  <si>
    <t>Move Silently</t>
  </si>
  <si>
    <t>Open Lock</t>
  </si>
  <si>
    <t>Perform:  (type)</t>
  </si>
  <si>
    <t>Profession:  (type)</t>
  </si>
  <si>
    <t>Read Lips</t>
  </si>
  <si>
    <t>Ride</t>
  </si>
  <si>
    <t>Search</t>
  </si>
  <si>
    <t>Sense Motive</t>
  </si>
  <si>
    <t>Sleight of Hand</t>
  </si>
  <si>
    <t>Speak Language</t>
  </si>
  <si>
    <t>Spellcraft</t>
  </si>
  <si>
    <t>Spot</t>
  </si>
  <si>
    <t>Survival</t>
  </si>
  <si>
    <t>Swim</t>
  </si>
  <si>
    <t>Tumble</t>
  </si>
  <si>
    <t>Use Magic Device</t>
  </si>
  <si>
    <t>Use Rope</t>
  </si>
  <si>
    <t>Spells Granted by Pelor</t>
  </si>
  <si>
    <t>Spell</t>
  </si>
  <si>
    <t>Level</t>
  </si>
  <si>
    <t>School</t>
  </si>
  <si>
    <t>Components</t>
  </si>
  <si>
    <t>Casting</t>
  </si>
  <si>
    <t>Range</t>
  </si>
  <si>
    <t>Duration</t>
  </si>
  <si>
    <t>Light</t>
  </si>
  <si>
    <t>Evocation</t>
  </si>
  <si>
    <t>V DF</t>
  </si>
  <si>
    <t>1 SA</t>
  </si>
  <si>
    <t>Touch</t>
  </si>
  <si>
    <t>10 min/lvl</t>
  </si>
  <si>
    <t>Daily Spells by Level</t>
  </si>
  <si>
    <t>Mending</t>
  </si>
  <si>
    <t>Transmut.</t>
  </si>
  <si>
    <t>V S</t>
  </si>
  <si>
    <t>10’</t>
  </si>
  <si>
    <t>Instant</t>
  </si>
  <si>
    <t>PHB 253</t>
  </si>
  <si>
    <t>0th</t>
  </si>
  <si>
    <t>1st</t>
  </si>
  <si>
    <t>2nd</t>
  </si>
  <si>
    <t>3rd</t>
  </si>
  <si>
    <t>4th</t>
  </si>
  <si>
    <t>5th</t>
  </si>
  <si>
    <t>6th</t>
  </si>
  <si>
    <t>7th</t>
  </si>
  <si>
    <t>8th</t>
  </si>
  <si>
    <t>9th</t>
  </si>
  <si>
    <t>Resistance</t>
  </si>
  <si>
    <t>Abjuration</t>
  </si>
  <si>
    <t>V S DF</t>
  </si>
  <si>
    <t>1 minute</t>
  </si>
  <si>
    <t>+1 all saves</t>
  </si>
  <si>
    <t>Divine Spells</t>
  </si>
  <si>
    <t>Guidance</t>
  </si>
  <si>
    <t>Divination</t>
  </si>
  <si>
    <t>+1 to attack</t>
  </si>
  <si>
    <t>Charisma Bonus</t>
  </si>
  <si>
    <t>Detect Magic</t>
  </si>
  <si>
    <t>Universal</t>
  </si>
  <si>
    <t>60’</t>
  </si>
  <si>
    <t>1 min/lvl</t>
  </si>
  <si>
    <t>must concentrate</t>
  </si>
  <si>
    <t>Total Divine</t>
  </si>
  <si>
    <t>Magic Weapon</t>
  </si>
  <si>
    <t>V S F/DF</t>
  </si>
  <si>
    <t>+1 enhancement</t>
  </si>
  <si>
    <t>Cure Light Wounds</t>
  </si>
  <si>
    <t>1d8 + 5 HP</t>
  </si>
  <si>
    <t>Summon Monster I</t>
  </si>
  <si>
    <t>Conjuration</t>
  </si>
  <si>
    <t>1 FR</t>
  </si>
  <si>
    <t>25’ + 2½’/lvl</t>
  </si>
  <si>
    <t>1 rnd/lvl</t>
  </si>
  <si>
    <t>1 1st-level monster, PHB 285</t>
  </si>
  <si>
    <t>Pelor Spells</t>
  </si>
  <si>
    <t>DC</t>
  </si>
  <si>
    <t>Daily</t>
  </si>
  <si>
    <t>Cast?</t>
  </si>
  <si>
    <t>Gnome Spells</t>
  </si>
  <si>
    <t>Dancing Lights</t>
  </si>
  <si>
    <t>Ghost Sound</t>
  </si>
  <si>
    <t>Speak with Animals</t>
  </si>
  <si>
    <t>Prestidigitation</t>
  </si>
  <si>
    <t>Feats</t>
  </si>
  <si>
    <t>Languages</t>
  </si>
  <si>
    <t>Common, Gnome</t>
  </si>
  <si>
    <t>Speak with Animals 1/day</t>
  </si>
  <si>
    <t>Class Features</t>
  </si>
  <si>
    <t>Racial Abilities</t>
  </si>
  <si>
    <t>Spontaneous Spellcaster</t>
  </si>
  <si>
    <t>+2 Save vs. Illusions</t>
  </si>
  <si>
    <t>Low-light Vision 60'</t>
  </si>
  <si>
    <t>Weapon Proficiencies</t>
  </si>
  <si>
    <t>+1 to Illusion DC</t>
  </si>
  <si>
    <t>Shields (not tower)</t>
  </si>
  <si>
    <t>Armor (Lt &amp; Med)</t>
  </si>
  <si>
    <t>Simple Weapons</t>
  </si>
  <si>
    <r>
      <t xml:space="preserve">Martial Weapons, </t>
    </r>
    <r>
      <rPr>
        <b/>
        <sz val="13"/>
        <rFont val="Times New Roman"/>
        <family val="1"/>
      </rPr>
      <t>Maces</t>
    </r>
  </si>
  <si>
    <t>Weapons and Armor</t>
  </si>
  <si>
    <t>Melee Weapon</t>
  </si>
  <si>
    <t>Dmg</t>
  </si>
  <si>
    <t>D+</t>
  </si>
  <si>
    <t>TH+</t>
  </si>
  <si>
    <t>Critical</t>
  </si>
  <si>
    <t>Type</t>
  </si>
  <si>
    <t>Wt.</t>
  </si>
  <si>
    <t>Atk</t>
  </si>
  <si>
    <t>Heavy Mace</t>
  </si>
  <si>
    <t>1d6</t>
  </si>
  <si>
    <t>x2</t>
  </si>
  <si>
    <t>Bludgeon</t>
  </si>
  <si>
    <t>Dagger</t>
  </si>
  <si>
    <t>1d3</t>
  </si>
  <si>
    <t>19-20, x2</t>
  </si>
  <si>
    <t>Prcg/Slash</t>
  </si>
  <si>
    <t>Ranged Weapon</t>
  </si>
  <si>
    <t>Dmg.</t>
  </si>
  <si>
    <t>Rng.</t>
  </si>
  <si>
    <t>Light Crossbow</t>
  </si>
  <si>
    <t>Armor &amp; Shield</t>
  </si>
  <si>
    <t>AC Mod.</t>
  </si>
  <si>
    <t>Check</t>
  </si>
  <si>
    <t>Arcane</t>
  </si>
  <si>
    <t>Speed</t>
  </si>
  <si>
    <t>Heavy Steel Shield</t>
  </si>
  <si>
    <t>-</t>
  </si>
  <si>
    <t>Weight on Hand (this page):</t>
  </si>
  <si>
    <t>Missiles</t>
  </si>
  <si>
    <t>Qty.</t>
  </si>
  <si>
    <t>Bolts</t>
  </si>
  <si>
    <t>+0</t>
  </si>
  <si>
    <t>Equipment Worn</t>
  </si>
  <si>
    <t>Item</t>
  </si>
  <si>
    <t>Mass</t>
  </si>
  <si>
    <t>Effects/</t>
  </si>
  <si>
    <t>Notes</t>
  </si>
  <si>
    <t>Explorer’s Outfit</t>
  </si>
  <si>
    <t>Pelor Holy Symbol, Silver</t>
  </si>
  <si>
    <t>Equipment Carried</t>
  </si>
  <si>
    <t>Candles</t>
  </si>
  <si>
    <t>Fishhooks &amp; line</t>
  </si>
  <si>
    <t>10 hooks</t>
  </si>
  <si>
    <t>Flint and Steel</t>
  </si>
  <si>
    <t>Hairbrush &amp; Comb</t>
  </si>
  <si>
    <t>Mirror, small steel</t>
  </si>
  <si>
    <t>Sack</t>
  </si>
  <si>
    <t>Chain Shirt</t>
  </si>
  <si>
    <t>Combat Casting</t>
  </si>
  <si>
    <t>+4 when casting defensively</t>
  </si>
  <si>
    <t>4</t>
  </si>
  <si>
    <t>+1 vs. kobolds &amp; goblinoids</t>
  </si>
  <si>
    <t>+4 dodge vs. Giant type</t>
  </si>
  <si>
    <t>+2 on Craft:  Alchemy</t>
  </si>
  <si>
    <r>
      <t>33</t>
    </r>
    <r>
      <rPr>
        <sz val="13"/>
        <rFont val="Times New Roman"/>
        <family val="1"/>
      </rPr>
      <t>/</t>
    </r>
    <r>
      <rPr>
        <sz val="13"/>
        <color indexed="52"/>
        <rFont val="Times New Roman"/>
        <family val="1"/>
      </rPr>
      <t>65</t>
    </r>
    <r>
      <rPr>
        <sz val="13"/>
        <rFont val="Times New Roman"/>
        <family val="1"/>
      </rPr>
      <t>/</t>
    </r>
    <r>
      <rPr>
        <sz val="13"/>
        <color indexed="10"/>
        <rFont val="Times New Roman"/>
        <family val="1"/>
      </rPr>
      <t>98</t>
    </r>
  </si>
  <si>
    <t>Roll</t>
  </si>
  <si>
    <t>2500</t>
  </si>
  <si>
    <t>20’ radius, PHB 248</t>
  </si>
  <si>
    <t>Cure Minor Wounds</t>
  </si>
  <si>
    <t>1 HP</t>
  </si>
  <si>
    <t>Hold Person</t>
  </si>
  <si>
    <t>Enchant</t>
  </si>
  <si>
    <t>100’ + 10’/lvl</t>
  </si>
  <si>
    <t>see PHB 241</t>
  </si>
  <si>
    <t>Shatter</t>
  </si>
  <si>
    <t>V S M/DF</t>
  </si>
  <si>
    <t>see PHB 278</t>
  </si>
  <si>
    <t>Cure Moderate Wounds</t>
  </si>
  <si>
    <t>2d8 + 8 HP</t>
  </si>
  <si>
    <t>Sanctuary</t>
  </si>
  <si>
    <t>PHB 274</t>
  </si>
  <si>
    <t>Base 4</t>
  </si>
  <si>
    <t>+3</t>
  </si>
  <si>
    <t>3’ 6”</t>
  </si>
  <si>
    <t>Deity’s Weapon Focus</t>
  </si>
  <si>
    <t xml:space="preserve">favored soul </t>
  </si>
  <si>
    <t>3rd:  Strong Soul</t>
  </si>
  <si>
    <r>
      <t xml:space="preserve">+1 from </t>
    </r>
    <r>
      <rPr>
        <i/>
        <sz val="12"/>
        <rFont val="Times New Roman"/>
        <family val="1"/>
      </rPr>
      <t xml:space="preserve">magic weapon </t>
    </r>
    <r>
      <rPr>
        <sz val="12"/>
        <rFont val="Times New Roman"/>
        <family val="1"/>
      </rPr>
      <t>spell</t>
    </r>
  </si>
  <si>
    <t>þ</t>
  </si>
  <si>
    <t>20’</t>
  </si>
  <si>
    <t>80’</t>
  </si>
  <si>
    <t>q</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</si>
</sst>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3" x14ac:knownFonts="1">
    <font>
      <sz val="12"/>
      <color theme="1"/>
      <name val="Times New Roman"/>
      <family val="2"/>
    </font>
    <font>
      <i/>
      <sz val="22"/>
      <color rgb="FFFF0000"/>
      <name val="Times New Roman"/>
      <family val="1"/>
    </font>
    <font>
      <i/>
      <sz val="22"/>
      <color indexed="17"/>
      <name val="Times New Roman"/>
      <family val="1"/>
    </font>
    <font>
      <b/>
      <sz val="12"/>
      <name val="Times New Roman"/>
      <family val="1"/>
    </font>
    <font>
      <sz val="12"/>
      <name val="Times New Roman"/>
      <family val="1"/>
    </font>
    <font>
      <u/>
      <sz val="12"/>
      <color indexed="12"/>
      <name val="Times New Roman"/>
      <family val="1"/>
    </font>
    <font>
      <b/>
      <sz val="13"/>
      <name val="Times New Roman"/>
      <family val="1"/>
    </font>
    <font>
      <sz val="13"/>
      <name val="Times New Roman"/>
      <family val="1"/>
    </font>
    <font>
      <b/>
      <sz val="12"/>
      <color indexed="10"/>
      <name val="Times New Roman"/>
      <family val="1"/>
    </font>
    <font>
      <i/>
      <sz val="12"/>
      <name val="Times New Roman"/>
      <family val="1"/>
    </font>
    <font>
      <b/>
      <sz val="12"/>
      <color indexed="46"/>
      <name val="Times New Roman"/>
      <family val="1"/>
    </font>
    <font>
      <b/>
      <sz val="12"/>
      <color indexed="12"/>
      <name val="Times New Roman"/>
      <family val="1"/>
    </font>
    <font>
      <b/>
      <sz val="13"/>
      <color indexed="9"/>
      <name val="Times New Roman"/>
      <family val="1"/>
    </font>
    <font>
      <b/>
      <sz val="13"/>
      <color indexed="13"/>
      <name val="Times New Roman"/>
      <family val="1"/>
    </font>
    <font>
      <b/>
      <sz val="13"/>
      <color indexed="10"/>
      <name val="Times New Roman"/>
      <family val="1"/>
    </font>
    <font>
      <sz val="13"/>
      <color indexed="23"/>
      <name val="Times New Roman"/>
      <family val="1"/>
    </font>
    <font>
      <b/>
      <sz val="13"/>
      <color indexed="12"/>
      <name val="Times New Roman"/>
      <family val="1"/>
    </font>
    <font>
      <sz val="13"/>
      <color indexed="17"/>
      <name val="Times New Roman"/>
      <family val="1"/>
    </font>
    <font>
      <sz val="13"/>
      <color indexed="52"/>
      <name val="Times New Roman"/>
      <family val="1"/>
    </font>
    <font>
      <sz val="13"/>
      <color indexed="10"/>
      <name val="Times New Roman"/>
      <family val="1"/>
    </font>
    <font>
      <b/>
      <sz val="13"/>
      <color indexed="46"/>
      <name val="Times New Roman"/>
      <family val="1"/>
    </font>
    <font>
      <b/>
      <sz val="13"/>
      <color indexed="17"/>
      <name val="Times New Roman"/>
      <family val="1"/>
    </font>
    <font>
      <b/>
      <sz val="13"/>
      <color indexed="51"/>
      <name val="Times New Roman"/>
      <family val="1"/>
    </font>
    <font>
      <b/>
      <sz val="13"/>
      <color indexed="52"/>
      <name val="Times New Roman"/>
      <family val="1"/>
    </font>
    <font>
      <i/>
      <sz val="18"/>
      <name val="Times New Roman"/>
      <family val="1"/>
    </font>
    <font>
      <sz val="18"/>
      <name val="Times New Roman"/>
      <family val="1"/>
    </font>
    <font>
      <b/>
      <sz val="18"/>
      <name val="Times New Roman"/>
      <family val="1"/>
    </font>
    <font>
      <sz val="12"/>
      <color indexed="81"/>
      <name val="Times New Roman"/>
      <family val="1"/>
    </font>
    <font>
      <sz val="12"/>
      <color theme="1"/>
      <name val="Times New Roman"/>
      <family val="2"/>
    </font>
    <font>
      <i/>
      <sz val="18"/>
      <color indexed="17"/>
      <name val="Times New Roman"/>
      <family val="1"/>
    </font>
    <font>
      <sz val="13"/>
      <color indexed="46"/>
      <name val="Times New Roman"/>
      <family val="1"/>
    </font>
    <font>
      <sz val="13"/>
      <color indexed="12"/>
      <name val="Times New Roman"/>
      <family val="1"/>
    </font>
    <font>
      <sz val="13"/>
      <color indexed="22"/>
      <name val="Times New Roman"/>
      <family val="1"/>
    </font>
    <font>
      <sz val="13"/>
      <color indexed="51"/>
      <name val="Times New Roman"/>
      <family val="1"/>
    </font>
    <font>
      <sz val="18"/>
      <color indexed="12"/>
      <name val="Times New Roman"/>
      <family val="1"/>
    </font>
    <font>
      <b/>
      <sz val="12"/>
      <color indexed="9"/>
      <name val="Times New Roman"/>
      <family val="1"/>
    </font>
    <font>
      <b/>
      <sz val="12"/>
      <color theme="0"/>
      <name val="Times New Roman"/>
      <family val="1"/>
    </font>
    <font>
      <i/>
      <sz val="18"/>
      <color indexed="12"/>
      <name val="Times New Roman"/>
      <family val="1"/>
    </font>
    <font>
      <sz val="13"/>
      <name val="Wingdings"/>
      <charset val="2"/>
    </font>
    <font>
      <sz val="11"/>
      <name val="Times New Roman"/>
      <family val="1"/>
    </font>
    <font>
      <i/>
      <sz val="18"/>
      <color rgb="FF0000FF"/>
      <name val="Times New Roman"/>
      <family val="1"/>
    </font>
    <font>
      <i/>
      <sz val="18"/>
      <color rgb="FF00B050"/>
      <name val="Times New Roman"/>
      <family val="1"/>
    </font>
    <font>
      <i/>
      <sz val="18"/>
      <color rgb="FF7030A0"/>
      <name val="Times New Roman"/>
      <family val="1"/>
    </font>
    <font>
      <i/>
      <sz val="16"/>
      <color rgb="FFFFC000"/>
      <name val="Times New Roman"/>
      <family val="1"/>
    </font>
    <font>
      <i/>
      <sz val="16"/>
      <color rgb="FFFF0000"/>
      <name val="Times New Roman"/>
      <family val="1"/>
    </font>
    <font>
      <b/>
      <sz val="12"/>
      <color indexed="81"/>
      <name val="Times New Roman"/>
      <family val="1"/>
    </font>
    <font>
      <sz val="12"/>
      <color indexed="20"/>
      <name val="Times New Roman"/>
      <family val="1"/>
    </font>
    <font>
      <i/>
      <sz val="12"/>
      <color rgb="FFFFFF00"/>
      <name val="Times New Roman"/>
      <family val="1"/>
    </font>
    <font>
      <b/>
      <sz val="13"/>
      <color rgb="FF00CC00"/>
      <name val="Times New Roman"/>
      <family val="1"/>
    </font>
    <font>
      <i/>
      <sz val="12"/>
      <color indexed="81"/>
      <name val="Times New Roman"/>
      <family val="1"/>
    </font>
    <font>
      <b/>
      <sz val="12"/>
      <color rgb="FFFFC000"/>
      <name val="Times New Roman"/>
      <family val="1"/>
    </font>
    <font>
      <sz val="12"/>
      <color rgb="FFFFC000"/>
      <name val="Times New Roman"/>
      <family val="1"/>
    </font>
    <font>
      <sz val="13"/>
      <color rgb="FFFF0000"/>
      <name val="Times New Roman"/>
      <family val="1"/>
    </font>
  </fonts>
  <fills count="21">
    <fill>
      <patternFill patternType="none"/>
    </fill>
    <fill>
      <patternFill patternType="gray125"/>
    </fill>
    <fill>
      <patternFill patternType="solid">
        <fgColor indexed="8"/>
        <bgColor indexed="64"/>
      </patternFill>
    </fill>
    <fill>
      <patternFill patternType="solid">
        <fgColor indexed="51"/>
        <bgColor indexed="64"/>
      </patternFill>
    </fill>
    <fill>
      <patternFill patternType="solid">
        <fgColor indexed="22"/>
        <bgColor indexed="64"/>
      </patternFill>
    </fill>
    <fill>
      <patternFill patternType="solid">
        <fgColor indexed="46"/>
        <bgColor indexed="64"/>
      </patternFill>
    </fill>
    <fill>
      <patternFill patternType="solid">
        <fgColor indexed="12"/>
        <bgColor indexed="64"/>
      </patternFill>
    </fill>
    <fill>
      <patternFill patternType="solid">
        <fgColor indexed="11"/>
        <bgColor indexed="64"/>
      </patternFill>
    </fill>
    <fill>
      <patternFill patternType="solid">
        <fgColor indexed="17"/>
        <bgColor indexed="64"/>
      </patternFill>
    </fill>
    <fill>
      <patternFill patternType="solid">
        <fgColor rgb="FFCCFFCC"/>
        <bgColor indexed="64"/>
      </patternFill>
    </fill>
    <fill>
      <patternFill patternType="solid">
        <fgColor indexed="22"/>
        <bgColor indexed="55"/>
      </patternFill>
    </fill>
    <fill>
      <patternFill patternType="solid">
        <fgColor indexed="65"/>
        <bgColor indexed="64"/>
      </patternFill>
    </fill>
    <fill>
      <patternFill patternType="solid">
        <fgColor theme="0" tint="-0.249977111117893"/>
        <bgColor indexed="64"/>
      </patternFill>
    </fill>
    <fill>
      <patternFill patternType="solid">
        <fgColor theme="0" tint="-0.249977111117893"/>
        <bgColor indexed="55"/>
      </patternFill>
    </fill>
    <fill>
      <patternFill patternType="solid">
        <fgColor theme="0" tint="-4.9989318521683403E-2"/>
        <bgColor indexed="64"/>
      </patternFill>
    </fill>
    <fill>
      <patternFill patternType="solid">
        <fgColor rgb="FF3333FF"/>
        <bgColor indexed="64"/>
      </patternFill>
    </fill>
    <fill>
      <patternFill patternType="solid">
        <fgColor rgb="FFFF0000"/>
        <bgColor indexed="64"/>
      </patternFill>
    </fill>
    <fill>
      <patternFill patternType="solid">
        <fgColor indexed="42"/>
        <bgColor indexed="64"/>
      </patternFill>
    </fill>
    <fill>
      <patternFill patternType="solid">
        <fgColor indexed="9"/>
        <bgColor indexed="55"/>
      </patternFill>
    </fill>
    <fill>
      <patternFill patternType="solid">
        <fgColor rgb="FFFFFF00"/>
        <bgColor indexed="64"/>
      </patternFill>
    </fill>
    <fill>
      <patternFill patternType="solid">
        <fgColor rgb="FF7030A0"/>
        <bgColor indexed="64"/>
      </patternFill>
    </fill>
  </fills>
  <borders count="106">
    <border>
      <left/>
      <right/>
      <top/>
      <bottom/>
      <diagonal/>
    </border>
    <border>
      <left style="double">
        <color indexed="64"/>
      </left>
      <right/>
      <top/>
      <bottom/>
      <diagonal/>
    </border>
    <border>
      <left/>
      <right style="double">
        <color indexed="64"/>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style="thin">
        <color indexed="9"/>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9"/>
      </top>
      <bottom style="thin">
        <color indexed="9"/>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9"/>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9"/>
      </bottom>
      <diagonal/>
    </border>
    <border>
      <left style="thin">
        <color indexed="64"/>
      </left>
      <right style="double">
        <color indexed="64"/>
      </right>
      <top/>
      <bottom style="thin">
        <color indexed="64"/>
      </bottom>
      <diagonal/>
    </border>
    <border>
      <left style="double">
        <color indexed="64"/>
      </left>
      <right style="thin">
        <color indexed="64"/>
      </right>
      <top style="thin">
        <color indexed="9"/>
      </top>
      <bottom style="thin">
        <color indexed="9"/>
      </bottom>
      <diagonal/>
    </border>
    <border>
      <left style="thin">
        <color indexed="64"/>
      </left>
      <right style="double">
        <color indexed="64"/>
      </right>
      <top/>
      <bottom style="dotted">
        <color indexed="64"/>
      </bottom>
      <diagonal/>
    </border>
    <border>
      <left/>
      <right style="double">
        <color indexed="64"/>
      </right>
      <top style="thin">
        <color indexed="64"/>
      </top>
      <bottom style="thin">
        <color indexed="64"/>
      </bottom>
      <diagonal/>
    </border>
    <border>
      <left style="double">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style="double">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medium">
        <color indexed="64"/>
      </left>
      <right style="medium">
        <color indexed="64"/>
      </right>
      <top style="double">
        <color indexed="64"/>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hair">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double">
        <color indexed="64"/>
      </right>
      <top style="double">
        <color indexed="64"/>
      </top>
      <bottom style="medium">
        <color indexed="64"/>
      </bottom>
      <diagonal/>
    </border>
    <border>
      <left style="double">
        <color indexed="64"/>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right style="double">
        <color indexed="64"/>
      </right>
      <top style="thin">
        <color indexed="64"/>
      </top>
      <bottom style="double">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double">
        <color indexed="64"/>
      </left>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top style="hair">
        <color indexed="64"/>
      </top>
      <bottom style="double">
        <color indexed="64"/>
      </bottom>
      <diagonal/>
    </border>
    <border>
      <left style="hair">
        <color indexed="64"/>
      </left>
      <right/>
      <top style="hair">
        <color indexed="64"/>
      </top>
      <bottom style="double">
        <color indexed="64"/>
      </bottom>
      <diagonal/>
    </border>
    <border>
      <left style="double">
        <color indexed="64"/>
      </left>
      <right/>
      <top style="double">
        <color indexed="64"/>
      </top>
      <bottom style="thick">
        <color rgb="FFFFC000"/>
      </bottom>
      <diagonal/>
    </border>
    <border>
      <left/>
      <right/>
      <top style="double">
        <color indexed="64"/>
      </top>
      <bottom style="thick">
        <color rgb="FFFFC000"/>
      </bottom>
      <diagonal/>
    </border>
    <border>
      <left/>
      <right style="double">
        <color indexed="64"/>
      </right>
      <top style="double">
        <color indexed="64"/>
      </top>
      <bottom style="thick">
        <color rgb="FFFFC000"/>
      </bottom>
      <diagonal/>
    </border>
    <border>
      <left/>
      <right/>
      <top style="double">
        <color indexed="64"/>
      </top>
      <bottom style="medium">
        <color indexed="64"/>
      </bottom>
      <diagonal/>
    </border>
    <border>
      <left/>
      <right/>
      <top style="thin">
        <color indexed="64"/>
      </top>
      <bottom/>
      <diagonal/>
    </border>
    <border>
      <left/>
      <right/>
      <top style="thin">
        <color indexed="64"/>
      </top>
      <bottom style="double">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right/>
      <top style="hair">
        <color indexed="64"/>
      </top>
      <bottom style="hair">
        <color indexed="64"/>
      </bottom>
      <diagonal/>
    </border>
  </borders>
  <cellStyleXfs count="4">
    <xf numFmtId="0" fontId="0" fillId="0" borderId="0"/>
    <xf numFmtId="0" fontId="5" fillId="0" borderId="0" applyNumberFormat="0" applyFill="0" applyBorder="0" applyAlignment="0" applyProtection="0">
      <alignment vertical="top"/>
      <protection locked="0"/>
    </xf>
    <xf numFmtId="9" fontId="28" fillId="0" borderId="0" applyFont="0" applyFill="0" applyBorder="0" applyAlignment="0" applyProtection="0"/>
    <xf numFmtId="0" fontId="4" fillId="0" borderId="0"/>
  </cellStyleXfs>
  <cellXfs count="391">
    <xf numFmtId="0" fontId="0" fillId="0" borderId="0" xfId="0"/>
    <xf numFmtId="0" fontId="6" fillId="0" borderId="1" xfId="0" applyFont="1" applyBorder="1" applyAlignment="1">
      <alignment horizontal="right"/>
    </xf>
    <xf numFmtId="0" fontId="7" fillId="0" borderId="0" xfId="0" applyFont="1" applyBorder="1" applyAlignment="1"/>
    <xf numFmtId="0" fontId="7" fillId="0" borderId="0" xfId="0" applyFont="1" applyBorder="1" applyAlignment="1">
      <alignment horizontal="center"/>
    </xf>
    <xf numFmtId="0" fontId="6" fillId="0" borderId="0" xfId="0" applyFont="1" applyBorder="1" applyAlignment="1">
      <alignment horizontal="right"/>
    </xf>
    <xf numFmtId="0" fontId="7" fillId="0" borderId="2" xfId="0" applyFont="1" applyBorder="1" applyAlignment="1">
      <alignment horizontal="left"/>
    </xf>
    <xf numFmtId="0" fontId="7" fillId="0" borderId="0" xfId="0" applyFont="1" applyBorder="1" applyAlignment="1">
      <alignment horizontal="centerContinuous"/>
    </xf>
    <xf numFmtId="0" fontId="8" fillId="0" borderId="3" xfId="0" applyFont="1" applyFill="1" applyBorder="1" applyAlignment="1">
      <alignment horizontal="centerContinuous"/>
    </xf>
    <xf numFmtId="49" fontId="6" fillId="3" borderId="5" xfId="0" applyNumberFormat="1" applyFont="1" applyFill="1" applyBorder="1" applyAlignment="1">
      <alignment horizontal="centerContinuous"/>
    </xf>
    <xf numFmtId="0" fontId="6" fillId="4" borderId="6" xfId="0" applyFont="1" applyFill="1" applyBorder="1" applyAlignment="1">
      <alignment horizontal="right"/>
    </xf>
    <xf numFmtId="49" fontId="7" fillId="0" borderId="7" xfId="0" applyNumberFormat="1" applyFont="1" applyFill="1" applyBorder="1" applyAlignment="1">
      <alignment horizontal="center"/>
    </xf>
    <xf numFmtId="0" fontId="7" fillId="0" borderId="0" xfId="0" applyFont="1" applyBorder="1" applyAlignment="1">
      <alignment horizontal="left"/>
    </xf>
    <xf numFmtId="0" fontId="10" fillId="0" borderId="8" xfId="0" applyNumberFormat="1" applyFont="1" applyFill="1" applyBorder="1" applyAlignment="1">
      <alignment horizontal="centerContinuous"/>
    </xf>
    <xf numFmtId="49" fontId="6" fillId="5" borderId="10" xfId="0" applyNumberFormat="1" applyFont="1" applyFill="1" applyBorder="1" applyAlignment="1">
      <alignment horizontal="centerContinuous"/>
    </xf>
    <xf numFmtId="0" fontId="6" fillId="4" borderId="11" xfId="0" applyFont="1" applyFill="1" applyBorder="1" applyAlignment="1">
      <alignment horizontal="right"/>
    </xf>
    <xf numFmtId="0" fontId="7" fillId="0" borderId="12" xfId="0" applyNumberFormat="1" applyFont="1" applyBorder="1" applyAlignment="1">
      <alignment horizontal="center"/>
    </xf>
    <xf numFmtId="0" fontId="11" fillId="0" borderId="13" xfId="0" applyNumberFormat="1" applyFont="1" applyFill="1" applyBorder="1" applyAlignment="1">
      <alignment horizontal="centerContinuous"/>
    </xf>
    <xf numFmtId="49" fontId="12" fillId="6" borderId="15" xfId="0" applyNumberFormat="1" applyFont="1" applyFill="1" applyBorder="1" applyAlignment="1">
      <alignment horizontal="centerContinuous"/>
    </xf>
    <xf numFmtId="0" fontId="6" fillId="4" borderId="16" xfId="0" applyFont="1" applyFill="1" applyBorder="1" applyAlignment="1">
      <alignment horizontal="right"/>
    </xf>
    <xf numFmtId="49" fontId="7" fillId="0" borderId="17" xfId="0" applyNumberFormat="1" applyFont="1" applyFill="1" applyBorder="1" applyAlignment="1">
      <alignment horizontal="center" shrinkToFit="1"/>
    </xf>
    <xf numFmtId="0" fontId="3" fillId="4" borderId="18" xfId="0" applyFont="1" applyFill="1" applyBorder="1" applyAlignment="1">
      <alignment horizontal="right"/>
    </xf>
    <xf numFmtId="49" fontId="7" fillId="0" borderId="19" xfId="0" applyNumberFormat="1" applyFont="1" applyBorder="1" applyAlignment="1">
      <alignment horizontal="centerContinuous"/>
    </xf>
    <xf numFmtId="0" fontId="7" fillId="0" borderId="20" xfId="0" applyFont="1" applyBorder="1" applyAlignment="1">
      <alignment horizontal="centerContinuous"/>
    </xf>
    <xf numFmtId="0" fontId="13" fillId="4" borderId="21" xfId="0" applyFont="1" applyFill="1" applyBorder="1" applyAlignment="1">
      <alignment horizontal="right"/>
    </xf>
    <xf numFmtId="0" fontId="7" fillId="0" borderId="22" xfId="0" applyFont="1" applyBorder="1" applyAlignment="1">
      <alignment horizontal="center"/>
    </xf>
    <xf numFmtId="0" fontId="14" fillId="2" borderId="23" xfId="0" applyFont="1" applyFill="1" applyBorder="1" applyAlignment="1">
      <alignment horizontal="right"/>
    </xf>
    <xf numFmtId="0" fontId="7" fillId="0" borderId="24" xfId="0" applyFont="1" applyBorder="1" applyAlignment="1">
      <alignment horizontal="center"/>
    </xf>
    <xf numFmtId="49" fontId="15" fillId="0" borderId="24" xfId="0" applyNumberFormat="1" applyFont="1" applyBorder="1" applyAlignment="1">
      <alignment horizontal="center"/>
    </xf>
    <xf numFmtId="0" fontId="16" fillId="4" borderId="25" xfId="0" applyFont="1" applyFill="1" applyBorder="1" applyAlignment="1">
      <alignment horizontal="right"/>
    </xf>
    <xf numFmtId="0" fontId="17" fillId="0" borderId="26" xfId="0" applyFont="1" applyFill="1" applyBorder="1" applyAlignment="1">
      <alignment horizontal="center" shrinkToFit="1"/>
    </xf>
    <xf numFmtId="0" fontId="20" fillId="2" borderId="27" xfId="0" applyFont="1" applyFill="1" applyBorder="1" applyAlignment="1">
      <alignment horizontal="right"/>
    </xf>
    <xf numFmtId="0" fontId="7" fillId="0" borderId="10" xfId="0" quotePrefix="1" applyFont="1" applyBorder="1" applyAlignment="1">
      <alignment horizontal="center"/>
    </xf>
    <xf numFmtId="0" fontId="16" fillId="4" borderId="11" xfId="0" applyFont="1" applyFill="1" applyBorder="1" applyAlignment="1">
      <alignment horizontal="right"/>
    </xf>
    <xf numFmtId="164" fontId="6" fillId="7" borderId="28" xfId="0" applyNumberFormat="1" applyFont="1" applyFill="1" applyBorder="1" applyAlignment="1">
      <alignment horizontal="center"/>
    </xf>
    <xf numFmtId="0" fontId="16" fillId="2" borderId="27" xfId="0" applyFont="1" applyFill="1" applyBorder="1" applyAlignment="1">
      <alignment horizontal="right"/>
    </xf>
    <xf numFmtId="49" fontId="15" fillId="0" borderId="10" xfId="0" applyNumberFormat="1" applyFont="1" applyBorder="1" applyAlignment="1">
      <alignment horizontal="center"/>
    </xf>
    <xf numFmtId="0" fontId="14" fillId="4" borderId="11" xfId="0" applyFont="1" applyFill="1" applyBorder="1" applyAlignment="1">
      <alignment horizontal="right"/>
    </xf>
    <xf numFmtId="0" fontId="6" fillId="0" borderId="29" xfId="0" applyFont="1" applyBorder="1" applyAlignment="1">
      <alignment horizontal="center"/>
    </xf>
    <xf numFmtId="0" fontId="22" fillId="2" borderId="27" xfId="0" applyFont="1" applyFill="1" applyBorder="1" applyAlignment="1">
      <alignment horizontal="right"/>
    </xf>
    <xf numFmtId="0" fontId="7" fillId="0" borderId="10" xfId="0" applyFont="1" applyBorder="1" applyAlignment="1">
      <alignment horizontal="center"/>
    </xf>
    <xf numFmtId="0" fontId="21" fillId="4" borderId="11" xfId="0" applyFont="1" applyFill="1" applyBorder="1" applyAlignment="1">
      <alignment horizontal="right"/>
    </xf>
    <xf numFmtId="49" fontId="7" fillId="0" borderId="29" xfId="0" applyNumberFormat="1" applyFont="1" applyBorder="1" applyAlignment="1">
      <alignment horizontal="center"/>
    </xf>
    <xf numFmtId="0" fontId="23" fillId="2" borderId="30" xfId="0" applyFont="1" applyFill="1" applyBorder="1" applyAlignment="1">
      <alignment horizontal="right"/>
    </xf>
    <xf numFmtId="0" fontId="7" fillId="0" borderId="15" xfId="0" quotePrefix="1" applyFont="1" applyBorder="1" applyAlignment="1">
      <alignment horizontal="center"/>
    </xf>
    <xf numFmtId="49" fontId="15" fillId="0" borderId="15" xfId="0" applyNumberFormat="1" applyFont="1" applyBorder="1" applyAlignment="1">
      <alignment horizontal="center"/>
    </xf>
    <xf numFmtId="0" fontId="21" fillId="4" borderId="16" xfId="0" applyFont="1" applyFill="1" applyBorder="1" applyAlignment="1">
      <alignment horizontal="right"/>
    </xf>
    <xf numFmtId="49" fontId="7" fillId="0" borderId="17" xfId="0" applyNumberFormat="1" applyFont="1" applyBorder="1" applyAlignment="1">
      <alignment horizontal="center"/>
    </xf>
    <xf numFmtId="0" fontId="24" fillId="0" borderId="1" xfId="0" applyFont="1" applyBorder="1" applyAlignment="1"/>
    <xf numFmtId="0" fontId="25" fillId="0" borderId="0" xfId="0" applyFont="1" applyBorder="1" applyAlignment="1"/>
    <xf numFmtId="0" fontId="26" fillId="0" borderId="0" xfId="0" applyFont="1" applyBorder="1" applyAlignment="1"/>
    <xf numFmtId="0" fontId="26" fillId="0" borderId="2" xfId="0" applyFont="1" applyBorder="1" applyAlignment="1"/>
    <xf numFmtId="0" fontId="7" fillId="0" borderId="31" xfId="0" applyFont="1" applyBorder="1" applyAlignment="1"/>
    <xf numFmtId="0" fontId="7" fillId="0" borderId="32" xfId="0" applyFont="1" applyBorder="1" applyAlignment="1"/>
    <xf numFmtId="0" fontId="7" fillId="0" borderId="33" xfId="0" applyFont="1" applyBorder="1" applyAlignment="1"/>
    <xf numFmtId="0" fontId="7" fillId="0" borderId="1" xfId="0" applyFont="1" applyBorder="1" applyAlignment="1"/>
    <xf numFmtId="0" fontId="7" fillId="0" borderId="2" xfId="0" applyFont="1" applyBorder="1" applyAlignment="1"/>
    <xf numFmtId="0" fontId="7" fillId="0" borderId="34" xfId="0" applyFont="1" applyBorder="1" applyAlignment="1"/>
    <xf numFmtId="0" fontId="7" fillId="0" borderId="35" xfId="0" applyFont="1" applyBorder="1" applyAlignment="1"/>
    <xf numFmtId="0" fontId="7" fillId="0" borderId="36" xfId="0" applyFont="1" applyBorder="1" applyAlignment="1"/>
    <xf numFmtId="0" fontId="29" fillId="0" borderId="20" xfId="0" applyFont="1" applyBorder="1" applyAlignment="1">
      <alignment horizontal="centerContinuous"/>
    </xf>
    <xf numFmtId="0" fontId="26" fillId="0" borderId="0" xfId="0" applyFont="1" applyBorder="1" applyAlignment="1">
      <alignment horizontal="centerContinuous"/>
    </xf>
    <xf numFmtId="0" fontId="26" fillId="0" borderId="0" xfId="0" applyNumberFormat="1" applyFont="1" applyBorder="1" applyAlignment="1">
      <alignment horizontal="centerContinuous"/>
    </xf>
    <xf numFmtId="0" fontId="12" fillId="8" borderId="37" xfId="0" applyFont="1" applyFill="1" applyBorder="1" applyAlignment="1">
      <alignment horizontal="centerContinuous"/>
    </xf>
    <xf numFmtId="0" fontId="12" fillId="8" borderId="38" xfId="0" applyFont="1" applyFill="1" applyBorder="1" applyAlignment="1">
      <alignment horizontal="center"/>
    </xf>
    <xf numFmtId="0" fontId="12" fillId="8" borderId="38" xfId="0" applyFont="1" applyFill="1" applyBorder="1" applyAlignment="1">
      <alignment horizontal="center" wrapText="1"/>
    </xf>
    <xf numFmtId="0" fontId="12" fillId="8" borderId="38" xfId="0" applyNumberFormat="1" applyFont="1" applyFill="1" applyBorder="1" applyAlignment="1">
      <alignment horizontal="center" wrapText="1"/>
    </xf>
    <xf numFmtId="0" fontId="12" fillId="8" borderId="39" xfId="0" applyFont="1" applyFill="1" applyBorder="1" applyAlignment="1">
      <alignment horizontal="center"/>
    </xf>
    <xf numFmtId="0" fontId="21" fillId="0" borderId="1" xfId="0" applyFont="1" applyFill="1" applyBorder="1" applyAlignment="1"/>
    <xf numFmtId="0" fontId="7" fillId="0" borderId="40" xfId="0" applyNumberFormat="1" applyFont="1" applyFill="1" applyBorder="1" applyAlignment="1">
      <alignment horizontal="center"/>
    </xf>
    <xf numFmtId="49" fontId="17" fillId="0" borderId="40" xfId="0" applyNumberFormat="1" applyFont="1" applyFill="1" applyBorder="1" applyAlignment="1">
      <alignment horizontal="center"/>
    </xf>
    <xf numFmtId="0" fontId="17" fillId="0" borderId="41" xfId="0" applyNumberFormat="1" applyFont="1" applyFill="1" applyBorder="1" applyAlignment="1">
      <alignment horizontal="center"/>
    </xf>
    <xf numFmtId="0" fontId="21" fillId="0" borderId="41" xfId="0" applyNumberFormat="1" applyFont="1" applyFill="1" applyBorder="1" applyAlignment="1">
      <alignment horizontal="center"/>
    </xf>
    <xf numFmtId="0" fontId="7" fillId="0" borderId="41" xfId="0" applyNumberFormat="1" applyFont="1" applyFill="1" applyBorder="1" applyAlignment="1">
      <alignment horizontal="center"/>
    </xf>
    <xf numFmtId="49" fontId="7" fillId="0" borderId="41" xfId="0" applyNumberFormat="1" applyFont="1" applyFill="1" applyBorder="1" applyAlignment="1">
      <alignment horizontal="center"/>
    </xf>
    <xf numFmtId="0" fontId="7" fillId="0" borderId="42" xfId="0" applyNumberFormat="1" applyFont="1" applyFill="1" applyBorder="1" applyAlignment="1">
      <alignment horizontal="center"/>
    </xf>
    <xf numFmtId="0" fontId="20" fillId="0" borderId="1" xfId="0" applyFont="1" applyFill="1" applyBorder="1" applyAlignment="1"/>
    <xf numFmtId="49" fontId="30" fillId="0" borderId="40" xfId="0" applyNumberFormat="1" applyFont="1" applyFill="1" applyBorder="1" applyAlignment="1">
      <alignment horizontal="center"/>
    </xf>
    <xf numFmtId="0" fontId="30" fillId="0" borderId="41" xfId="0" applyNumberFormat="1" applyFont="1" applyFill="1" applyBorder="1" applyAlignment="1">
      <alignment horizontal="center"/>
    </xf>
    <xf numFmtId="0" fontId="20" fillId="0" borderId="41" xfId="0" applyNumberFormat="1" applyFont="1" applyFill="1" applyBorder="1" applyAlignment="1">
      <alignment horizontal="center"/>
    </xf>
    <xf numFmtId="0" fontId="23" fillId="0" borderId="1" xfId="0" applyFont="1" applyFill="1" applyBorder="1" applyAlignment="1"/>
    <xf numFmtId="49" fontId="18" fillId="0" borderId="40" xfId="0" applyNumberFormat="1" applyFont="1" applyFill="1" applyBorder="1" applyAlignment="1">
      <alignment horizontal="center"/>
    </xf>
    <xf numFmtId="0" fontId="18" fillId="0" borderId="41" xfId="0" applyNumberFormat="1" applyFont="1" applyFill="1" applyBorder="1" applyAlignment="1">
      <alignment horizontal="center"/>
    </xf>
    <xf numFmtId="0" fontId="23" fillId="0" borderId="41" xfId="0" applyNumberFormat="1" applyFont="1" applyFill="1" applyBorder="1" applyAlignment="1">
      <alignment horizontal="center"/>
    </xf>
    <xf numFmtId="0" fontId="14" fillId="0" borderId="1" xfId="0" applyFont="1" applyFill="1" applyBorder="1" applyAlignment="1"/>
    <xf numFmtId="49" fontId="19" fillId="0" borderId="40" xfId="0" applyNumberFormat="1" applyFont="1" applyFill="1" applyBorder="1" applyAlignment="1">
      <alignment horizontal="center"/>
    </xf>
    <xf numFmtId="0" fontId="19" fillId="0" borderId="41" xfId="0" applyNumberFormat="1" applyFont="1" applyFill="1" applyBorder="1" applyAlignment="1">
      <alignment horizontal="center"/>
    </xf>
    <xf numFmtId="0" fontId="14" fillId="0" borderId="41" xfId="0" applyNumberFormat="1" applyFont="1" applyFill="1" applyBorder="1" applyAlignment="1">
      <alignment horizontal="center"/>
    </xf>
    <xf numFmtId="0" fontId="16" fillId="9" borderId="1" xfId="0" applyFont="1" applyFill="1" applyBorder="1" applyAlignment="1"/>
    <xf numFmtId="0" fontId="7" fillId="9" borderId="40" xfId="0" applyNumberFormat="1" applyFont="1" applyFill="1" applyBorder="1" applyAlignment="1">
      <alignment horizontal="center"/>
    </xf>
    <xf numFmtId="0" fontId="16" fillId="9" borderId="41" xfId="0" applyNumberFormat="1" applyFont="1" applyFill="1" applyBorder="1" applyAlignment="1">
      <alignment horizontal="center"/>
    </xf>
    <xf numFmtId="49" fontId="7" fillId="9" borderId="41" xfId="0" applyNumberFormat="1" applyFont="1" applyFill="1" applyBorder="1" applyAlignment="1">
      <alignment horizontal="center"/>
    </xf>
    <xf numFmtId="0" fontId="7" fillId="9" borderId="42" xfId="0" applyNumberFormat="1" applyFont="1" applyFill="1" applyBorder="1" applyAlignment="1">
      <alignment horizontal="center"/>
    </xf>
    <xf numFmtId="0" fontId="7" fillId="0" borderId="42" xfId="0" quotePrefix="1" applyNumberFormat="1" applyFont="1" applyFill="1" applyBorder="1" applyAlignment="1">
      <alignment horizontal="center"/>
    </xf>
    <xf numFmtId="0" fontId="21" fillId="10" borderId="1" xfId="0" applyFont="1" applyFill="1" applyBorder="1" applyAlignment="1"/>
    <xf numFmtId="0" fontId="7" fillId="10" borderId="40" xfId="0" applyNumberFormat="1" applyFont="1" applyFill="1" applyBorder="1" applyAlignment="1">
      <alignment horizontal="center"/>
    </xf>
    <xf numFmtId="49" fontId="17" fillId="10" borderId="40" xfId="0" applyNumberFormat="1" applyFont="1" applyFill="1" applyBorder="1" applyAlignment="1">
      <alignment horizontal="center"/>
    </xf>
    <xf numFmtId="0" fontId="17" fillId="10" borderId="41" xfId="0" applyNumberFormat="1" applyFont="1" applyFill="1" applyBorder="1" applyAlignment="1">
      <alignment horizontal="center"/>
    </xf>
    <xf numFmtId="0" fontId="21" fillId="10" borderId="41" xfId="0" applyNumberFormat="1" applyFont="1" applyFill="1" applyBorder="1" applyAlignment="1">
      <alignment horizontal="center"/>
    </xf>
    <xf numFmtId="49" fontId="7" fillId="10" borderId="41" xfId="0" applyNumberFormat="1" applyFont="1" applyFill="1" applyBorder="1" applyAlignment="1">
      <alignment horizontal="center"/>
    </xf>
    <xf numFmtId="0" fontId="32" fillId="10" borderId="41" xfId="0" applyNumberFormat="1" applyFont="1" applyFill="1" applyBorder="1" applyAlignment="1">
      <alignment horizontal="center"/>
    </xf>
    <xf numFmtId="0" fontId="7" fillId="10" borderId="42" xfId="0" applyNumberFormat="1" applyFont="1" applyFill="1" applyBorder="1" applyAlignment="1">
      <alignment horizontal="center"/>
    </xf>
    <xf numFmtId="0" fontId="23" fillId="9" borderId="1" xfId="0" applyFont="1" applyFill="1" applyBorder="1" applyAlignment="1"/>
    <xf numFmtId="49" fontId="18" fillId="9" borderId="40" xfId="0" applyNumberFormat="1" applyFont="1" applyFill="1" applyBorder="1" applyAlignment="1">
      <alignment horizontal="center"/>
    </xf>
    <xf numFmtId="0" fontId="18" fillId="9" borderId="41" xfId="0" applyNumberFormat="1" applyFont="1" applyFill="1" applyBorder="1" applyAlignment="1">
      <alignment horizontal="center"/>
    </xf>
    <xf numFmtId="0" fontId="23" fillId="9" borderId="41" xfId="0" applyNumberFormat="1" applyFont="1" applyFill="1" applyBorder="1" applyAlignment="1">
      <alignment horizontal="center"/>
    </xf>
    <xf numFmtId="0" fontId="21" fillId="11" borderId="1" xfId="0" applyFont="1" applyFill="1" applyBorder="1" applyAlignment="1"/>
    <xf numFmtId="0" fontId="7" fillId="11" borderId="40" xfId="0" applyNumberFormat="1" applyFont="1" applyFill="1" applyBorder="1" applyAlignment="1">
      <alignment horizontal="center"/>
    </xf>
    <xf numFmtId="49" fontId="17" fillId="11" borderId="40" xfId="0" applyNumberFormat="1" applyFont="1" applyFill="1" applyBorder="1" applyAlignment="1">
      <alignment horizontal="center"/>
    </xf>
    <xf numFmtId="0" fontId="17" fillId="11" borderId="41" xfId="0" applyNumberFormat="1" applyFont="1" applyFill="1" applyBorder="1" applyAlignment="1">
      <alignment horizontal="center"/>
    </xf>
    <xf numFmtId="0" fontId="21" fillId="11" borderId="41" xfId="0" applyNumberFormat="1" applyFont="1" applyFill="1" applyBorder="1" applyAlignment="1">
      <alignment horizontal="center"/>
    </xf>
    <xf numFmtId="49" fontId="7" fillId="11" borderId="41" xfId="0" applyNumberFormat="1" applyFont="1" applyFill="1" applyBorder="1" applyAlignment="1">
      <alignment horizontal="center"/>
    </xf>
    <xf numFmtId="0" fontId="7" fillId="11" borderId="42" xfId="0" applyNumberFormat="1" applyFont="1" applyFill="1" applyBorder="1" applyAlignment="1">
      <alignment horizontal="center"/>
    </xf>
    <xf numFmtId="0" fontId="23" fillId="12" borderId="1" xfId="0" applyFont="1" applyFill="1" applyBorder="1" applyAlignment="1"/>
    <xf numFmtId="0" fontId="7" fillId="12" borderId="40" xfId="0" applyNumberFormat="1" applyFont="1" applyFill="1" applyBorder="1" applyAlignment="1">
      <alignment horizontal="center"/>
    </xf>
    <xf numFmtId="0" fontId="23" fillId="12" borderId="41" xfId="0" applyNumberFormat="1" applyFont="1" applyFill="1" applyBorder="1" applyAlignment="1">
      <alignment horizontal="center"/>
    </xf>
    <xf numFmtId="49" fontId="7" fillId="12" borderId="41" xfId="0" applyNumberFormat="1" applyFont="1" applyFill="1" applyBorder="1" applyAlignment="1">
      <alignment horizontal="center"/>
    </xf>
    <xf numFmtId="0" fontId="7" fillId="12" borderId="42" xfId="0" applyNumberFormat="1" applyFont="1" applyFill="1" applyBorder="1" applyAlignment="1">
      <alignment horizontal="center"/>
    </xf>
    <xf numFmtId="0" fontId="22" fillId="9" borderId="1" xfId="0" applyFont="1" applyFill="1" applyBorder="1" applyAlignment="1"/>
    <xf numFmtId="49" fontId="33" fillId="9" borderId="40" xfId="0" applyNumberFormat="1" applyFont="1" applyFill="1" applyBorder="1" applyAlignment="1">
      <alignment horizontal="center"/>
    </xf>
    <xf numFmtId="0" fontId="33" fillId="9" borderId="41" xfId="0" applyNumberFormat="1" applyFont="1" applyFill="1" applyBorder="1" applyAlignment="1">
      <alignment horizontal="center"/>
    </xf>
    <xf numFmtId="0" fontId="22" fillId="9" borderId="41" xfId="0" applyNumberFormat="1" applyFont="1" applyFill="1" applyBorder="1" applyAlignment="1">
      <alignment horizontal="center"/>
    </xf>
    <xf numFmtId="0" fontId="21" fillId="4" borderId="1" xfId="0" applyFont="1" applyFill="1" applyBorder="1" applyAlignment="1"/>
    <xf numFmtId="0" fontId="7" fillId="4" borderId="40" xfId="0" applyNumberFormat="1" applyFont="1" applyFill="1" applyBorder="1" applyAlignment="1">
      <alignment horizontal="center"/>
    </xf>
    <xf numFmtId="49" fontId="17" fillId="4" borderId="40" xfId="0" applyNumberFormat="1" applyFont="1" applyFill="1" applyBorder="1" applyAlignment="1">
      <alignment horizontal="center"/>
    </xf>
    <xf numFmtId="0" fontId="17" fillId="4" borderId="41" xfId="0" applyNumberFormat="1" applyFont="1" applyFill="1" applyBorder="1" applyAlignment="1">
      <alignment horizontal="center"/>
    </xf>
    <xf numFmtId="0" fontId="21" fillId="4" borderId="41" xfId="0" applyNumberFormat="1" applyFont="1" applyFill="1" applyBorder="1" applyAlignment="1">
      <alignment horizontal="center"/>
    </xf>
    <xf numFmtId="49" fontId="7" fillId="4" borderId="41" xfId="0" applyNumberFormat="1" applyFont="1" applyFill="1" applyBorder="1" applyAlignment="1">
      <alignment horizontal="center"/>
    </xf>
    <xf numFmtId="0" fontId="7" fillId="4" borderId="42" xfId="0" applyNumberFormat="1" applyFont="1" applyFill="1" applyBorder="1" applyAlignment="1">
      <alignment horizontal="center"/>
    </xf>
    <xf numFmtId="0" fontId="20" fillId="10" borderId="1" xfId="0" applyFont="1" applyFill="1" applyBorder="1" applyAlignment="1"/>
    <xf numFmtId="49" fontId="30" fillId="10" borderId="40" xfId="0" applyNumberFormat="1" applyFont="1" applyFill="1" applyBorder="1" applyAlignment="1">
      <alignment horizontal="center"/>
    </xf>
    <xf numFmtId="0" fontId="30" fillId="10" borderId="41" xfId="0" applyNumberFormat="1" applyFont="1" applyFill="1" applyBorder="1" applyAlignment="1">
      <alignment horizontal="center"/>
    </xf>
    <xf numFmtId="0" fontId="20" fillId="10" borderId="41" xfId="0" applyNumberFormat="1" applyFont="1" applyFill="1" applyBorder="1" applyAlignment="1">
      <alignment horizontal="center"/>
    </xf>
    <xf numFmtId="0" fontId="7" fillId="13" borderId="40" xfId="0" applyNumberFormat="1" applyFont="1" applyFill="1" applyBorder="1" applyAlignment="1">
      <alignment horizontal="center"/>
    </xf>
    <xf numFmtId="0" fontId="22" fillId="13" borderId="41" xfId="0" applyNumberFormat="1" applyFont="1" applyFill="1" applyBorder="1" applyAlignment="1">
      <alignment horizontal="center"/>
    </xf>
    <xf numFmtId="49" fontId="7" fillId="13" borderId="41" xfId="0" applyNumberFormat="1" applyFont="1" applyFill="1" applyBorder="1" applyAlignment="1">
      <alignment horizontal="center"/>
    </xf>
    <xf numFmtId="0" fontId="32" fillId="13" borderId="41" xfId="0" applyNumberFormat="1" applyFont="1" applyFill="1" applyBorder="1" applyAlignment="1">
      <alignment horizontal="center"/>
    </xf>
    <xf numFmtId="0" fontId="7" fillId="13" borderId="42" xfId="0" applyNumberFormat="1" applyFont="1" applyFill="1" applyBorder="1" applyAlignment="1">
      <alignment horizontal="center"/>
    </xf>
    <xf numFmtId="0" fontId="22" fillId="0" borderId="1" xfId="0" applyFont="1" applyFill="1" applyBorder="1" applyAlignment="1"/>
    <xf numFmtId="49" fontId="33" fillId="0" borderId="40" xfId="0" applyNumberFormat="1" applyFont="1" applyFill="1" applyBorder="1" applyAlignment="1">
      <alignment horizontal="center"/>
    </xf>
    <xf numFmtId="0" fontId="33" fillId="0" borderId="41" xfId="0" applyNumberFormat="1" applyFont="1" applyFill="1" applyBorder="1" applyAlignment="1">
      <alignment horizontal="center"/>
    </xf>
    <xf numFmtId="0" fontId="22" fillId="0" borderId="41" xfId="0" applyNumberFormat="1" applyFont="1" applyFill="1" applyBorder="1" applyAlignment="1">
      <alignment horizontal="center"/>
    </xf>
    <xf numFmtId="0" fontId="21" fillId="12" borderId="1" xfId="0" applyFont="1" applyFill="1" applyBorder="1" applyAlignment="1"/>
    <xf numFmtId="0" fontId="21" fillId="12" borderId="41" xfId="0" applyNumberFormat="1" applyFont="1" applyFill="1" applyBorder="1" applyAlignment="1">
      <alignment horizontal="center"/>
    </xf>
    <xf numFmtId="0" fontId="20" fillId="4" borderId="1" xfId="0" applyFont="1" applyFill="1" applyBorder="1" applyAlignment="1"/>
    <xf numFmtId="49" fontId="30" fillId="4" borderId="40" xfId="0" applyNumberFormat="1" applyFont="1" applyFill="1" applyBorder="1" applyAlignment="1">
      <alignment horizontal="center"/>
    </xf>
    <xf numFmtId="0" fontId="30" fillId="4" borderId="41" xfId="0" applyNumberFormat="1" applyFont="1" applyFill="1" applyBorder="1" applyAlignment="1">
      <alignment horizontal="center"/>
    </xf>
    <xf numFmtId="0" fontId="20" fillId="4" borderId="41" xfId="0" applyNumberFormat="1" applyFont="1" applyFill="1" applyBorder="1" applyAlignment="1">
      <alignment horizontal="center"/>
    </xf>
    <xf numFmtId="0" fontId="23" fillId="10" borderId="1" xfId="0" applyFont="1" applyFill="1" applyBorder="1" applyAlignment="1"/>
    <xf numFmtId="49" fontId="18" fillId="10" borderId="40" xfId="0" applyNumberFormat="1" applyFont="1" applyFill="1" applyBorder="1" applyAlignment="1">
      <alignment horizontal="center"/>
    </xf>
    <xf numFmtId="0" fontId="18" fillId="10" borderId="41" xfId="0" applyNumberFormat="1" applyFont="1" applyFill="1" applyBorder="1" applyAlignment="1">
      <alignment horizontal="center"/>
    </xf>
    <xf numFmtId="0" fontId="23" fillId="10" borderId="41" xfId="0" applyNumberFormat="1" applyFont="1" applyFill="1" applyBorder="1" applyAlignment="1">
      <alignment horizontal="center"/>
    </xf>
    <xf numFmtId="0" fontId="20" fillId="0" borderId="34" xfId="0" applyFont="1" applyFill="1" applyBorder="1" applyAlignment="1"/>
    <xf numFmtId="0" fontId="7" fillId="0" borderId="43" xfId="0" applyNumberFormat="1" applyFont="1" applyFill="1" applyBorder="1" applyAlignment="1">
      <alignment horizontal="center"/>
    </xf>
    <xf numFmtId="0" fontId="20" fillId="0" borderId="44" xfId="0" applyNumberFormat="1" applyFont="1" applyFill="1" applyBorder="1" applyAlignment="1">
      <alignment horizontal="center"/>
    </xf>
    <xf numFmtId="49" fontId="7" fillId="0" borderId="44" xfId="0" applyNumberFormat="1" applyFont="1" applyFill="1" applyBorder="1" applyAlignment="1">
      <alignment horizontal="center"/>
    </xf>
    <xf numFmtId="0" fontId="7" fillId="0" borderId="45" xfId="0" applyNumberFormat="1" applyFont="1" applyFill="1" applyBorder="1" applyAlignment="1">
      <alignment horizontal="center"/>
    </xf>
    <xf numFmtId="0" fontId="34" fillId="0" borderId="20" xfId="0" applyFont="1" applyBorder="1" applyAlignment="1">
      <alignment horizontal="centerContinuous" wrapText="1"/>
    </xf>
    <xf numFmtId="0" fontId="26" fillId="0" borderId="0" xfId="0" applyFont="1" applyBorder="1" applyAlignment="1">
      <alignment horizontal="centerContinuous" wrapText="1"/>
    </xf>
    <xf numFmtId="0" fontId="4" fillId="0" borderId="0" xfId="0" applyFont="1" applyBorder="1" applyAlignment="1">
      <alignment vertical="center" wrapText="1"/>
    </xf>
    <xf numFmtId="0" fontId="12" fillId="6" borderId="37" xfId="0" applyFont="1" applyFill="1" applyBorder="1" applyAlignment="1">
      <alignment horizontal="centerContinuous" wrapText="1"/>
    </xf>
    <xf numFmtId="0" fontId="12" fillId="6" borderId="38" xfId="0" applyFont="1" applyFill="1" applyBorder="1" applyAlignment="1">
      <alignment horizontal="center" wrapText="1"/>
    </xf>
    <xf numFmtId="0" fontId="35" fillId="6" borderId="38" xfId="0" applyFont="1" applyFill="1" applyBorder="1" applyAlignment="1">
      <alignment horizontal="center" wrapText="1"/>
    </xf>
    <xf numFmtId="0" fontId="12" fillId="6" borderId="39" xfId="0" applyFont="1" applyFill="1" applyBorder="1" applyAlignment="1">
      <alignment horizontal="centerContinuous" wrapText="1"/>
    </xf>
    <xf numFmtId="0" fontId="3" fillId="0" borderId="0" xfId="0" applyFont="1" applyBorder="1" applyAlignment="1">
      <alignment vertical="center" wrapText="1"/>
    </xf>
    <xf numFmtId="0" fontId="31" fillId="0" borderId="1" xfId="0" applyFont="1" applyFill="1" applyBorder="1" applyAlignment="1">
      <alignment horizontal="center" shrinkToFit="1"/>
    </xf>
    <xf numFmtId="0" fontId="7" fillId="0" borderId="40" xfId="0" applyFont="1" applyBorder="1" applyAlignment="1">
      <alignment horizontal="center" wrapText="1"/>
    </xf>
    <xf numFmtId="9" fontId="7" fillId="0" borderId="40" xfId="2" applyFont="1" applyFill="1" applyBorder="1" applyAlignment="1">
      <alignment horizontal="center" shrinkToFit="1"/>
    </xf>
    <xf numFmtId="9" fontId="7" fillId="0" borderId="41" xfId="2" applyFont="1" applyFill="1" applyBorder="1" applyAlignment="1">
      <alignment horizontal="center" vertical="center" shrinkToFit="1"/>
    </xf>
    <xf numFmtId="0" fontId="4" fillId="0" borderId="41" xfId="0" applyFont="1" applyFill="1" applyBorder="1" applyAlignment="1">
      <alignment horizontal="center" shrinkToFit="1"/>
    </xf>
    <xf numFmtId="0" fontId="4" fillId="0" borderId="41" xfId="2" applyNumberFormat="1" applyFont="1" applyFill="1" applyBorder="1" applyAlignment="1">
      <alignment horizontal="center" shrinkToFit="1"/>
    </xf>
    <xf numFmtId="0" fontId="7" fillId="0" borderId="41" xfId="2" applyNumberFormat="1" applyFont="1" applyFill="1" applyBorder="1" applyAlignment="1">
      <alignment horizontal="center" shrinkToFit="1"/>
    </xf>
    <xf numFmtId="0" fontId="7" fillId="0" borderId="42" xfId="0" applyNumberFormat="1" applyFont="1" applyFill="1" applyBorder="1" applyAlignment="1">
      <alignment horizontal="center" wrapText="1"/>
    </xf>
    <xf numFmtId="0" fontId="4" fillId="0" borderId="0" xfId="0" applyFont="1" applyBorder="1" applyAlignment="1">
      <alignment wrapText="1"/>
    </xf>
    <xf numFmtId="0" fontId="3" fillId="0" borderId="31" xfId="0" applyFont="1" applyBorder="1" applyAlignment="1">
      <alignment horizontal="centerContinuous"/>
    </xf>
    <xf numFmtId="0" fontId="3" fillId="0" borderId="32" xfId="0" applyFont="1" applyBorder="1" applyAlignment="1">
      <alignment horizontal="centerContinuous"/>
    </xf>
    <xf numFmtId="0" fontId="4" fillId="0" borderId="32" xfId="0" applyFont="1" applyBorder="1" applyAlignment="1">
      <alignment horizontal="centerContinuous" wrapText="1"/>
    </xf>
    <xf numFmtId="0" fontId="4" fillId="0" borderId="33" xfId="0" applyFont="1" applyBorder="1" applyAlignment="1">
      <alignment horizontal="centerContinuous" wrapText="1"/>
    </xf>
    <xf numFmtId="9" fontId="7" fillId="0" borderId="41" xfId="2" applyFont="1" applyFill="1" applyBorder="1" applyAlignment="1">
      <alignment horizontal="center" shrinkToFit="1"/>
    </xf>
    <xf numFmtId="0" fontId="7" fillId="0" borderId="42" xfId="0" applyNumberFormat="1" applyFont="1" applyFill="1" applyBorder="1" applyAlignment="1">
      <alignment horizontal="center" vertical="center" wrapText="1"/>
    </xf>
    <xf numFmtId="0" fontId="3" fillId="0" borderId="34" xfId="0" applyFont="1" applyBorder="1" applyAlignment="1">
      <alignment horizontal="center" wrapText="1"/>
    </xf>
    <xf numFmtId="0" fontId="3" fillId="0" borderId="35" xfId="0" applyFont="1" applyBorder="1" applyAlignment="1">
      <alignment horizontal="center" wrapText="1"/>
    </xf>
    <xf numFmtId="0" fontId="3" fillId="0" borderId="36" xfId="0" applyFont="1" applyBorder="1" applyAlignment="1">
      <alignment horizontal="center" wrapText="1"/>
    </xf>
    <xf numFmtId="0" fontId="3" fillId="0" borderId="46" xfId="0" applyFont="1" applyBorder="1" applyAlignment="1">
      <alignment horizontal="right" wrapText="1"/>
    </xf>
    <xf numFmtId="0" fontId="4" fillId="0" borderId="47" xfId="0" applyFont="1" applyBorder="1" applyAlignment="1">
      <alignment horizontal="center" wrapText="1"/>
    </xf>
    <xf numFmtId="0" fontId="4" fillId="0" borderId="48" xfId="0" applyFont="1" applyBorder="1" applyAlignment="1">
      <alignment horizontal="center" wrapText="1"/>
    </xf>
    <xf numFmtId="0" fontId="4" fillId="14" borderId="48" xfId="0" applyFont="1" applyFill="1" applyBorder="1" applyAlignment="1">
      <alignment horizontal="center" wrapText="1"/>
    </xf>
    <xf numFmtId="0" fontId="4" fillId="14" borderId="49" xfId="0" applyFont="1" applyFill="1" applyBorder="1" applyAlignment="1">
      <alignment horizontal="center" wrapText="1"/>
    </xf>
    <xf numFmtId="49" fontId="7" fillId="0" borderId="42" xfId="0" quotePrefix="1" applyNumberFormat="1" applyFont="1" applyFill="1" applyBorder="1" applyAlignment="1">
      <alignment horizontal="center" wrapText="1"/>
    </xf>
    <xf numFmtId="0" fontId="3" fillId="0" borderId="50" xfId="0" applyFont="1" applyBorder="1" applyAlignment="1">
      <alignment horizontal="right" wrapText="1"/>
    </xf>
    <xf numFmtId="0" fontId="4" fillId="0" borderId="51" xfId="0" applyFont="1" applyBorder="1" applyAlignment="1">
      <alignment horizontal="center" wrapText="1"/>
    </xf>
    <xf numFmtId="0" fontId="4" fillId="14" borderId="52" xfId="0" applyFont="1" applyFill="1" applyBorder="1" applyAlignment="1">
      <alignment horizontal="center" wrapText="1"/>
    </xf>
    <xf numFmtId="0" fontId="4" fillId="14" borderId="53" xfId="0" applyFont="1" applyFill="1" applyBorder="1" applyAlignment="1">
      <alignment horizontal="center" wrapText="1"/>
    </xf>
    <xf numFmtId="0" fontId="31" fillId="0" borderId="54" xfId="0" applyFont="1" applyFill="1" applyBorder="1" applyAlignment="1">
      <alignment horizontal="center" shrinkToFit="1"/>
    </xf>
    <xf numFmtId="0" fontId="7" fillId="0" borderId="55" xfId="0" applyFont="1" applyBorder="1" applyAlignment="1">
      <alignment horizontal="center" wrapText="1"/>
    </xf>
    <xf numFmtId="0" fontId="3" fillId="0" borderId="56" xfId="0" applyFont="1" applyBorder="1" applyAlignment="1">
      <alignment horizontal="right" wrapText="1"/>
    </xf>
    <xf numFmtId="0" fontId="36" fillId="15" borderId="57" xfId="0" applyFont="1" applyFill="1" applyBorder="1" applyAlignment="1">
      <alignment horizontal="center" wrapText="1"/>
    </xf>
    <xf numFmtId="0" fontId="3" fillId="14" borderId="58" xfId="0" applyFont="1" applyFill="1" applyBorder="1" applyAlignment="1">
      <alignment horizontal="center" wrapText="1"/>
    </xf>
    <xf numFmtId="0" fontId="3" fillId="14" borderId="59" xfId="0" applyFont="1" applyFill="1" applyBorder="1" applyAlignment="1">
      <alignment horizontal="center" wrapText="1"/>
    </xf>
    <xf numFmtId="0" fontId="7" fillId="0" borderId="42" xfId="0" quotePrefix="1" applyNumberFormat="1" applyFont="1" applyFill="1" applyBorder="1" applyAlignment="1">
      <alignment horizontal="center" wrapText="1"/>
    </xf>
    <xf numFmtId="0" fontId="31" fillId="0" borderId="34" xfId="0" applyFont="1" applyFill="1" applyBorder="1" applyAlignment="1">
      <alignment horizontal="center" shrinkToFit="1"/>
    </xf>
    <xf numFmtId="0" fontId="7" fillId="0" borderId="43" xfId="0" applyFont="1" applyFill="1" applyBorder="1" applyAlignment="1">
      <alignment horizontal="center" wrapText="1"/>
    </xf>
    <xf numFmtId="9" fontId="7" fillId="0" borderId="43" xfId="2" applyFont="1" applyFill="1" applyBorder="1" applyAlignment="1">
      <alignment horizontal="center" shrinkToFit="1"/>
    </xf>
    <xf numFmtId="9" fontId="7" fillId="0" borderId="44" xfId="2" applyFont="1" applyFill="1" applyBorder="1" applyAlignment="1">
      <alignment horizontal="center" vertical="center" shrinkToFit="1"/>
    </xf>
    <xf numFmtId="0" fontId="4" fillId="0" borderId="44" xfId="0" applyFont="1" applyFill="1" applyBorder="1" applyAlignment="1">
      <alignment horizontal="center" wrapText="1"/>
    </xf>
    <xf numFmtId="0" fontId="7" fillId="0" borderId="44" xfId="2" applyNumberFormat="1" applyFont="1" applyFill="1" applyBorder="1" applyAlignment="1">
      <alignment horizontal="center" shrinkToFit="1"/>
    </xf>
    <xf numFmtId="0" fontId="7" fillId="0" borderId="45" xfId="0" applyNumberFormat="1" applyFont="1" applyFill="1" applyBorder="1" applyAlignment="1">
      <alignment horizontal="center" wrapText="1"/>
    </xf>
    <xf numFmtId="0" fontId="3" fillId="0" borderId="0" xfId="0" applyFont="1" applyBorder="1" applyAlignment="1">
      <alignment horizontal="right" vertical="center" wrapText="1"/>
    </xf>
    <xf numFmtId="0" fontId="4" fillId="0" borderId="0" xfId="0" applyFont="1" applyBorder="1" applyAlignment="1">
      <alignment horizontal="left" vertical="center" wrapText="1"/>
    </xf>
    <xf numFmtId="0" fontId="37" fillId="0" borderId="60" xfId="0" applyFont="1" applyBorder="1" applyAlignment="1">
      <alignment horizontal="centerContinuous" wrapText="1"/>
    </xf>
    <xf numFmtId="0" fontId="26" fillId="0" borderId="61" xfId="0" applyFont="1" applyBorder="1" applyAlignment="1">
      <alignment horizontal="centerContinuous" wrapText="1"/>
    </xf>
    <xf numFmtId="0" fontId="26" fillId="0" borderId="62" xfId="0" applyFont="1" applyBorder="1" applyAlignment="1">
      <alignment horizontal="centerContinuous" wrapText="1"/>
    </xf>
    <xf numFmtId="0" fontId="12" fillId="6" borderId="54" xfId="0" applyFont="1" applyFill="1" applyBorder="1" applyAlignment="1">
      <alignment horizontal="centerContinuous" wrapText="1"/>
    </xf>
    <xf numFmtId="0" fontId="12" fillId="6" borderId="63" xfId="0" applyFont="1" applyFill="1" applyBorder="1" applyAlignment="1">
      <alignment horizontal="center" wrapText="1"/>
    </xf>
    <xf numFmtId="0" fontId="12" fillId="6" borderId="64" xfId="0" applyFont="1" applyFill="1" applyBorder="1" applyAlignment="1">
      <alignment horizontal="center" wrapText="1"/>
    </xf>
    <xf numFmtId="0" fontId="4" fillId="0" borderId="0" xfId="0" applyFont="1" applyBorder="1" applyAlignment="1">
      <alignment horizontal="left"/>
    </xf>
    <xf numFmtId="0" fontId="7" fillId="0" borderId="54" xfId="0" applyFont="1" applyFill="1" applyBorder="1" applyAlignment="1">
      <alignment horizontal="center" shrinkToFit="1"/>
    </xf>
    <xf numFmtId="49" fontId="7" fillId="0" borderId="9" xfId="0" applyNumberFormat="1" applyFont="1" applyBorder="1" applyAlignment="1">
      <alignment horizontal="center"/>
    </xf>
    <xf numFmtId="0" fontId="7" fillId="7" borderId="26" xfId="2" applyNumberFormat="1" applyFont="1" applyFill="1" applyBorder="1" applyAlignment="1">
      <alignment horizontal="center" shrinkToFit="1"/>
    </xf>
    <xf numFmtId="49" fontId="7" fillId="0" borderId="24" xfId="0" applyNumberFormat="1" applyFont="1" applyFill="1" applyBorder="1" applyAlignment="1">
      <alignment horizontal="center"/>
    </xf>
    <xf numFmtId="0" fontId="7" fillId="4" borderId="34" xfId="0" applyFont="1" applyFill="1" applyBorder="1" applyAlignment="1">
      <alignment horizontal="center" shrinkToFit="1"/>
    </xf>
    <xf numFmtId="49" fontId="7" fillId="4" borderId="44" xfId="0" applyNumberFormat="1" applyFont="1" applyFill="1" applyBorder="1" applyAlignment="1">
      <alignment horizontal="center"/>
    </xf>
    <xf numFmtId="0" fontId="7" fillId="4" borderId="45" xfId="2" applyNumberFormat="1" applyFont="1" applyFill="1" applyBorder="1" applyAlignment="1">
      <alignment horizontal="center" shrinkToFit="1"/>
    </xf>
    <xf numFmtId="0" fontId="3" fillId="0" borderId="0" xfId="0" applyFont="1" applyBorder="1" applyAlignment="1">
      <alignment horizontal="right" wrapText="1"/>
    </xf>
    <xf numFmtId="0" fontId="12" fillId="6" borderId="65" xfId="0" applyFont="1" applyFill="1" applyBorder="1" applyAlignment="1">
      <alignment horizontal="center" wrapText="1"/>
    </xf>
    <xf numFmtId="0" fontId="7" fillId="0" borderId="67" xfId="0" applyFont="1" applyFill="1" applyBorder="1" applyAlignment="1">
      <alignment horizontal="center"/>
    </xf>
    <xf numFmtId="49" fontId="7" fillId="0" borderId="67" xfId="0" applyNumberFormat="1" applyFont="1" applyFill="1" applyBorder="1" applyAlignment="1">
      <alignment horizontal="center"/>
    </xf>
    <xf numFmtId="0" fontId="38" fillId="7" borderId="68" xfId="2" applyNumberFormat="1" applyFont="1" applyFill="1" applyBorder="1" applyAlignment="1">
      <alignment horizontal="center" shrinkToFit="1"/>
    </xf>
    <xf numFmtId="0" fontId="7" fillId="0" borderId="40" xfId="0" applyFont="1" applyFill="1" applyBorder="1" applyAlignment="1">
      <alignment horizontal="center"/>
    </xf>
    <xf numFmtId="49" fontId="7" fillId="0" borderId="40" xfId="0" applyNumberFormat="1" applyFont="1" applyFill="1" applyBorder="1" applyAlignment="1">
      <alignment horizontal="center"/>
    </xf>
    <xf numFmtId="0" fontId="38" fillId="7" borderId="42" xfId="2" applyNumberFormat="1" applyFont="1" applyFill="1" applyBorder="1" applyAlignment="1">
      <alignment horizontal="center" shrinkToFit="1"/>
    </xf>
    <xf numFmtId="0" fontId="7" fillId="0" borderId="43" xfId="0" applyFont="1" applyFill="1" applyBorder="1" applyAlignment="1">
      <alignment horizontal="center"/>
    </xf>
    <xf numFmtId="49" fontId="7" fillId="0" borderId="43" xfId="0" applyNumberFormat="1" applyFont="1" applyFill="1" applyBorder="1" applyAlignment="1">
      <alignment horizontal="center"/>
    </xf>
    <xf numFmtId="0" fontId="38" fillId="7" borderId="45" xfId="2" applyNumberFormat="1" applyFont="1" applyFill="1" applyBorder="1" applyAlignment="1">
      <alignment horizontal="center" shrinkToFit="1"/>
    </xf>
    <xf numFmtId="0" fontId="4" fillId="0" borderId="66" xfId="0" applyFont="1" applyFill="1" applyBorder="1" applyAlignment="1">
      <alignment horizontal="center"/>
    </xf>
    <xf numFmtId="0" fontId="4" fillId="0" borderId="1" xfId="0" applyFont="1" applyFill="1" applyBorder="1" applyAlignment="1">
      <alignment horizontal="center"/>
    </xf>
    <xf numFmtId="0" fontId="4" fillId="0" borderId="34" xfId="0" applyFont="1" applyFill="1" applyBorder="1" applyAlignment="1">
      <alignment horizontal="center"/>
    </xf>
    <xf numFmtId="0" fontId="40" fillId="0" borderId="69" xfId="0" applyFont="1" applyBorder="1" applyAlignment="1">
      <alignment horizontal="centerContinuous"/>
    </xf>
    <xf numFmtId="0" fontId="41" fillId="0" borderId="69" xfId="0" applyFont="1" applyFill="1" applyBorder="1" applyAlignment="1">
      <alignment horizontal="centerContinuous"/>
    </xf>
    <xf numFmtId="0" fontId="7" fillId="0" borderId="50" xfId="0" applyFont="1" applyFill="1" applyBorder="1" applyAlignment="1">
      <alignment horizontal="centerContinuous"/>
    </xf>
    <xf numFmtId="0" fontId="7" fillId="0" borderId="70" xfId="0" applyFont="1" applyFill="1" applyBorder="1" applyAlignment="1">
      <alignment horizontal="centerContinuous"/>
    </xf>
    <xf numFmtId="0" fontId="4" fillId="0" borderId="0" xfId="0" applyFont="1" applyBorder="1" applyAlignment="1">
      <alignment horizontal="left" wrapText="1"/>
    </xf>
    <xf numFmtId="0" fontId="42" fillId="0" borderId="69" xfId="0" applyFont="1" applyBorder="1" applyAlignment="1">
      <alignment horizontal="centerContinuous"/>
    </xf>
    <xf numFmtId="0" fontId="43" fillId="0" borderId="69" xfId="0" applyFont="1" applyBorder="1" applyAlignment="1">
      <alignment horizontal="centerContinuous" vertical="center" wrapText="1"/>
    </xf>
    <xf numFmtId="0" fontId="7" fillId="0" borderId="50" xfId="0" applyFont="1" applyBorder="1" applyAlignment="1">
      <alignment horizontal="centerContinuous"/>
    </xf>
    <xf numFmtId="0" fontId="7" fillId="0" borderId="71" xfId="0" applyFont="1" applyFill="1" applyBorder="1" applyAlignment="1">
      <alignment horizontal="centerContinuous"/>
    </xf>
    <xf numFmtId="0" fontId="7" fillId="0" borderId="56" xfId="0" applyFont="1" applyFill="1" applyBorder="1" applyAlignment="1">
      <alignment horizontal="centerContinuous"/>
    </xf>
    <xf numFmtId="0" fontId="7" fillId="0" borderId="72" xfId="0" applyFont="1" applyFill="1" applyBorder="1" applyAlignment="1">
      <alignment horizontal="centerContinuous"/>
    </xf>
    <xf numFmtId="0" fontId="44" fillId="0" borderId="69" xfId="0" applyFont="1" applyBorder="1" applyAlignment="1">
      <alignment horizontal="centerContinuous" vertical="center" wrapText="1"/>
    </xf>
    <xf numFmtId="0" fontId="7" fillId="0" borderId="70" xfId="0" quotePrefix="1" applyFont="1" applyFill="1" applyBorder="1" applyAlignment="1">
      <alignment horizontal="centerContinuous"/>
    </xf>
    <xf numFmtId="0" fontId="24" fillId="0" borderId="0" xfId="0" applyFont="1" applyBorder="1" applyAlignment="1">
      <alignment horizontal="centerContinuous"/>
    </xf>
    <xf numFmtId="0" fontId="35" fillId="16" borderId="73" xfId="0" applyFont="1" applyFill="1" applyBorder="1" applyAlignment="1">
      <alignment horizontal="center"/>
    </xf>
    <xf numFmtId="0" fontId="35" fillId="16" borderId="74" xfId="0" applyFont="1" applyFill="1" applyBorder="1" applyAlignment="1">
      <alignment horizontal="center"/>
    </xf>
    <xf numFmtId="49" fontId="35" fillId="16" borderId="74" xfId="0" applyNumberFormat="1" applyFont="1" applyFill="1" applyBorder="1" applyAlignment="1">
      <alignment horizontal="center"/>
    </xf>
    <xf numFmtId="0" fontId="35" fillId="16" borderId="75" xfId="0" applyFont="1" applyFill="1" applyBorder="1" applyAlignment="1">
      <alignment horizontal="center"/>
    </xf>
    <xf numFmtId="0" fontId="35" fillId="16" borderId="76" xfId="0" applyFont="1" applyFill="1" applyBorder="1" applyAlignment="1">
      <alignment horizontal="center"/>
    </xf>
    <xf numFmtId="0" fontId="3" fillId="0" borderId="8" xfId="0" applyFont="1" applyBorder="1" applyAlignment="1">
      <alignment horizontal="center" vertical="center"/>
    </xf>
    <xf numFmtId="0" fontId="4" fillId="0" borderId="9" xfId="0" applyFont="1" applyBorder="1" applyAlignment="1">
      <alignment horizontal="center" vertical="center"/>
    </xf>
    <xf numFmtId="0" fontId="4" fillId="0" borderId="9" xfId="0" quotePrefix="1" applyFont="1" applyBorder="1" applyAlignment="1">
      <alignment horizontal="center" vertical="center" wrapText="1"/>
    </xf>
    <xf numFmtId="49" fontId="4" fillId="0" borderId="9" xfId="2" applyNumberFormat="1" applyFont="1" applyBorder="1" applyAlignment="1">
      <alignment horizontal="center" vertical="center"/>
    </xf>
    <xf numFmtId="0" fontId="4" fillId="0" borderId="9" xfId="0" applyFont="1" applyBorder="1" applyAlignment="1">
      <alignment horizontal="center" vertical="center" shrinkToFit="1"/>
    </xf>
    <xf numFmtId="164" fontId="4" fillId="0" borderId="9" xfId="0" applyNumberFormat="1" applyFont="1" applyBorder="1" applyAlignment="1">
      <alignment horizontal="center" vertical="center"/>
    </xf>
    <xf numFmtId="164" fontId="4" fillId="0" borderId="10" xfId="0" applyNumberFormat="1" applyFont="1" applyBorder="1" applyAlignment="1">
      <alignment horizontal="center" vertical="center"/>
    </xf>
    <xf numFmtId="0" fontId="4" fillId="0" borderId="13" xfId="0" applyFont="1" applyFill="1" applyBorder="1" applyAlignment="1">
      <alignment horizontal="center"/>
    </xf>
    <xf numFmtId="0" fontId="4" fillId="0" borderId="14" xfId="0" applyFont="1" applyFill="1" applyBorder="1" applyAlignment="1">
      <alignment horizontal="center"/>
    </xf>
    <xf numFmtId="49" fontId="4" fillId="0" borderId="14" xfId="2" applyNumberFormat="1" applyFont="1" applyFill="1" applyBorder="1" applyAlignment="1">
      <alignment horizontal="center"/>
    </xf>
    <xf numFmtId="0" fontId="4" fillId="0" borderId="14" xfId="0" applyFont="1" applyBorder="1" applyAlignment="1">
      <alignment horizontal="center"/>
    </xf>
    <xf numFmtId="164" fontId="4" fillId="0" borderId="14" xfId="0" applyNumberFormat="1" applyFont="1" applyFill="1" applyBorder="1" applyAlignment="1">
      <alignment horizontal="center"/>
    </xf>
    <xf numFmtId="164" fontId="4" fillId="0" borderId="15" xfId="0" applyNumberFormat="1" applyFont="1" applyFill="1" applyBorder="1" applyAlignment="1">
      <alignment horizontal="center"/>
    </xf>
    <xf numFmtId="0" fontId="4" fillId="0" borderId="17" xfId="0" applyFont="1" applyFill="1" applyBorder="1" applyAlignment="1">
      <alignment horizontal="center"/>
    </xf>
    <xf numFmtId="0" fontId="4" fillId="0" borderId="0" xfId="0" applyFont="1" applyBorder="1" applyAlignment="1">
      <alignment horizontal="center"/>
    </xf>
    <xf numFmtId="0" fontId="4" fillId="0" borderId="77" xfId="0" applyFont="1" applyBorder="1" applyAlignment="1">
      <alignment horizontal="center" wrapText="1"/>
    </xf>
    <xf numFmtId="0" fontId="4" fillId="0" borderId="78" xfId="0" applyFont="1" applyBorder="1" applyAlignment="1">
      <alignment horizontal="center"/>
    </xf>
    <xf numFmtId="49" fontId="46" fillId="0" borderId="78" xfId="0" applyNumberFormat="1" applyFont="1" applyBorder="1" applyAlignment="1">
      <alignment horizontal="center"/>
    </xf>
    <xf numFmtId="49" fontId="4" fillId="0" borderId="78" xfId="0" applyNumberFormat="1" applyFont="1" applyBorder="1" applyAlignment="1">
      <alignment horizontal="center"/>
    </xf>
    <xf numFmtId="164" fontId="4" fillId="0" borderId="78" xfId="0" applyNumberFormat="1" applyFont="1" applyBorder="1" applyAlignment="1">
      <alignment horizontal="center"/>
    </xf>
    <xf numFmtId="0" fontId="4" fillId="0" borderId="79" xfId="0" applyFont="1" applyBorder="1" applyAlignment="1">
      <alignment horizontal="center"/>
    </xf>
    <xf numFmtId="0" fontId="4" fillId="0" borderId="30" xfId="0" applyFont="1" applyFill="1" applyBorder="1" applyAlignment="1">
      <alignment horizontal="center"/>
    </xf>
    <xf numFmtId="0" fontId="4" fillId="0" borderId="43" xfId="0" applyFont="1" applyFill="1" applyBorder="1" applyAlignment="1">
      <alignment horizontal="center"/>
    </xf>
    <xf numFmtId="49" fontId="46" fillId="0" borderId="43" xfId="0" applyNumberFormat="1" applyFont="1" applyFill="1" applyBorder="1" applyAlignment="1">
      <alignment horizontal="center"/>
    </xf>
    <xf numFmtId="49" fontId="4" fillId="0" borderId="43" xfId="0" applyNumberFormat="1" applyFont="1" applyFill="1" applyBorder="1" applyAlignment="1">
      <alignment horizontal="center"/>
    </xf>
    <xf numFmtId="164" fontId="4" fillId="0" borderId="43" xfId="0" applyNumberFormat="1" applyFont="1" applyFill="1" applyBorder="1" applyAlignment="1">
      <alignment horizontal="center"/>
    </xf>
    <xf numFmtId="164" fontId="4" fillId="0" borderId="44" xfId="0" applyNumberFormat="1" applyFont="1" applyFill="1" applyBorder="1" applyAlignment="1">
      <alignment horizontal="center"/>
    </xf>
    <xf numFmtId="0" fontId="4" fillId="0" borderId="45" xfId="0" applyFont="1" applyFill="1" applyBorder="1" applyAlignment="1">
      <alignment horizontal="center"/>
    </xf>
    <xf numFmtId="0" fontId="4" fillId="0" borderId="0" xfId="0" applyFont="1" applyBorder="1" applyAlignment="1">
      <alignment horizontal="centerContinuous"/>
    </xf>
    <xf numFmtId="164" fontId="4" fillId="0" borderId="0" xfId="0" applyNumberFormat="1" applyFont="1" applyBorder="1" applyAlignment="1">
      <alignment horizontal="center"/>
    </xf>
    <xf numFmtId="0" fontId="35" fillId="16" borderId="75" xfId="0" applyFont="1" applyFill="1" applyBorder="1" applyAlignment="1">
      <alignment horizontal="centerContinuous"/>
    </xf>
    <xf numFmtId="0" fontId="35" fillId="16" borderId="80" xfId="0" applyFont="1" applyFill="1" applyBorder="1" applyAlignment="1">
      <alignment horizontal="centerContinuous"/>
    </xf>
    <xf numFmtId="0" fontId="3" fillId="0" borderId="81" xfId="0" applyFont="1" applyFill="1" applyBorder="1" applyAlignment="1">
      <alignment horizontal="center"/>
    </xf>
    <xf numFmtId="0" fontId="4" fillId="0" borderId="67" xfId="0" applyFont="1" applyFill="1" applyBorder="1" applyAlignment="1">
      <alignment horizontal="center"/>
    </xf>
    <xf numFmtId="0" fontId="4" fillId="0" borderId="67" xfId="0" quotePrefix="1" applyFont="1" applyFill="1" applyBorder="1" applyAlignment="1">
      <alignment horizontal="center"/>
    </xf>
    <xf numFmtId="9" fontId="4" fillId="0" borderId="67" xfId="0" applyNumberFormat="1" applyFont="1" applyFill="1" applyBorder="1" applyAlignment="1">
      <alignment horizontal="center"/>
    </xf>
    <xf numFmtId="164" fontId="4" fillId="0" borderId="67" xfId="0" applyNumberFormat="1" applyFont="1" applyFill="1" applyBorder="1" applyAlignment="1">
      <alignment horizontal="center"/>
    </xf>
    <xf numFmtId="164" fontId="4" fillId="0" borderId="82" xfId="0" applyNumberFormat="1" applyFont="1" applyFill="1" applyBorder="1" applyAlignment="1">
      <alignment horizontal="centerContinuous"/>
    </xf>
    <xf numFmtId="0" fontId="4" fillId="0" borderId="83" xfId="0" quotePrefix="1" applyFont="1" applyFill="1" applyBorder="1" applyAlignment="1">
      <alignment horizontal="centerContinuous"/>
    </xf>
    <xf numFmtId="9" fontId="4" fillId="0" borderId="14" xfId="0" applyNumberFormat="1" applyFont="1" applyFill="1" applyBorder="1" applyAlignment="1">
      <alignment horizontal="center"/>
    </xf>
    <xf numFmtId="164" fontId="4" fillId="0" borderId="15" xfId="0" applyNumberFormat="1" applyFont="1" applyFill="1" applyBorder="1" applyAlignment="1">
      <alignment horizontal="centerContinuous"/>
    </xf>
    <xf numFmtId="0" fontId="4" fillId="0" borderId="84" xfId="0" applyFont="1" applyFill="1" applyBorder="1" applyAlignment="1">
      <alignment horizontal="centerContinuous"/>
    </xf>
    <xf numFmtId="0" fontId="39" fillId="0" borderId="0" xfId="0" applyFont="1" applyBorder="1" applyAlignment="1">
      <alignment horizontal="right"/>
    </xf>
    <xf numFmtId="0" fontId="35" fillId="16" borderId="85" xfId="0" applyFont="1" applyFill="1" applyBorder="1" applyAlignment="1">
      <alignment horizontal="centerContinuous"/>
    </xf>
    <xf numFmtId="0" fontId="35" fillId="16" borderId="86" xfId="0" applyFont="1" applyFill="1" applyBorder="1" applyAlignment="1">
      <alignment horizontal="centerContinuous"/>
    </xf>
    <xf numFmtId="0" fontId="4" fillId="0" borderId="87" xfId="0" applyFont="1" applyFill="1" applyBorder="1" applyAlignment="1">
      <alignment horizontal="centerContinuous"/>
    </xf>
    <xf numFmtId="0" fontId="4" fillId="0" borderId="88" xfId="0" applyFont="1" applyFill="1" applyBorder="1" applyAlignment="1">
      <alignment horizontal="centerContinuous"/>
    </xf>
    <xf numFmtId="0" fontId="4" fillId="0" borderId="15" xfId="0" applyFont="1" applyFill="1" applyBorder="1" applyAlignment="1">
      <alignment horizontal="centerContinuous"/>
    </xf>
    <xf numFmtId="49" fontId="4" fillId="0" borderId="15" xfId="0" applyNumberFormat="1" applyFont="1" applyFill="1" applyBorder="1" applyAlignment="1">
      <alignment horizontal="center"/>
    </xf>
    <xf numFmtId="164" fontId="24" fillId="0" borderId="0" xfId="0" applyNumberFormat="1" applyFont="1" applyBorder="1" applyAlignment="1">
      <alignment horizontal="centerContinuous"/>
    </xf>
    <xf numFmtId="0" fontId="35" fillId="8" borderId="89" xfId="0" applyFont="1" applyFill="1" applyBorder="1" applyAlignment="1">
      <alignment horizontal="center"/>
    </xf>
    <xf numFmtId="164" fontId="35" fillId="8" borderId="90" xfId="0" applyNumberFormat="1" applyFont="1" applyFill="1" applyBorder="1" applyAlignment="1">
      <alignment horizontal="center"/>
    </xf>
    <xf numFmtId="0" fontId="35" fillId="8" borderId="89" xfId="0" applyFont="1" applyFill="1" applyBorder="1" applyAlignment="1">
      <alignment horizontal="right"/>
    </xf>
    <xf numFmtId="0" fontId="35" fillId="8" borderId="91" xfId="0" applyFont="1" applyFill="1" applyBorder="1" applyAlignment="1"/>
    <xf numFmtId="0" fontId="4" fillId="0" borderId="93" xfId="0" applyFont="1" applyBorder="1" applyAlignment="1">
      <alignment horizontal="center" shrinkToFit="1"/>
    </xf>
    <xf numFmtId="164" fontId="4" fillId="0" borderId="52" xfId="0" applyNumberFormat="1" applyFont="1" applyBorder="1" applyAlignment="1">
      <alignment horizontal="center" shrinkToFit="1"/>
    </xf>
    <xf numFmtId="0" fontId="4" fillId="0" borderId="94" xfId="0" applyFont="1" applyBorder="1" applyAlignment="1">
      <alignment horizontal="left"/>
    </xf>
    <xf numFmtId="0" fontId="4" fillId="0" borderId="53" xfId="0" applyFont="1" applyBorder="1" applyAlignment="1">
      <alignment horizontal="left" shrinkToFit="1"/>
    </xf>
    <xf numFmtId="0" fontId="4" fillId="0" borderId="95" xfId="0" applyFont="1" applyBorder="1" applyAlignment="1">
      <alignment horizontal="center" shrinkToFit="1"/>
    </xf>
    <xf numFmtId="164" fontId="4" fillId="0" borderId="58" xfId="0" applyNumberFormat="1" applyFont="1" applyBorder="1" applyAlignment="1">
      <alignment horizontal="center" shrinkToFit="1"/>
    </xf>
    <xf numFmtId="0" fontId="4" fillId="0" borderId="96" xfId="0" applyFont="1" applyBorder="1" applyAlignment="1">
      <alignment horizontal="left"/>
    </xf>
    <xf numFmtId="0" fontId="4" fillId="0" borderId="59" xfId="0" applyFont="1" applyBorder="1" applyAlignment="1">
      <alignment horizontal="left" shrinkToFit="1"/>
    </xf>
    <xf numFmtId="164" fontId="24" fillId="0" borderId="0" xfId="0" applyNumberFormat="1" applyFont="1" applyBorder="1" applyAlignment="1">
      <alignment horizontal="centerContinuous" shrinkToFit="1"/>
    </xf>
    <xf numFmtId="0" fontId="24" fillId="0" borderId="0" xfId="0" applyFont="1" applyBorder="1" applyAlignment="1">
      <alignment horizontal="centerContinuous" shrinkToFit="1"/>
    </xf>
    <xf numFmtId="49" fontId="31" fillId="17" borderId="40" xfId="0" applyNumberFormat="1" applyFont="1" applyFill="1" applyBorder="1" applyAlignment="1">
      <alignment horizontal="center"/>
    </xf>
    <xf numFmtId="0" fontId="31" fillId="17" borderId="41" xfId="0" applyNumberFormat="1" applyFont="1" applyFill="1" applyBorder="1" applyAlignment="1">
      <alignment horizontal="center"/>
    </xf>
    <xf numFmtId="49" fontId="18" fillId="17" borderId="40" xfId="0" applyNumberFormat="1" applyFont="1" applyFill="1" applyBorder="1" applyAlignment="1">
      <alignment horizontal="center"/>
    </xf>
    <xf numFmtId="0" fontId="18" fillId="17" borderId="41" xfId="0" applyNumberFormat="1" applyFont="1" applyFill="1" applyBorder="1" applyAlignment="1">
      <alignment horizontal="center"/>
    </xf>
    <xf numFmtId="49" fontId="33" fillId="17" borderId="40" xfId="0" applyNumberFormat="1" applyFont="1" applyFill="1" applyBorder="1" applyAlignment="1">
      <alignment horizontal="center"/>
    </xf>
    <xf numFmtId="0" fontId="33" fillId="17" borderId="41" xfId="0" applyNumberFormat="1" applyFont="1" applyFill="1" applyBorder="1" applyAlignment="1">
      <alignment horizontal="center"/>
    </xf>
    <xf numFmtId="49" fontId="18" fillId="18" borderId="40" xfId="0" applyNumberFormat="1" applyFont="1" applyFill="1" applyBorder="1" applyAlignment="1">
      <alignment horizontal="center"/>
    </xf>
    <xf numFmtId="0" fontId="18" fillId="18" borderId="41" xfId="0" applyNumberFormat="1" applyFont="1" applyFill="1" applyBorder="1" applyAlignment="1">
      <alignment horizontal="center"/>
    </xf>
    <xf numFmtId="49" fontId="33" fillId="10" borderId="40" xfId="0" applyNumberFormat="1" applyFont="1" applyFill="1" applyBorder="1" applyAlignment="1">
      <alignment horizontal="center"/>
    </xf>
    <xf numFmtId="0" fontId="33" fillId="10" borderId="41" xfId="0" applyNumberFormat="1" applyFont="1" applyFill="1" applyBorder="1" applyAlignment="1">
      <alignment horizontal="center"/>
    </xf>
    <xf numFmtId="49" fontId="30" fillId="11" borderId="43" xfId="0" applyNumberFormat="1" applyFont="1" applyFill="1" applyBorder="1" applyAlignment="1">
      <alignment horizontal="center"/>
    </xf>
    <xf numFmtId="0" fontId="30" fillId="11" borderId="44" xfId="0" applyNumberFormat="1" applyFont="1" applyFill="1" applyBorder="1" applyAlignment="1">
      <alignment horizontal="center"/>
    </xf>
    <xf numFmtId="0" fontId="7" fillId="9" borderId="42" xfId="0" quotePrefix="1" applyNumberFormat="1" applyFont="1" applyFill="1" applyBorder="1" applyAlignment="1">
      <alignment horizontal="center"/>
    </xf>
    <xf numFmtId="0" fontId="7" fillId="0" borderId="72" xfId="0" quotePrefix="1" applyFont="1" applyFill="1" applyBorder="1" applyAlignment="1">
      <alignment horizontal="centerContinuous"/>
    </xf>
    <xf numFmtId="9" fontId="7" fillId="0" borderId="40" xfId="2" applyFont="1" applyBorder="1" applyAlignment="1">
      <alignment horizontal="center" shrinkToFit="1"/>
    </xf>
    <xf numFmtId="0" fontId="7" fillId="0" borderId="55" xfId="0" applyFont="1" applyFill="1" applyBorder="1" applyAlignment="1">
      <alignment horizontal="center" vertical="center" shrinkToFit="1"/>
    </xf>
    <xf numFmtId="9" fontId="7" fillId="0" borderId="41" xfId="2" applyFont="1" applyBorder="1" applyAlignment="1">
      <alignment horizontal="center" shrinkToFit="1"/>
    </xf>
    <xf numFmtId="9" fontId="7" fillId="0" borderId="24" xfId="2" applyFont="1" applyFill="1" applyBorder="1" applyAlignment="1">
      <alignment horizontal="center" vertical="center" shrinkToFit="1"/>
    </xf>
    <xf numFmtId="0" fontId="4" fillId="0" borderId="24" xfId="0" applyFont="1" applyFill="1" applyBorder="1" applyAlignment="1">
      <alignment horizontal="center" shrinkToFit="1"/>
    </xf>
    <xf numFmtId="0" fontId="7" fillId="0" borderId="41" xfId="2" applyNumberFormat="1" applyFont="1" applyBorder="1" applyAlignment="1">
      <alignment horizontal="center" shrinkToFit="1"/>
    </xf>
    <xf numFmtId="0" fontId="4" fillId="0" borderId="24" xfId="2" applyNumberFormat="1" applyFont="1" applyFill="1" applyBorder="1" applyAlignment="1">
      <alignment horizontal="center" vertical="center" shrinkToFit="1"/>
    </xf>
    <xf numFmtId="0" fontId="7" fillId="0" borderId="24" xfId="2" applyNumberFormat="1" applyFont="1" applyFill="1" applyBorder="1" applyAlignment="1">
      <alignment horizontal="center" vertical="center" shrinkToFit="1"/>
    </xf>
    <xf numFmtId="49" fontId="7" fillId="0" borderId="42" xfId="0" applyNumberFormat="1" applyFont="1" applyBorder="1" applyAlignment="1">
      <alignment horizontal="center" vertical="center" wrapText="1"/>
    </xf>
    <xf numFmtId="49" fontId="7" fillId="0" borderId="26" xfId="0" applyNumberFormat="1" applyFont="1" applyFill="1" applyBorder="1" applyAlignment="1">
      <alignment horizontal="center" vertical="center" wrapText="1"/>
    </xf>
    <xf numFmtId="0" fontId="1" fillId="2" borderId="97" xfId="0" applyFont="1" applyFill="1" applyBorder="1" applyAlignment="1">
      <alignment horizontal="right"/>
    </xf>
    <xf numFmtId="0" fontId="1" fillId="2" borderId="98" xfId="0" applyFont="1" applyFill="1" applyBorder="1" applyAlignment="1">
      <alignment horizontal="left"/>
    </xf>
    <xf numFmtId="0" fontId="2" fillId="2" borderId="98" xfId="0" applyFont="1" applyFill="1" applyBorder="1" applyAlignment="1">
      <alignment horizontal="left"/>
    </xf>
    <xf numFmtId="0" fontId="3" fillId="2" borderId="98" xfId="0" applyFont="1" applyFill="1" applyBorder="1" applyAlignment="1">
      <alignment horizontal="centerContinuous"/>
    </xf>
    <xf numFmtId="0" fontId="4" fillId="2" borderId="98" xfId="0" applyFont="1" applyFill="1" applyBorder="1" applyAlignment="1">
      <alignment horizontal="centerContinuous"/>
    </xf>
    <xf numFmtId="0" fontId="47" fillId="2" borderId="99" xfId="1" applyFont="1" applyFill="1" applyBorder="1" applyAlignment="1" applyProtection="1">
      <alignment horizontal="right"/>
    </xf>
    <xf numFmtId="0" fontId="48" fillId="2" borderId="27" xfId="0" applyFont="1" applyFill="1" applyBorder="1" applyAlignment="1">
      <alignment horizontal="right"/>
    </xf>
    <xf numFmtId="0" fontId="7" fillId="0" borderId="9" xfId="0" applyNumberFormat="1" applyFont="1" applyBorder="1" applyAlignment="1">
      <alignment horizontal="center"/>
    </xf>
    <xf numFmtId="0" fontId="7" fillId="0" borderId="24" xfId="0" applyNumberFormat="1" applyFont="1" applyFill="1" applyBorder="1" applyAlignment="1">
      <alignment horizontal="center"/>
    </xf>
    <xf numFmtId="0" fontId="7" fillId="4" borderId="44" xfId="0" applyNumberFormat="1" applyFont="1" applyFill="1" applyBorder="1" applyAlignment="1">
      <alignment horizontal="center"/>
    </xf>
    <xf numFmtId="0" fontId="12" fillId="8" borderId="92" xfId="0" applyNumberFormat="1" applyFont="1" applyFill="1" applyBorder="1" applyAlignment="1">
      <alignment horizontal="center" wrapText="1"/>
    </xf>
    <xf numFmtId="0" fontId="15" fillId="0" borderId="24" xfId="0" applyNumberFormat="1" applyFont="1" applyBorder="1" applyAlignment="1">
      <alignment horizontal="center"/>
    </xf>
    <xf numFmtId="0" fontId="7" fillId="0" borderId="55" xfId="0" applyFont="1" applyFill="1" applyBorder="1" applyAlignment="1">
      <alignment horizontal="center" wrapText="1"/>
    </xf>
    <xf numFmtId="9" fontId="7" fillId="0" borderId="55" xfId="2" applyFont="1" applyFill="1" applyBorder="1" applyAlignment="1">
      <alignment horizontal="center" shrinkToFit="1"/>
    </xf>
    <xf numFmtId="0" fontId="4" fillId="0" borderId="24" xfId="0" applyFont="1" applyFill="1" applyBorder="1" applyAlignment="1">
      <alignment horizontal="center" wrapText="1"/>
    </xf>
    <xf numFmtId="0" fontId="7" fillId="0" borderId="24" xfId="2" applyNumberFormat="1" applyFont="1" applyFill="1" applyBorder="1" applyAlignment="1">
      <alignment horizontal="center" shrinkToFit="1"/>
    </xf>
    <xf numFmtId="0" fontId="7" fillId="0" borderId="26" xfId="0" applyNumberFormat="1" applyFont="1" applyFill="1" applyBorder="1" applyAlignment="1">
      <alignment horizontal="center" wrapText="1"/>
    </xf>
    <xf numFmtId="0" fontId="7" fillId="0" borderId="40" xfId="0" applyFont="1" applyBorder="1" applyAlignment="1">
      <alignment horizontal="center" vertical="center" wrapText="1"/>
    </xf>
    <xf numFmtId="9" fontId="7" fillId="0" borderId="40" xfId="2" applyFont="1" applyBorder="1" applyAlignment="1">
      <alignment horizontal="center" vertical="center" shrinkToFit="1"/>
    </xf>
    <xf numFmtId="9" fontId="7" fillId="0" borderId="41" xfId="2" applyFont="1" applyBorder="1" applyAlignment="1">
      <alignment horizontal="center" vertical="center" shrinkToFit="1"/>
    </xf>
    <xf numFmtId="0" fontId="7" fillId="0" borderId="41" xfId="2" applyNumberFormat="1" applyFont="1" applyBorder="1" applyAlignment="1">
      <alignment horizontal="center" vertical="center" shrinkToFit="1"/>
    </xf>
    <xf numFmtId="0" fontId="7" fillId="0" borderId="42" xfId="0" applyNumberFormat="1" applyFont="1" applyBorder="1" applyAlignment="1">
      <alignment horizontal="center" vertical="center" wrapText="1"/>
    </xf>
    <xf numFmtId="0" fontId="31" fillId="0" borderId="1" xfId="0" applyFont="1" applyFill="1" applyBorder="1" applyAlignment="1">
      <alignment horizontal="center" vertical="center" shrinkToFit="1"/>
    </xf>
    <xf numFmtId="0" fontId="7" fillId="0" borderId="40" xfId="0" applyFont="1" applyFill="1" applyBorder="1" applyAlignment="1">
      <alignment horizontal="center" vertical="center" wrapText="1"/>
    </xf>
    <xf numFmtId="9" fontId="7" fillId="0" borderId="40" xfId="2" applyFont="1" applyFill="1" applyBorder="1" applyAlignment="1">
      <alignment horizontal="center" vertical="center" shrinkToFit="1"/>
    </xf>
    <xf numFmtId="0" fontId="7" fillId="0" borderId="41" xfId="2" applyNumberFormat="1" applyFont="1" applyFill="1" applyBorder="1" applyAlignment="1">
      <alignment horizontal="center" vertical="center" shrinkToFit="1"/>
    </xf>
    <xf numFmtId="0" fontId="31" fillId="0" borderId="1" xfId="3" applyFont="1" applyFill="1" applyBorder="1" applyAlignment="1">
      <alignment horizontal="center" vertical="center" shrinkToFit="1"/>
    </xf>
    <xf numFmtId="0" fontId="7" fillId="0" borderId="40" xfId="3" applyFont="1" applyBorder="1" applyAlignment="1">
      <alignment horizontal="center" vertical="center" wrapText="1"/>
    </xf>
    <xf numFmtId="0" fontId="7" fillId="0" borderId="42" xfId="3" applyNumberFormat="1" applyFont="1" applyBorder="1" applyAlignment="1">
      <alignment horizontal="center" vertical="center" wrapText="1"/>
    </xf>
    <xf numFmtId="0" fontId="9" fillId="19" borderId="4" xfId="0" applyNumberFormat="1" applyFont="1" applyFill="1" applyBorder="1" applyAlignment="1">
      <alignment horizontal="center"/>
    </xf>
    <xf numFmtId="0" fontId="9" fillId="19" borderId="9" xfId="0" applyNumberFormat="1" applyFont="1" applyFill="1" applyBorder="1" applyAlignment="1">
      <alignment horizontal="center"/>
    </xf>
    <xf numFmtId="0" fontId="9" fillId="19" borderId="14" xfId="0" applyNumberFormat="1" applyFont="1" applyFill="1" applyBorder="1" applyAlignment="1">
      <alignment horizontal="center"/>
    </xf>
    <xf numFmtId="0" fontId="35" fillId="16" borderId="100" xfId="0" applyFont="1" applyFill="1" applyBorder="1" applyAlignment="1">
      <alignment horizontal="centerContinuous"/>
    </xf>
    <xf numFmtId="164" fontId="4" fillId="0" borderId="101" xfId="0" applyNumberFormat="1" applyFont="1" applyFill="1" applyBorder="1" applyAlignment="1">
      <alignment horizontal="centerContinuous"/>
    </xf>
    <xf numFmtId="164" fontId="4" fillId="0" borderId="102" xfId="0" applyNumberFormat="1" applyFont="1" applyFill="1" applyBorder="1" applyAlignment="1">
      <alignment horizontal="centerContinuous"/>
    </xf>
    <xf numFmtId="0" fontId="50" fillId="20" borderId="75" xfId="0" applyFont="1" applyFill="1" applyBorder="1" applyAlignment="1">
      <alignment horizontal="center" vertical="center"/>
    </xf>
    <xf numFmtId="0" fontId="35" fillId="16" borderId="75" xfId="0" applyFont="1" applyFill="1" applyBorder="1" applyAlignment="1">
      <alignment horizontal="center" vertical="center"/>
    </xf>
    <xf numFmtId="1" fontId="51" fillId="20" borderId="103" xfId="0" applyNumberFormat="1" applyFont="1" applyFill="1" applyBorder="1" applyAlignment="1">
      <alignment horizontal="center" vertical="center"/>
    </xf>
    <xf numFmtId="1" fontId="51" fillId="20" borderId="104" xfId="0" applyNumberFormat="1" applyFont="1" applyFill="1" applyBorder="1" applyAlignment="1">
      <alignment horizontal="center" vertical="center"/>
    </xf>
    <xf numFmtId="1" fontId="4" fillId="0" borderId="105" xfId="0" applyNumberFormat="1" applyFont="1" applyFill="1" applyBorder="1" applyAlignment="1">
      <alignment horizontal="center" vertical="center"/>
    </xf>
    <xf numFmtId="1" fontId="4" fillId="0" borderId="57" xfId="0" applyNumberFormat="1" applyFont="1" applyFill="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3" fillId="0" borderId="0" xfId="0" applyFont="1" applyBorder="1" applyAlignment="1">
      <alignment horizontal="right" vertical="center"/>
    </xf>
    <xf numFmtId="0" fontId="52" fillId="0" borderId="56" xfId="0" applyFont="1" applyFill="1" applyBorder="1" applyAlignment="1">
      <alignment horizontal="center" vertical="center" shrinkToFit="1"/>
    </xf>
    <xf numFmtId="0" fontId="52" fillId="0" borderId="50" xfId="0" applyFont="1" applyFill="1" applyBorder="1" applyAlignment="1">
      <alignment horizontal="centerContinuous"/>
    </xf>
    <xf numFmtId="0" fontId="4" fillId="0" borderId="12" xfId="0" quotePrefix="1" applyFont="1" applyBorder="1" applyAlignment="1">
      <alignment horizontal="center" vertical="center"/>
    </xf>
  </cellXfs>
  <cellStyles count="4">
    <cellStyle name="Hyperlink" xfId="1" builtinId="8"/>
    <cellStyle name="Normal" xfId="0" builtinId="0"/>
    <cellStyle name="Normal 3" xfId="3"/>
    <cellStyle name="Percent" xfId="2" builtinId="5"/>
  </cellStyles>
  <dxfs count="24">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ont>
        <b/>
        <i val="0"/>
        <condense val="0"/>
        <extend val="0"/>
      </font>
      <fill>
        <patternFill>
          <bgColor indexed="51"/>
        </patternFill>
      </fill>
    </dxf>
    <dxf>
      <font>
        <b/>
        <i val="0"/>
        <condense val="0"/>
        <extend val="0"/>
      </font>
      <fill>
        <patternFill>
          <bgColor indexed="10"/>
        </patternFill>
      </fill>
    </dxf>
    <dxf>
      <font>
        <b/>
        <i val="0"/>
        <condense val="0"/>
        <extend val="0"/>
      </font>
      <fill>
        <patternFill>
          <bgColor indexed="11"/>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CCFF99"/>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76200</xdr:colOff>
      <xdr:row>14</xdr:row>
      <xdr:rowOff>38100</xdr:rowOff>
    </xdr:from>
    <xdr:to>
      <xdr:col>6</xdr:col>
      <xdr:colOff>1543050</xdr:colOff>
      <xdr:row>15</xdr:row>
      <xdr:rowOff>266700</xdr:rowOff>
    </xdr:to>
    <xdr:sp macro="" textlink="">
      <xdr:nvSpPr>
        <xdr:cNvPr id="3" name="Text Box 61"/>
        <xdr:cNvSpPr txBox="1">
          <a:spLocks noChangeArrowheads="1"/>
        </xdr:cNvSpPr>
      </xdr:nvSpPr>
      <xdr:spPr bwMode="auto">
        <a:xfrm>
          <a:off x="4791075" y="3190875"/>
          <a:ext cx="2152650" cy="447675"/>
        </a:xfrm>
        <a:prstGeom prst="rect">
          <a:avLst/>
        </a:prstGeom>
        <a:solidFill>
          <a:srgbClr val="CCFFFF"/>
        </a:solidFill>
        <a:ln w="38100" cmpd="dbl">
          <a:solidFill>
            <a:srgbClr val="00FF00"/>
          </a:solidFill>
          <a:miter lim="800000"/>
          <a:headEnd/>
          <a:tailEnd/>
        </a:ln>
      </xdr:spPr>
      <xdr:txBody>
        <a:bodyPr vertOverflow="clip" wrap="square" lIns="27432" tIns="27432" rIns="0" bIns="0" anchor="t" upright="1"/>
        <a:lstStyle/>
        <a:p>
          <a:pPr algn="l" rtl="0">
            <a:lnSpc>
              <a:spcPts val="1100"/>
            </a:lnSpc>
            <a:defRPr sz="1000"/>
          </a:pPr>
          <a:r>
            <a:rPr lang="en-US" sz="1200" b="1" i="0" u="none" strike="noStrike" baseline="0">
              <a:solidFill>
                <a:srgbClr val="000000"/>
              </a:solidFill>
              <a:latin typeface="Times New Roman"/>
              <a:cs typeface="Times New Roman"/>
            </a:rPr>
            <a:t>Current status:  </a:t>
          </a:r>
        </a:p>
      </xdr:txBody>
    </xdr:sp>
    <xdr:clientData/>
  </xdr:twoCellAnchor>
  <xdr:twoCellAnchor editAs="oneCell">
    <xdr:from>
      <xdr:col>5</xdr:col>
      <xdr:colOff>95250</xdr:colOff>
      <xdr:row>1</xdr:row>
      <xdr:rowOff>47625</xdr:rowOff>
    </xdr:from>
    <xdr:to>
      <xdr:col>6</xdr:col>
      <xdr:colOff>1485900</xdr:colOff>
      <xdr:row>13</xdr:row>
      <xdr:rowOff>171450</xdr:rowOff>
    </xdr:to>
    <xdr:pic>
      <xdr:nvPicPr>
        <xdr:cNvPr id="4" name="Picture 3" descr="C:\A\Jue\SoF\Images\NPC\Primes\Wee Folk\yngva.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10125" y="419100"/>
          <a:ext cx="2076450" cy="2695575"/>
        </a:xfrm>
        <a:prstGeom prst="rect">
          <a:avLst/>
        </a:prstGeom>
        <a:noFill/>
        <a:ln w="41275" cmpd="dbl">
          <a:solidFill>
            <a:srgbClr val="7030A0"/>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38100</xdr:colOff>
      <xdr:row>16</xdr:row>
      <xdr:rowOff>38100</xdr:rowOff>
    </xdr:from>
    <xdr:to>
      <xdr:col>6</xdr:col>
      <xdr:colOff>1571625</xdr:colOff>
      <xdr:row>46</xdr:row>
      <xdr:rowOff>171450</xdr:rowOff>
    </xdr:to>
    <xdr:sp macro="" textlink="">
      <xdr:nvSpPr>
        <xdr:cNvPr id="5" name="Text 6"/>
        <xdr:cNvSpPr txBox="1">
          <a:spLocks noChangeArrowheads="1"/>
        </xdr:cNvSpPr>
      </xdr:nvSpPr>
      <xdr:spPr bwMode="auto">
        <a:xfrm>
          <a:off x="38100" y="3933825"/>
          <a:ext cx="7143750" cy="684847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effectLst/>
              <a:latin typeface="Times New Roman" pitchFamily="18" charset="0"/>
              <a:ea typeface="+mn-ea"/>
              <a:cs typeface="Times New Roman" pitchFamily="18" charset="0"/>
            </a:rPr>
            <a:t>History:  </a:t>
          </a:r>
          <a:r>
            <a:rPr lang="en-US" sz="1200">
              <a:effectLst/>
              <a:latin typeface="Times New Roman" pitchFamily="18" charset="0"/>
              <a:ea typeface="+mn-ea"/>
              <a:cs typeface="Times New Roman" pitchFamily="18" charset="0"/>
            </a:rPr>
            <a:t>Agni Daughtergoddess came into her adulthood without the knowledge of her deity’s favor.  For twenty-five years she eked out a modest but pleasant existence in a secluded farmstead along the foothills of Saltmarsh Mountain [edit as needed].  She and her husband Drelmund toiled over the soil in their plots of parsnips, turnips, beets, yams, sweet potatoes, not-so-sweet potatoes, and yucca for three seasons without much to tell.</a:t>
          </a:r>
        </a:p>
        <a:p>
          <a:pPr algn="just"/>
          <a:r>
            <a:rPr lang="en-US" sz="1200">
              <a:effectLst/>
              <a:latin typeface="Times New Roman" pitchFamily="18" charset="0"/>
              <a:ea typeface="+mn-ea"/>
              <a:cs typeface="Times New Roman" pitchFamily="18" charset="0"/>
            </a:rPr>
            <a:t> </a:t>
          </a:r>
        </a:p>
        <a:p>
          <a:pPr algn="just"/>
          <a:r>
            <a:rPr lang="en-US" sz="1200">
              <a:effectLst/>
              <a:latin typeface="Times New Roman" pitchFamily="18" charset="0"/>
              <a:ea typeface="+mn-ea"/>
              <a:cs typeface="Times New Roman" pitchFamily="18" charset="0"/>
            </a:rPr>
            <a:t>But as fate would have it, on the ____th year of the Greyhawk calendar, a horde of marauding goblins, hobgoblins, gnolls, and other ne’erdowells raided the farmstead, force Drelmund to behold the rape Agni before bashing his skull in with a heavy mace and ripping off his head, all the while screaming, baying, raging, and not noticing the subtle glow around the woman’s body among the now destroyed sweet potato plants.  And at the moment when the sun rose after a long, grueling night of torture, agony, and utter desperation, the woman somehow managed to get the terribly gruesome goblin’s heaving mucous body off of her and slay him with one blow from her bare hands.  Without warning, Agni’s body began to glow profusely as if reflecting the light of the rising sun behind her.</a:t>
          </a:r>
        </a:p>
        <a:p>
          <a:pPr algn="just"/>
          <a:r>
            <a:rPr lang="en-US" sz="1200">
              <a:effectLst/>
              <a:latin typeface="Times New Roman" pitchFamily="18" charset="0"/>
              <a:ea typeface="+mn-ea"/>
              <a:cs typeface="Times New Roman" pitchFamily="18" charset="0"/>
            </a:rPr>
            <a:t> </a:t>
          </a:r>
        </a:p>
        <a:p>
          <a:pPr algn="just"/>
          <a:r>
            <a:rPr lang="en-US" sz="1200">
              <a:effectLst/>
              <a:latin typeface="Times New Roman" pitchFamily="18" charset="0"/>
              <a:ea typeface="+mn-ea"/>
              <a:cs typeface="Times New Roman" pitchFamily="18" charset="0"/>
            </a:rPr>
            <a:t>She does not remember the events that followed, but sometime later that morning, she came to her senses, sitting on a rock just outside the charred remains of her home, and beheld herself, covered in the blood of others, and holding what for her was a rather heavy mace, the selfsame weapon used to end her lover’s life.</a:t>
          </a:r>
        </a:p>
        <a:p>
          <a:pPr algn="just"/>
          <a:r>
            <a:rPr lang="en-US" sz="1200">
              <a:effectLst/>
              <a:latin typeface="Times New Roman" pitchFamily="18" charset="0"/>
              <a:ea typeface="+mn-ea"/>
              <a:cs typeface="Times New Roman" pitchFamily="18" charset="0"/>
            </a:rPr>
            <a:t> </a:t>
          </a:r>
        </a:p>
        <a:p>
          <a:pPr algn="just"/>
          <a:r>
            <a:rPr lang="en-US" sz="1200">
              <a:effectLst/>
              <a:latin typeface="Times New Roman" pitchFamily="18" charset="0"/>
              <a:ea typeface="+mn-ea"/>
              <a:cs typeface="Times New Roman" pitchFamily="18" charset="0"/>
            </a:rPr>
            <a:t>She has carried this weapon ever since, effecting much vengeance upon the scourges of brigands and raiders near Saltmarsh.</a:t>
          </a:r>
        </a:p>
        <a:p>
          <a:pPr algn="just"/>
          <a:endParaRPr lang="en-US"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Six years have passed since Drelmund’s murder, and though she still agonizes over his brutal death, she has come to realize that the perpetual bloodshed that she has been imposing on goblinkind and the other feral races is not far above the standards of those who brutally raped her and stole from her all that was pure on this plane.</a:t>
          </a:r>
        </a:p>
        <a:p>
          <a:pPr algn="just"/>
          <a:r>
            <a:rPr lang="en-US" sz="1200">
              <a:effectLst/>
              <a:latin typeface="Times New Roman" pitchFamily="18" charset="0"/>
              <a:ea typeface="+mn-ea"/>
              <a:cs typeface="Times New Roman" pitchFamily="18" charset="0"/>
            </a:rPr>
            <a:t> </a:t>
          </a:r>
        </a:p>
        <a:p>
          <a:pPr algn="just"/>
          <a:r>
            <a:rPr lang="en-US" sz="1200">
              <a:effectLst/>
              <a:latin typeface="Times New Roman" pitchFamily="18" charset="0"/>
              <a:ea typeface="+mn-ea"/>
              <a:cs typeface="Times New Roman" pitchFamily="18" charset="0"/>
            </a:rPr>
            <a:t>It was not until recently that Agni began having visions that began to elucidate the nature of her growing powers.  In time, she grew to learn that it was Pelor’s favor—somehow imbued in her—that had given her the power that she’d needed to overcome dozens of feral humanoids.  She has never since been able to duplicate such efforts, though her abilities are still in flux, and grow stronger with every season.</a:t>
          </a:r>
        </a:p>
        <a:p>
          <a:pPr algn="just"/>
          <a:endParaRPr lang="en-US"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So she has returned to Saltmarsh with an inclination to find a more honorable than the mundane extermination of goblin men, women, and children.  Suffice to say she’ll not lift a finger to protect evildoers, but there must be some quest more heroic and worthwhile for her and her mace to fulfill.</a:t>
          </a:r>
        </a:p>
        <a:p>
          <a:pPr algn="just"/>
          <a:r>
            <a:rPr lang="en-US" sz="1200">
              <a:effectLst/>
              <a:latin typeface="Times New Roman" pitchFamily="18" charset="0"/>
              <a:ea typeface="+mn-ea"/>
              <a:cs typeface="Times New Roman" pitchFamily="18" charset="0"/>
            </a:rPr>
            <a:t> </a:t>
          </a:r>
        </a:p>
        <a:p>
          <a:pPr algn="just"/>
          <a:r>
            <a:rPr lang="en-US" sz="1200" b="1">
              <a:effectLst/>
              <a:latin typeface="Times New Roman" pitchFamily="18" charset="0"/>
              <a:ea typeface="+mn-ea"/>
              <a:cs typeface="Times New Roman" pitchFamily="18" charset="0"/>
            </a:rPr>
            <a:t>Appearance:</a:t>
          </a:r>
          <a:r>
            <a:rPr lang="en-US" sz="1200">
              <a:effectLst/>
              <a:latin typeface="Times New Roman" pitchFamily="18" charset="0"/>
              <a:ea typeface="+mn-ea"/>
              <a:cs typeface="Times New Roman" pitchFamily="18" charset="0"/>
            </a:rPr>
            <a:t>  Agni is a gnome of relatively average size and build, and though one wouldn’t guess at first glance, her former life as a farmworker conditioned her for arduous treks, heavy lifting, and the stalwart melee combat in which she so often revels.  Her hair is light gold, as is the general tone of her skin.</a:t>
          </a:r>
        </a:p>
        <a:p>
          <a:pPr algn="just" rtl="0">
            <a:defRPr sz="1000"/>
          </a:pPr>
          <a:endParaRPr lang="en-US" sz="1400" b="0" i="0" u="none" strike="noStrike" baseline="0">
            <a:solidFill>
              <a:srgbClr val="000000"/>
            </a:solidFill>
            <a:latin typeface="Times New Roman" pitchFamily="18" charset="0"/>
            <a:cs typeface="Times New Roman"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lexisalvarez@earthlink.net?subject=Gimble%20Silvertongu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8"/>
  <sheetViews>
    <sheetView showGridLines="0" tabSelected="1" workbookViewId="0"/>
  </sheetViews>
  <sheetFormatPr defaultRowHeight="15.6" x14ac:dyDescent="0.3"/>
  <cols>
    <col min="1" max="1" width="14.5" customWidth="1"/>
    <col min="2" max="2" width="12.8984375" customWidth="1"/>
    <col min="3" max="3" width="3.5" bestFit="1" customWidth="1"/>
    <col min="4" max="4" width="14.19921875" bestFit="1" customWidth="1"/>
    <col min="5" max="5" width="10.19921875" bestFit="1" customWidth="1"/>
    <col min="7" max="7" width="20.69921875" customWidth="1"/>
  </cols>
  <sheetData>
    <row r="1" spans="1:7" ht="29.4" thickTop="1" thickBot="1" x14ac:dyDescent="0.55000000000000004">
      <c r="A1" s="343" t="s">
        <v>0</v>
      </c>
      <c r="B1" s="344" t="s">
        <v>1</v>
      </c>
      <c r="C1" s="345"/>
      <c r="D1" s="346"/>
      <c r="E1" s="347"/>
      <c r="F1" s="346"/>
      <c r="G1" s="348" t="s">
        <v>2</v>
      </c>
    </row>
    <row r="2" spans="1:7" ht="17.25" thickTop="1" x14ac:dyDescent="0.25">
      <c r="A2" s="1" t="s">
        <v>3</v>
      </c>
      <c r="B2" s="2" t="s">
        <v>4</v>
      </c>
      <c r="C2" s="3"/>
      <c r="D2" s="4" t="s">
        <v>5</v>
      </c>
      <c r="E2" s="3" t="s">
        <v>6</v>
      </c>
      <c r="G2" s="5"/>
    </row>
    <row r="3" spans="1:7" ht="16.5" x14ac:dyDescent="0.25">
      <c r="A3" s="1" t="s">
        <v>7</v>
      </c>
      <c r="B3" s="2" t="s">
        <v>8</v>
      </c>
      <c r="C3" s="6"/>
      <c r="D3" s="4" t="s">
        <v>9</v>
      </c>
      <c r="E3" s="3">
        <v>4</v>
      </c>
      <c r="F3" s="4"/>
      <c r="G3" s="5"/>
    </row>
    <row r="4" spans="1:7" ht="16.8" x14ac:dyDescent="0.3">
      <c r="A4" s="1" t="s">
        <v>10</v>
      </c>
      <c r="B4" s="2" t="s">
        <v>11</v>
      </c>
      <c r="C4" s="3"/>
      <c r="D4" s="4" t="s">
        <v>14</v>
      </c>
      <c r="E4" s="3" t="s">
        <v>248</v>
      </c>
      <c r="F4" s="4"/>
      <c r="G4" s="5"/>
    </row>
    <row r="5" spans="1:7" ht="17.25" thickBot="1" x14ac:dyDescent="0.3">
      <c r="A5" s="1" t="s">
        <v>12</v>
      </c>
      <c r="B5" s="2" t="s">
        <v>13</v>
      </c>
      <c r="C5" s="3"/>
      <c r="D5" s="4" t="s">
        <v>15</v>
      </c>
      <c r="E5" s="3" t="s">
        <v>16</v>
      </c>
      <c r="F5" s="4"/>
      <c r="G5" s="5"/>
    </row>
    <row r="6" spans="1:7" ht="17.25" thickTop="1" x14ac:dyDescent="0.25">
      <c r="A6" s="7" t="s">
        <v>17</v>
      </c>
      <c r="B6" s="372" t="s">
        <v>246</v>
      </c>
      <c r="C6" s="8">
        <f>RIGHT(B6,1)+'Personal File'!C12</f>
        <v>5</v>
      </c>
      <c r="D6" s="9" t="s">
        <v>18</v>
      </c>
      <c r="E6" s="10" t="s">
        <v>247</v>
      </c>
      <c r="F6" s="11"/>
      <c r="G6" s="5"/>
    </row>
    <row r="7" spans="1:7" ht="16.5" x14ac:dyDescent="0.25">
      <c r="A7" s="12" t="s">
        <v>19</v>
      </c>
      <c r="B7" s="373" t="s">
        <v>246</v>
      </c>
      <c r="C7" s="13">
        <f>RIGHT(B7,1)+'Personal File'!C11</f>
        <v>5</v>
      </c>
      <c r="D7" s="14" t="s">
        <v>20</v>
      </c>
      <c r="E7" s="15" t="str">
        <f>CONCATENATE("+",E6+C10)</f>
        <v>+4</v>
      </c>
      <c r="F7" s="11"/>
      <c r="G7" s="5"/>
    </row>
    <row r="8" spans="1:7" ht="17.399999999999999" thickBot="1" x14ac:dyDescent="0.35">
      <c r="A8" s="16" t="s">
        <v>21</v>
      </c>
      <c r="B8" s="374" t="s">
        <v>246</v>
      </c>
      <c r="C8" s="17">
        <f>RIGHT(B8,1)+'Personal File'!C14</f>
        <v>7</v>
      </c>
      <c r="D8" s="18" t="s">
        <v>22</v>
      </c>
      <c r="E8" s="19" t="s">
        <v>254</v>
      </c>
      <c r="F8" s="11"/>
      <c r="G8" s="5"/>
    </row>
    <row r="9" spans="1:7" ht="18" thickTop="1" thickBot="1" x14ac:dyDescent="0.3">
      <c r="A9" s="20" t="s">
        <v>23</v>
      </c>
      <c r="B9" s="21" t="s">
        <v>231</v>
      </c>
      <c r="C9" s="22"/>
      <c r="D9" s="23" t="s">
        <v>24</v>
      </c>
      <c r="E9" s="24">
        <v>679</v>
      </c>
      <c r="F9" s="11"/>
      <c r="G9" s="5"/>
    </row>
    <row r="10" spans="1:7" ht="16.5" x14ac:dyDescent="0.25">
      <c r="A10" s="25" t="s">
        <v>25</v>
      </c>
      <c r="B10" s="26">
        <v>12</v>
      </c>
      <c r="C10" s="354" t="str">
        <f t="shared" ref="C10:C15" si="0">IF(B10&gt;9.9,CONCATENATE("+",ROUNDDOWN((B10-10)/2,0)),ROUNDUP((B10-10)/2,0))</f>
        <v>+1</v>
      </c>
      <c r="D10" s="28" t="s">
        <v>26</v>
      </c>
      <c r="E10" s="29" t="s">
        <v>229</v>
      </c>
      <c r="F10" s="11"/>
      <c r="G10" s="5"/>
    </row>
    <row r="11" spans="1:7" ht="16.5" x14ac:dyDescent="0.25">
      <c r="A11" s="30" t="s">
        <v>27</v>
      </c>
      <c r="B11" s="31">
        <v>12</v>
      </c>
      <c r="C11" s="27" t="str">
        <f t="shared" si="0"/>
        <v>+1</v>
      </c>
      <c r="D11" s="32" t="s">
        <v>28</v>
      </c>
      <c r="E11" s="33">
        <f>Martial!B14+('Personal File'!E9/100)</f>
        <v>41.29</v>
      </c>
      <c r="F11" s="11"/>
      <c r="G11" s="5"/>
    </row>
    <row r="12" spans="1:7" ht="16.5" x14ac:dyDescent="0.25">
      <c r="A12" s="34" t="s">
        <v>29</v>
      </c>
      <c r="B12" s="31">
        <v>12</v>
      </c>
      <c r="C12" s="35" t="str">
        <f t="shared" si="0"/>
        <v>+1</v>
      </c>
      <c r="D12" s="36" t="s">
        <v>30</v>
      </c>
      <c r="E12" s="37">
        <f>ROUNDUP((E3*8)+(E3*C12),0)</f>
        <v>36</v>
      </c>
      <c r="F12" s="11"/>
      <c r="G12" s="5"/>
    </row>
    <row r="13" spans="1:7" ht="16.5" x14ac:dyDescent="0.25">
      <c r="A13" s="349" t="s">
        <v>31</v>
      </c>
      <c r="B13" s="31">
        <v>8</v>
      </c>
      <c r="C13" s="27">
        <f t="shared" si="0"/>
        <v>-1</v>
      </c>
      <c r="D13" s="36" t="s">
        <v>32</v>
      </c>
      <c r="E13" s="37">
        <v>18</v>
      </c>
      <c r="F13" s="1"/>
      <c r="G13" s="5"/>
    </row>
    <row r="14" spans="1:7" ht="16.5" x14ac:dyDescent="0.25">
      <c r="A14" s="38" t="s">
        <v>33</v>
      </c>
      <c r="B14" s="39">
        <v>16</v>
      </c>
      <c r="C14" s="27" t="str">
        <f t="shared" si="0"/>
        <v>+3</v>
      </c>
      <c r="D14" s="40" t="s">
        <v>34</v>
      </c>
      <c r="E14" s="41">
        <f>10+C11+1</f>
        <v>12</v>
      </c>
      <c r="F14" s="11"/>
      <c r="G14" s="5"/>
    </row>
    <row r="15" spans="1:7" ht="17.25" thickBot="1" x14ac:dyDescent="0.3">
      <c r="A15" s="42" t="s">
        <v>35</v>
      </c>
      <c r="B15" s="43">
        <v>15</v>
      </c>
      <c r="C15" s="44" t="str">
        <f t="shared" si="0"/>
        <v>+2</v>
      </c>
      <c r="D15" s="45" t="s">
        <v>36</v>
      </c>
      <c r="E15" s="46">
        <f>E14+SUM(Martial!B11:B12)</f>
        <v>18</v>
      </c>
      <c r="F15" s="11"/>
      <c r="G15" s="5"/>
    </row>
    <row r="16" spans="1:7" ht="24.75" thickTop="1" thickBot="1" x14ac:dyDescent="0.4">
      <c r="A16" s="47" t="s">
        <v>37</v>
      </c>
      <c r="B16" s="48"/>
      <c r="C16" s="48"/>
      <c r="D16" s="49"/>
      <c r="E16" s="49"/>
      <c r="F16" s="49"/>
      <c r="G16" s="50"/>
    </row>
    <row r="17" spans="1:7" ht="17.25" thickTop="1" x14ac:dyDescent="0.25">
      <c r="A17" s="51"/>
      <c r="B17" s="52"/>
      <c r="C17" s="52"/>
      <c r="D17" s="52"/>
      <c r="E17" s="52"/>
      <c r="F17" s="52"/>
      <c r="G17" s="53"/>
    </row>
    <row r="18" spans="1:7" ht="16.5" x14ac:dyDescent="0.25">
      <c r="A18" s="54"/>
      <c r="B18" s="2"/>
      <c r="C18" s="2"/>
      <c r="D18" s="2"/>
      <c r="E18" s="2"/>
      <c r="F18" s="2"/>
      <c r="G18" s="55"/>
    </row>
    <row r="19" spans="1:7" ht="16.5" x14ac:dyDescent="0.25">
      <c r="A19" s="54"/>
      <c r="B19" s="2"/>
      <c r="C19" s="2"/>
      <c r="D19" s="2"/>
      <c r="E19" s="2"/>
      <c r="F19" s="2"/>
      <c r="G19" s="55"/>
    </row>
    <row r="20" spans="1:7" ht="16.5" x14ac:dyDescent="0.25">
      <c r="A20" s="54"/>
      <c r="B20" s="2"/>
      <c r="C20" s="2"/>
      <c r="D20" s="2"/>
      <c r="E20" s="2"/>
      <c r="F20" s="2"/>
      <c r="G20" s="55"/>
    </row>
    <row r="21" spans="1:7" ht="16.5" x14ac:dyDescent="0.25">
      <c r="A21" s="54"/>
      <c r="B21" s="2"/>
      <c r="C21" s="2"/>
      <c r="D21" s="2"/>
      <c r="E21" s="2"/>
      <c r="F21" s="2"/>
      <c r="G21" s="55"/>
    </row>
    <row r="22" spans="1:7" ht="16.5" x14ac:dyDescent="0.25">
      <c r="A22" s="54"/>
      <c r="B22" s="2"/>
      <c r="C22" s="2"/>
      <c r="D22" s="2"/>
      <c r="E22" s="2"/>
      <c r="F22" s="2"/>
      <c r="G22" s="55"/>
    </row>
    <row r="23" spans="1:7" ht="16.5" x14ac:dyDescent="0.25">
      <c r="A23" s="54"/>
      <c r="B23" s="2"/>
      <c r="C23" s="2"/>
      <c r="D23" s="2"/>
      <c r="E23" s="2"/>
      <c r="F23" s="2"/>
      <c r="G23" s="55"/>
    </row>
    <row r="24" spans="1:7" ht="16.5" x14ac:dyDescent="0.25">
      <c r="A24" s="54"/>
      <c r="B24" s="2"/>
      <c r="C24" s="2"/>
      <c r="D24" s="2"/>
      <c r="E24" s="2"/>
      <c r="F24" s="2"/>
      <c r="G24" s="55"/>
    </row>
    <row r="25" spans="1:7" ht="16.5" x14ac:dyDescent="0.25">
      <c r="A25" s="54"/>
      <c r="B25" s="2"/>
      <c r="C25" s="2"/>
      <c r="D25" s="2"/>
      <c r="E25" s="2"/>
      <c r="F25" s="2"/>
      <c r="G25" s="55"/>
    </row>
    <row r="26" spans="1:7" ht="16.5" x14ac:dyDescent="0.25">
      <c r="A26" s="54"/>
      <c r="B26" s="2"/>
      <c r="C26" s="2"/>
      <c r="D26" s="2"/>
      <c r="E26" s="2"/>
      <c r="F26" s="2"/>
      <c r="G26" s="55"/>
    </row>
    <row r="27" spans="1:7" ht="16.5" x14ac:dyDescent="0.25">
      <c r="A27" s="54"/>
      <c r="B27" s="2"/>
      <c r="C27" s="2"/>
      <c r="D27" s="2"/>
      <c r="E27" s="2"/>
      <c r="F27" s="2"/>
      <c r="G27" s="55"/>
    </row>
    <row r="28" spans="1:7" ht="16.8" x14ac:dyDescent="0.3">
      <c r="A28" s="54"/>
      <c r="B28" s="2"/>
      <c r="C28" s="2"/>
      <c r="D28" s="2"/>
      <c r="E28" s="2"/>
      <c r="F28" s="2"/>
      <c r="G28" s="55"/>
    </row>
    <row r="29" spans="1:7" ht="16.8" x14ac:dyDescent="0.3">
      <c r="A29" s="54"/>
      <c r="B29" s="2"/>
      <c r="C29" s="2"/>
      <c r="D29" s="2"/>
      <c r="E29" s="2"/>
      <c r="F29" s="2"/>
      <c r="G29" s="55"/>
    </row>
    <row r="30" spans="1:7" ht="16.8" x14ac:dyDescent="0.3">
      <c r="A30" s="54"/>
      <c r="B30" s="2"/>
      <c r="C30" s="2"/>
      <c r="D30" s="2"/>
      <c r="E30" s="2"/>
      <c r="F30" s="2"/>
      <c r="G30" s="55"/>
    </row>
    <row r="31" spans="1:7" ht="16.8" x14ac:dyDescent="0.3">
      <c r="A31" s="54"/>
      <c r="B31" s="2"/>
      <c r="C31" s="2"/>
      <c r="D31" s="2"/>
      <c r="E31" s="2"/>
      <c r="F31" s="2"/>
      <c r="G31" s="55"/>
    </row>
    <row r="32" spans="1:7" ht="16.8" x14ac:dyDescent="0.3">
      <c r="A32" s="54"/>
      <c r="B32" s="2"/>
      <c r="C32" s="2"/>
      <c r="D32" s="2"/>
      <c r="E32" s="2"/>
      <c r="F32" s="2"/>
      <c r="G32" s="55"/>
    </row>
    <row r="33" spans="1:7" ht="16.8" x14ac:dyDescent="0.3">
      <c r="A33" s="54"/>
      <c r="B33" s="2"/>
      <c r="C33" s="2"/>
      <c r="D33" s="2"/>
      <c r="E33" s="2"/>
      <c r="F33" s="2"/>
      <c r="G33" s="55"/>
    </row>
    <row r="34" spans="1:7" ht="16.8" x14ac:dyDescent="0.3">
      <c r="A34" s="54"/>
      <c r="B34" s="2"/>
      <c r="C34" s="2"/>
      <c r="D34" s="2"/>
      <c r="E34" s="2"/>
      <c r="F34" s="2"/>
      <c r="G34" s="55"/>
    </row>
    <row r="35" spans="1:7" ht="16.8" x14ac:dyDescent="0.3">
      <c r="A35" s="54"/>
      <c r="B35" s="2"/>
      <c r="C35" s="2"/>
      <c r="D35" s="2"/>
      <c r="E35" s="2"/>
      <c r="F35" s="2"/>
      <c r="G35" s="55"/>
    </row>
    <row r="36" spans="1:7" ht="16.8" x14ac:dyDescent="0.3">
      <c r="A36" s="54"/>
      <c r="B36" s="2"/>
      <c r="C36" s="2"/>
      <c r="D36" s="2"/>
      <c r="E36" s="2"/>
      <c r="F36" s="2"/>
      <c r="G36" s="55"/>
    </row>
    <row r="37" spans="1:7" ht="16.8" x14ac:dyDescent="0.3">
      <c r="A37" s="54"/>
      <c r="B37" s="2"/>
      <c r="C37" s="2"/>
      <c r="D37" s="2"/>
      <c r="E37" s="2"/>
      <c r="F37" s="2"/>
      <c r="G37" s="55"/>
    </row>
    <row r="38" spans="1:7" ht="16.8" x14ac:dyDescent="0.3">
      <c r="A38" s="54"/>
      <c r="B38" s="2"/>
      <c r="C38" s="2"/>
      <c r="D38" s="2"/>
      <c r="E38" s="2"/>
      <c r="F38" s="2"/>
      <c r="G38" s="55"/>
    </row>
    <row r="39" spans="1:7" ht="16.8" x14ac:dyDescent="0.3">
      <c r="A39" s="54"/>
      <c r="B39" s="2"/>
      <c r="C39" s="2"/>
      <c r="D39" s="2"/>
      <c r="E39" s="2"/>
      <c r="F39" s="2"/>
      <c r="G39" s="55"/>
    </row>
    <row r="40" spans="1:7" ht="16.8" x14ac:dyDescent="0.3">
      <c r="A40" s="54"/>
      <c r="B40" s="2"/>
      <c r="C40" s="2"/>
      <c r="D40" s="2"/>
      <c r="E40" s="2"/>
      <c r="F40" s="2"/>
      <c r="G40" s="55"/>
    </row>
    <row r="41" spans="1:7" ht="16.8" x14ac:dyDescent="0.3">
      <c r="A41" s="54"/>
      <c r="B41" s="2"/>
      <c r="C41" s="2"/>
      <c r="D41" s="2"/>
      <c r="E41" s="2"/>
      <c r="F41" s="2"/>
      <c r="G41" s="55"/>
    </row>
    <row r="42" spans="1:7" ht="16.8" x14ac:dyDescent="0.3">
      <c r="A42" s="54"/>
      <c r="B42" s="2"/>
      <c r="C42" s="2"/>
      <c r="D42" s="2"/>
      <c r="E42" s="2"/>
      <c r="F42" s="2"/>
      <c r="G42" s="55"/>
    </row>
    <row r="43" spans="1:7" ht="16.8" x14ac:dyDescent="0.3">
      <c r="A43" s="54"/>
      <c r="B43" s="2"/>
      <c r="C43" s="2"/>
      <c r="D43" s="2"/>
      <c r="E43" s="2"/>
      <c r="F43" s="2"/>
      <c r="G43" s="55"/>
    </row>
    <row r="44" spans="1:7" ht="16.8" x14ac:dyDescent="0.3">
      <c r="A44" s="54"/>
      <c r="B44" s="2"/>
      <c r="C44" s="2"/>
      <c r="D44" s="2"/>
      <c r="E44" s="2"/>
      <c r="F44" s="2"/>
      <c r="G44" s="55"/>
    </row>
    <row r="45" spans="1:7" ht="16.8" x14ac:dyDescent="0.3">
      <c r="A45" s="54"/>
      <c r="B45" s="2"/>
      <c r="C45" s="2"/>
      <c r="D45" s="2"/>
      <c r="E45" s="2"/>
      <c r="F45" s="2"/>
      <c r="G45" s="55"/>
    </row>
    <row r="46" spans="1:7" ht="16.8" x14ac:dyDescent="0.3">
      <c r="A46" s="54"/>
      <c r="B46" s="2"/>
      <c r="C46" s="2"/>
      <c r="D46" s="2"/>
      <c r="E46" s="2"/>
      <c r="F46" s="2"/>
      <c r="G46" s="55"/>
    </row>
    <row r="47" spans="1:7" ht="17.399999999999999" thickBot="1" x14ac:dyDescent="0.35">
      <c r="A47" s="56"/>
      <c r="B47" s="57"/>
      <c r="C47" s="57"/>
      <c r="D47" s="57"/>
      <c r="E47" s="57"/>
      <c r="F47" s="57"/>
      <c r="G47" s="58"/>
    </row>
    <row r="48" spans="1:7" ht="16.2" thickTop="1" x14ac:dyDescent="0.3"/>
  </sheetData>
  <conditionalFormatting sqref="E13">
    <cfRule type="cellIs" dxfId="23" priority="1" stopIfTrue="1" operator="lessThan">
      <formula>$E$12/3</formula>
    </cfRule>
    <cfRule type="cellIs" dxfId="22" priority="2" stopIfTrue="1" operator="between">
      <formula>$E$12/3</formula>
      <formula>$E$12/2</formula>
    </cfRule>
    <cfRule type="cellIs" dxfId="21" priority="3" stopIfTrue="1" operator="greaterThan">
      <formula>$E$12/2</formula>
    </cfRule>
  </conditionalFormatting>
  <conditionalFormatting sqref="E11">
    <cfRule type="cellIs" dxfId="20" priority="4" stopIfTrue="1" operator="greaterThan">
      <formula>76</formula>
    </cfRule>
    <cfRule type="cellIs" dxfId="19" priority="5" stopIfTrue="1" operator="between">
      <formula>38</formula>
      <formula>76</formula>
    </cfRule>
  </conditionalFormatting>
  <hyperlinks>
    <hyperlink ref="G1" r:id="rId1"/>
  </hyperlinks>
  <pageMargins left="0.7" right="0.7" top="0.75" bottom="0.75" header="0.3" footer="0.3"/>
  <pageSetup orientation="portrait" horizontalDpi="300" verticalDpi="300"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4"/>
  <sheetViews>
    <sheetView showGridLines="0" workbookViewId="0"/>
  </sheetViews>
  <sheetFormatPr defaultRowHeight="15.6" x14ac:dyDescent="0.3"/>
  <cols>
    <col min="1" max="1" width="19.59765625" bestFit="1" customWidth="1"/>
    <col min="2" max="2" width="5.8984375" bestFit="1" customWidth="1"/>
    <col min="3" max="3" width="7.59765625" hidden="1" customWidth="1"/>
    <col min="4" max="4" width="5.8984375" hidden="1" customWidth="1"/>
    <col min="5" max="5" width="9.19921875" bestFit="1" customWidth="1"/>
    <col min="6" max="6" width="6.69921875" bestFit="1" customWidth="1"/>
    <col min="7" max="7" width="6" bestFit="1" customWidth="1"/>
    <col min="8" max="8" width="6" customWidth="1"/>
    <col min="9" max="9" width="6.8984375" bestFit="1" customWidth="1"/>
    <col min="10" max="10" width="41.8984375" customWidth="1"/>
  </cols>
  <sheetData>
    <row r="1" spans="1:10" ht="24" thickBot="1" x14ac:dyDescent="0.4">
      <c r="A1" s="59" t="s">
        <v>38</v>
      </c>
      <c r="B1" s="60"/>
      <c r="C1" s="60"/>
      <c r="D1" s="60"/>
      <c r="E1" s="60"/>
      <c r="F1" s="60"/>
      <c r="G1" s="61"/>
      <c r="H1" s="61"/>
      <c r="I1" s="61"/>
      <c r="J1" s="60"/>
    </row>
    <row r="2" spans="1:10" ht="33" x14ac:dyDescent="0.25">
      <c r="A2" s="62" t="s">
        <v>39</v>
      </c>
      <c r="B2" s="63" t="s">
        <v>40</v>
      </c>
      <c r="C2" s="63" t="s">
        <v>41</v>
      </c>
      <c r="D2" s="63" t="s">
        <v>42</v>
      </c>
      <c r="E2" s="64" t="s">
        <v>43</v>
      </c>
      <c r="F2" s="64" t="s">
        <v>44</v>
      </c>
      <c r="G2" s="65" t="s">
        <v>45</v>
      </c>
      <c r="H2" s="353" t="s">
        <v>230</v>
      </c>
      <c r="I2" s="65" t="s">
        <v>197</v>
      </c>
      <c r="J2" s="66" t="s">
        <v>46</v>
      </c>
    </row>
    <row r="3" spans="1:10" ht="16.5" x14ac:dyDescent="0.25">
      <c r="A3" s="67" t="s">
        <v>47</v>
      </c>
      <c r="B3" s="68">
        <v>0</v>
      </c>
      <c r="C3" s="69" t="s">
        <v>48</v>
      </c>
      <c r="D3" s="70">
        <f>IF(C3="Str",'Personal File'!$C$10,IF(C3="Dex",'Personal File'!$C$11,IF(C3="Con",'Personal File'!$C$12,IF(C3="Int",'Personal File'!$C$13,IF(C3="Wis",'Personal File'!$C$14,IF(C3="Cha",'Personal File'!$C$15))))))</f>
        <v>-1</v>
      </c>
      <c r="E3" s="71" t="str">
        <f t="shared" ref="E3:E39" si="0">CONCATENATE(C3," (",D3,")")</f>
        <v>Int (-1)</v>
      </c>
      <c r="F3" s="72" t="s">
        <v>49</v>
      </c>
      <c r="G3" s="73">
        <f t="shared" ref="G3:G8" si="1">B3+MID(E3,6,2)+F3</f>
        <v>-1</v>
      </c>
      <c r="H3" s="73">
        <f ca="1">RANDBETWEEN(1,20)</f>
        <v>6</v>
      </c>
      <c r="I3" s="73">
        <f t="shared" ref="I3:I4" ca="1" si="2">SUM(G3:H3)</f>
        <v>5</v>
      </c>
      <c r="J3" s="74"/>
    </row>
    <row r="4" spans="1:10" ht="16.5" x14ac:dyDescent="0.25">
      <c r="A4" s="75" t="s">
        <v>50</v>
      </c>
      <c r="B4" s="68">
        <v>0</v>
      </c>
      <c r="C4" s="76" t="s">
        <v>51</v>
      </c>
      <c r="D4" s="77" t="str">
        <f>IF(C4="Str",'Personal File'!$C$10,IF(C4="Dex",'Personal File'!$C$11,IF(C4="Con",'Personal File'!$C$12,IF(C4="Int",'Personal File'!$C$13,IF(C4="Wis",'Personal File'!$C$14,IF(C4="Cha",'Personal File'!$C$15))))))</f>
        <v>+1</v>
      </c>
      <c r="E4" s="78" t="str">
        <f t="shared" si="0"/>
        <v>Dex (+1)</v>
      </c>
      <c r="F4" s="73" t="s">
        <v>49</v>
      </c>
      <c r="G4" s="73">
        <f t="shared" si="1"/>
        <v>1</v>
      </c>
      <c r="H4" s="73">
        <f ca="1">RANDBETWEEN(1,20)</f>
        <v>10</v>
      </c>
      <c r="I4" s="73">
        <f t="shared" ca="1" si="2"/>
        <v>11</v>
      </c>
      <c r="J4" s="74"/>
    </row>
    <row r="5" spans="1:10" ht="16.5" x14ac:dyDescent="0.25">
      <c r="A5" s="79" t="s">
        <v>52</v>
      </c>
      <c r="B5" s="68">
        <v>0</v>
      </c>
      <c r="C5" s="80" t="s">
        <v>53</v>
      </c>
      <c r="D5" s="81" t="str">
        <f>IF(C5="Str",'Personal File'!$C$10,IF(C5="Dex",'Personal File'!$C$11,IF(C5="Con",'Personal File'!$C$12,IF(C5="Int",'Personal File'!$C$13,IF(C5="Wis",'Personal File'!$C$14,IF(C5="Cha",'Personal File'!$C$15))))))</f>
        <v>+2</v>
      </c>
      <c r="E5" s="82" t="str">
        <f t="shared" si="0"/>
        <v>Cha (+2)</v>
      </c>
      <c r="F5" s="73" t="s">
        <v>49</v>
      </c>
      <c r="G5" s="73">
        <f t="shared" si="1"/>
        <v>2</v>
      </c>
      <c r="H5" s="73">
        <f t="shared" ref="H5:H39" ca="1" si="3">RANDBETWEEN(1,20)</f>
        <v>14</v>
      </c>
      <c r="I5" s="73">
        <f t="shared" ref="I5:I39" ca="1" si="4">SUM(G5:H5)</f>
        <v>16</v>
      </c>
      <c r="J5" s="74"/>
    </row>
    <row r="6" spans="1:10" ht="16.5" x14ac:dyDescent="0.25">
      <c r="A6" s="83" t="s">
        <v>54</v>
      </c>
      <c r="B6" s="68">
        <v>0</v>
      </c>
      <c r="C6" s="84" t="s">
        <v>55</v>
      </c>
      <c r="D6" s="85" t="str">
        <f>IF(C6="Str",'Personal File'!$C$10,IF(C6="Dex",'Personal File'!$C$11,IF(C6="Con",'Personal File'!$C$12,IF(C6="Int",'Personal File'!$C$13,IF(C6="Wis",'Personal File'!$C$14,IF(C6="Cha",'Personal File'!$C$15))))))</f>
        <v>+1</v>
      </c>
      <c r="E6" s="86" t="str">
        <f t="shared" si="0"/>
        <v>Str (+1)</v>
      </c>
      <c r="F6" s="73" t="s">
        <v>49</v>
      </c>
      <c r="G6" s="73">
        <f t="shared" si="1"/>
        <v>1</v>
      </c>
      <c r="H6" s="73">
        <f t="shared" ca="1" si="3"/>
        <v>19</v>
      </c>
      <c r="I6" s="73">
        <f t="shared" ca="1" si="4"/>
        <v>20</v>
      </c>
      <c r="J6" s="74"/>
    </row>
    <row r="7" spans="1:10" ht="16.5" x14ac:dyDescent="0.25">
      <c r="A7" s="87" t="s">
        <v>56</v>
      </c>
      <c r="B7" s="88">
        <v>3</v>
      </c>
      <c r="C7" s="319" t="s">
        <v>57</v>
      </c>
      <c r="D7" s="320" t="str">
        <f>IF(C7="Str",'Personal File'!$C$10,IF(C7="Dex",'Personal File'!$C$11,IF(C7="Con",'Personal File'!$C$12,IF(C7="Int",'Personal File'!$C$13,IF(C7="Wis",'Personal File'!$C$14,IF(C7="Cha",'Personal File'!$C$15))))))</f>
        <v>+1</v>
      </c>
      <c r="E7" s="89" t="str">
        <f t="shared" si="0"/>
        <v>Con (+1)</v>
      </c>
      <c r="F7" s="90" t="s">
        <v>49</v>
      </c>
      <c r="G7" s="90">
        <f t="shared" si="1"/>
        <v>4</v>
      </c>
      <c r="H7" s="90">
        <f t="shared" ca="1" si="3"/>
        <v>18</v>
      </c>
      <c r="I7" s="90">
        <f t="shared" ca="1" si="4"/>
        <v>22</v>
      </c>
      <c r="J7" s="331" t="s">
        <v>224</v>
      </c>
    </row>
    <row r="8" spans="1:10" ht="16.5" x14ac:dyDescent="0.25">
      <c r="A8" s="67" t="s">
        <v>58</v>
      </c>
      <c r="B8" s="68">
        <v>0</v>
      </c>
      <c r="C8" s="69" t="s">
        <v>48</v>
      </c>
      <c r="D8" s="70">
        <f>IF(C8="Str",'Personal File'!$C$10,IF(C8="Dex",'Personal File'!$C$11,IF(C8="Con",'Personal File'!$C$12,IF(C8="Int",'Personal File'!$C$13,IF(C8="Wis",'Personal File'!$C$14,IF(C8="Cha",'Personal File'!$C$15))))))</f>
        <v>-1</v>
      </c>
      <c r="E8" s="71" t="str">
        <f t="shared" si="0"/>
        <v>Int (-1)</v>
      </c>
      <c r="F8" s="73" t="s">
        <v>49</v>
      </c>
      <c r="G8" s="73">
        <f t="shared" si="1"/>
        <v>-1</v>
      </c>
      <c r="H8" s="73">
        <f t="shared" ca="1" si="3"/>
        <v>1</v>
      </c>
      <c r="I8" s="73">
        <f t="shared" ca="1" si="4"/>
        <v>0</v>
      </c>
      <c r="J8" s="92" t="s">
        <v>228</v>
      </c>
    </row>
    <row r="9" spans="1:10" ht="16.5" x14ac:dyDescent="0.25">
      <c r="A9" s="93" t="s">
        <v>59</v>
      </c>
      <c r="B9" s="94">
        <v>0</v>
      </c>
      <c r="C9" s="95" t="s">
        <v>48</v>
      </c>
      <c r="D9" s="96">
        <f>IF(C9="Str",'Personal File'!$C$10,IF(C9="Dex",'Personal File'!$C$11,IF(C9="Con",'Personal File'!$C$12,IF(C9="Int",'Personal File'!$C$13,IF(C9="Wis",'Personal File'!$C$14,IF(C9="Cha",'Personal File'!$C$15))))))</f>
        <v>-1</v>
      </c>
      <c r="E9" s="97" t="str">
        <f t="shared" si="0"/>
        <v>Int (-1)</v>
      </c>
      <c r="F9" s="98" t="s">
        <v>49</v>
      </c>
      <c r="G9" s="99">
        <v>0</v>
      </c>
      <c r="H9" s="99">
        <f t="shared" ca="1" si="3"/>
        <v>8</v>
      </c>
      <c r="I9" s="99">
        <f t="shared" ca="1" si="4"/>
        <v>8</v>
      </c>
      <c r="J9" s="100"/>
    </row>
    <row r="10" spans="1:10" ht="16.5" x14ac:dyDescent="0.25">
      <c r="A10" s="101" t="s">
        <v>60</v>
      </c>
      <c r="B10" s="88">
        <v>1</v>
      </c>
      <c r="C10" s="321" t="s">
        <v>53</v>
      </c>
      <c r="D10" s="322" t="str">
        <f>IF(C10="Str",'Personal File'!$C$10,IF(C10="Dex",'Personal File'!$C$11,IF(C10="Con",'Personal File'!$C$12,IF(C10="Int",'Personal File'!$C$13,IF(C10="Wis",'Personal File'!$C$14,IF(C10="Cha",'Personal File'!$C$15))))))</f>
        <v>+2</v>
      </c>
      <c r="E10" s="104" t="str">
        <f t="shared" si="0"/>
        <v>Cha (+2)</v>
      </c>
      <c r="F10" s="90" t="s">
        <v>49</v>
      </c>
      <c r="G10" s="90">
        <f>B10+MID(E10,6,2)+F10</f>
        <v>3</v>
      </c>
      <c r="H10" s="90">
        <f t="shared" ca="1" si="3"/>
        <v>19</v>
      </c>
      <c r="I10" s="90">
        <f t="shared" ca="1" si="4"/>
        <v>22</v>
      </c>
      <c r="J10" s="91"/>
    </row>
    <row r="11" spans="1:10" ht="16.5" x14ac:dyDescent="0.25">
      <c r="A11" s="93" t="s">
        <v>61</v>
      </c>
      <c r="B11" s="94">
        <v>0</v>
      </c>
      <c r="C11" s="95" t="s">
        <v>48</v>
      </c>
      <c r="D11" s="96">
        <f>IF(C11="Str",'Personal File'!$C$10,IF(C11="Dex",'Personal File'!$C$11,IF(C11="Con",'Personal File'!$C$12,IF(C11="Int",'Personal File'!$C$13,IF(C11="Wis",'Personal File'!$C$14,IF(C11="Cha",'Personal File'!$C$15))))))</f>
        <v>-1</v>
      </c>
      <c r="E11" s="97" t="str">
        <f t="shared" si="0"/>
        <v>Int (-1)</v>
      </c>
      <c r="F11" s="98" t="s">
        <v>49</v>
      </c>
      <c r="G11" s="99">
        <v>0</v>
      </c>
      <c r="H11" s="99">
        <f t="shared" ca="1" si="3"/>
        <v>10</v>
      </c>
      <c r="I11" s="99">
        <f t="shared" ca="1" si="4"/>
        <v>10</v>
      </c>
      <c r="J11" s="100"/>
    </row>
    <row r="12" spans="1:10" ht="16.5" x14ac:dyDescent="0.25">
      <c r="A12" s="79" t="s">
        <v>62</v>
      </c>
      <c r="B12" s="68">
        <v>0</v>
      </c>
      <c r="C12" s="80" t="s">
        <v>53</v>
      </c>
      <c r="D12" s="81" t="str">
        <f>IF(C12="Str",'Personal File'!$C$10,IF(C12="Dex",'Personal File'!$C$11,IF(C12="Con",'Personal File'!$C$12,IF(C12="Int",'Personal File'!$C$13,IF(C12="Wis",'Personal File'!$C$14,IF(C12="Cha",'Personal File'!$C$15))))))</f>
        <v>+2</v>
      </c>
      <c r="E12" s="82" t="str">
        <f t="shared" si="0"/>
        <v>Cha (+2)</v>
      </c>
      <c r="F12" s="73" t="s">
        <v>49</v>
      </c>
      <c r="G12" s="73">
        <f t="shared" ref="G12:G18" si="5">B12+MID(E12,6,2)+F12</f>
        <v>2</v>
      </c>
      <c r="H12" s="73">
        <f t="shared" ca="1" si="3"/>
        <v>5</v>
      </c>
      <c r="I12" s="73">
        <f t="shared" ca="1" si="4"/>
        <v>7</v>
      </c>
      <c r="J12" s="74"/>
    </row>
    <row r="13" spans="1:10" ht="16.5" x14ac:dyDescent="0.25">
      <c r="A13" s="75" t="s">
        <v>63</v>
      </c>
      <c r="B13" s="68">
        <v>0</v>
      </c>
      <c r="C13" s="76" t="s">
        <v>51</v>
      </c>
      <c r="D13" s="77" t="str">
        <f>IF(C13="Str",'Personal File'!$C$10,IF(C13="Dex",'Personal File'!$C$11,IF(C13="Con",'Personal File'!$C$12,IF(C13="Int",'Personal File'!$C$13,IF(C13="Wis",'Personal File'!$C$14,IF(C13="Cha",'Personal File'!$C$15))))))</f>
        <v>+1</v>
      </c>
      <c r="E13" s="78" t="str">
        <f t="shared" si="0"/>
        <v>Dex (+1)</v>
      </c>
      <c r="F13" s="73" t="s">
        <v>49</v>
      </c>
      <c r="G13" s="73">
        <f t="shared" si="5"/>
        <v>1</v>
      </c>
      <c r="H13" s="73">
        <f t="shared" ca="1" si="3"/>
        <v>6</v>
      </c>
      <c r="I13" s="73">
        <f t="shared" ca="1" si="4"/>
        <v>7</v>
      </c>
      <c r="J13" s="74"/>
    </row>
    <row r="14" spans="1:10" ht="16.5" x14ac:dyDescent="0.25">
      <c r="A14" s="105" t="s">
        <v>64</v>
      </c>
      <c r="B14" s="106">
        <v>0</v>
      </c>
      <c r="C14" s="107" t="s">
        <v>48</v>
      </c>
      <c r="D14" s="108">
        <f>IF(C14="Str",'Personal File'!$C$10,IF(C14="Dex",'Personal File'!$C$11,IF(C14="Con",'Personal File'!$C$12,IF(C14="Int",'Personal File'!$C$13,IF(C14="Wis",'Personal File'!$C$14,IF(C14="Cha",'Personal File'!$C$15))))))</f>
        <v>-1</v>
      </c>
      <c r="E14" s="109" t="str">
        <f t="shared" si="0"/>
        <v>Int (-1)</v>
      </c>
      <c r="F14" s="110" t="s">
        <v>49</v>
      </c>
      <c r="G14" s="110">
        <f t="shared" si="5"/>
        <v>-1</v>
      </c>
      <c r="H14" s="110">
        <f t="shared" ca="1" si="3"/>
        <v>15</v>
      </c>
      <c r="I14" s="110">
        <f t="shared" ca="1" si="4"/>
        <v>14</v>
      </c>
      <c r="J14" s="111"/>
    </row>
    <row r="15" spans="1:10" ht="16.5" x14ac:dyDescent="0.25">
      <c r="A15" s="101" t="s">
        <v>65</v>
      </c>
      <c r="B15" s="88">
        <v>1</v>
      </c>
      <c r="C15" s="102" t="s">
        <v>53</v>
      </c>
      <c r="D15" s="103" t="str">
        <f>IF(C15="Str",'Personal File'!$C$10,IF(C15="Dex",'Personal File'!$C$11,IF(C15="Con",'Personal File'!$C$12,IF(C15="Int",'Personal File'!$C$13,IF(C15="Wis",'Personal File'!$C$14,IF(C15="Cha",'Personal File'!$C$15))))))</f>
        <v>+2</v>
      </c>
      <c r="E15" s="104" t="str">
        <f t="shared" si="0"/>
        <v>Cha (+2)</v>
      </c>
      <c r="F15" s="90" t="s">
        <v>49</v>
      </c>
      <c r="G15" s="90">
        <f t="shared" si="5"/>
        <v>3</v>
      </c>
      <c r="H15" s="90">
        <f t="shared" ca="1" si="3"/>
        <v>10</v>
      </c>
      <c r="I15" s="90">
        <f t="shared" ca="1" si="4"/>
        <v>13</v>
      </c>
      <c r="J15" s="91"/>
    </row>
    <row r="16" spans="1:10" ht="16.5" x14ac:dyDescent="0.25">
      <c r="A16" s="112" t="s">
        <v>66</v>
      </c>
      <c r="B16" s="113">
        <v>0</v>
      </c>
      <c r="C16" s="148" t="s">
        <v>53</v>
      </c>
      <c r="D16" s="149" t="str">
        <f>IF(C16="Str",'Personal File'!$C$10,IF(C16="Dex",'Personal File'!$C$11,IF(C16="Con",'Personal File'!$C$12,IF(C16="Int",'Personal File'!$C$13,IF(C16="Wis",'Personal File'!$C$14,IF(C16="Cha",'Personal File'!$C$15))))))</f>
        <v>+2</v>
      </c>
      <c r="E16" s="114" t="str">
        <f t="shared" si="0"/>
        <v>Cha (+2)</v>
      </c>
      <c r="F16" s="115" t="s">
        <v>49</v>
      </c>
      <c r="G16" s="99">
        <v>0</v>
      </c>
      <c r="H16" s="99">
        <f t="shared" ca="1" si="3"/>
        <v>1</v>
      </c>
      <c r="I16" s="99">
        <f t="shared" ca="1" si="4"/>
        <v>1</v>
      </c>
      <c r="J16" s="116"/>
    </row>
    <row r="17" spans="1:10" ht="16.5" x14ac:dyDescent="0.25">
      <c r="A17" s="117" t="s">
        <v>67</v>
      </c>
      <c r="B17" s="88">
        <v>1</v>
      </c>
      <c r="C17" s="323" t="s">
        <v>68</v>
      </c>
      <c r="D17" s="324" t="str">
        <f>IF(C17="Str",'Personal File'!$C$10,IF(C17="Dex",'Personal File'!$C$11,IF(C17="Con",'Personal File'!$C$12,IF(C17="Int",'Personal File'!$C$13,IF(C17="Wis",'Personal File'!$C$14,IF(C17="Cha",'Personal File'!$C$15))))))</f>
        <v>+3</v>
      </c>
      <c r="E17" s="120" t="str">
        <f t="shared" si="0"/>
        <v>Wis (+3)</v>
      </c>
      <c r="F17" s="90" t="s">
        <v>49</v>
      </c>
      <c r="G17" s="90">
        <f t="shared" si="5"/>
        <v>4</v>
      </c>
      <c r="H17" s="90">
        <f t="shared" ca="1" si="3"/>
        <v>3</v>
      </c>
      <c r="I17" s="90">
        <f t="shared" ca="1" si="4"/>
        <v>7</v>
      </c>
      <c r="J17" s="91"/>
    </row>
    <row r="18" spans="1:10" ht="16.5" x14ac:dyDescent="0.25">
      <c r="A18" s="75" t="s">
        <v>69</v>
      </c>
      <c r="B18" s="68">
        <v>0</v>
      </c>
      <c r="C18" s="76" t="s">
        <v>51</v>
      </c>
      <c r="D18" s="77" t="str">
        <f>IF(C18="Str",'Personal File'!$C$10,IF(C18="Dex",'Personal File'!$C$11,IF(C18="Con",'Personal File'!$C$12,IF(C18="Int",'Personal File'!$C$13,IF(C18="Wis",'Personal File'!$C$14,IF(C18="Cha",'Personal File'!$C$15))))))</f>
        <v>+1</v>
      </c>
      <c r="E18" s="78" t="str">
        <f t="shared" si="0"/>
        <v>Dex (+1)</v>
      </c>
      <c r="F18" s="73" t="s">
        <v>225</v>
      </c>
      <c r="G18" s="73">
        <f t="shared" si="5"/>
        <v>5</v>
      </c>
      <c r="H18" s="73">
        <f t="shared" ca="1" si="3"/>
        <v>3</v>
      </c>
      <c r="I18" s="73">
        <f t="shared" ca="1" si="4"/>
        <v>8</v>
      </c>
      <c r="J18" s="74"/>
    </row>
    <row r="19" spans="1:10" ht="16.5" x14ac:dyDescent="0.25">
      <c r="A19" s="79" t="s">
        <v>71</v>
      </c>
      <c r="B19" s="68">
        <v>0</v>
      </c>
      <c r="C19" s="325" t="s">
        <v>53</v>
      </c>
      <c r="D19" s="326" t="str">
        <f>IF(C19="Str",'Personal File'!$C$10,IF(C19="Dex",'Personal File'!$C$11,IF(C19="Con",'Personal File'!$C$12,IF(C19="Int",'Personal File'!$C$13,IF(C19="Wis",'Personal File'!$C$14,IF(C19="Cha",'Personal File'!$C$15))))))</f>
        <v>+2</v>
      </c>
      <c r="E19" s="82" t="str">
        <f t="shared" si="0"/>
        <v>Cha (+2)</v>
      </c>
      <c r="F19" s="73" t="s">
        <v>49</v>
      </c>
      <c r="G19" s="73">
        <f>B19+MID(E19,6,2)+F19</f>
        <v>2</v>
      </c>
      <c r="H19" s="73">
        <f t="shared" ca="1" si="3"/>
        <v>2</v>
      </c>
      <c r="I19" s="73">
        <f t="shared" ca="1" si="4"/>
        <v>4</v>
      </c>
      <c r="J19" s="74"/>
    </row>
    <row r="20" spans="1:10" ht="16.5" x14ac:dyDescent="0.25">
      <c r="A20" s="83" t="s">
        <v>72</v>
      </c>
      <c r="B20" s="68">
        <v>0</v>
      </c>
      <c r="C20" s="84" t="s">
        <v>55</v>
      </c>
      <c r="D20" s="85" t="str">
        <f>IF(C20="Str",'Personal File'!$C$10,IF(C20="Dex",'Personal File'!$C$11,IF(C20="Con",'Personal File'!$C$12,IF(C20="Int",'Personal File'!$C$13,IF(C20="Wis",'Personal File'!$C$14,IF(C20="Cha",'Personal File'!$C$15))))))</f>
        <v>+1</v>
      </c>
      <c r="E20" s="86" t="str">
        <f t="shared" si="0"/>
        <v>Str (+1)</v>
      </c>
      <c r="F20" s="73" t="s">
        <v>49</v>
      </c>
      <c r="G20" s="73">
        <f>B20+MID(E20,6,2)+F20</f>
        <v>1</v>
      </c>
      <c r="H20" s="73">
        <f t="shared" ca="1" si="3"/>
        <v>3</v>
      </c>
      <c r="I20" s="73">
        <f t="shared" ca="1" si="4"/>
        <v>4</v>
      </c>
      <c r="J20" s="74"/>
    </row>
    <row r="21" spans="1:10" ht="16.5" x14ac:dyDescent="0.25">
      <c r="A21" s="121" t="s">
        <v>73</v>
      </c>
      <c r="B21" s="122">
        <v>0</v>
      </c>
      <c r="C21" s="123" t="s">
        <v>48</v>
      </c>
      <c r="D21" s="124">
        <f>IF(C21="Str",'Personal File'!$C$10,IF(C21="Dex",'Personal File'!$C$11,IF(C21="Con",'Personal File'!$C$12,IF(C21="Int",'Personal File'!$C$13,IF(C21="Wis",'Personal File'!$C$14,IF(C21="Cha",'Personal File'!$C$15))))))</f>
        <v>-1</v>
      </c>
      <c r="E21" s="125" t="str">
        <f t="shared" si="0"/>
        <v>Int (-1)</v>
      </c>
      <c r="F21" s="126" t="s">
        <v>49</v>
      </c>
      <c r="G21" s="99">
        <v>0</v>
      </c>
      <c r="H21" s="99">
        <f t="shared" ca="1" si="3"/>
        <v>2</v>
      </c>
      <c r="I21" s="99">
        <f t="shared" ca="1" si="4"/>
        <v>2</v>
      </c>
      <c r="J21" s="127"/>
    </row>
    <row r="22" spans="1:10" ht="16.5" x14ac:dyDescent="0.25">
      <c r="A22" s="117" t="s">
        <v>74</v>
      </c>
      <c r="B22" s="88">
        <v>1</v>
      </c>
      <c r="C22" s="118" t="s">
        <v>68</v>
      </c>
      <c r="D22" s="119" t="str">
        <f>IF(C22="Str",'Personal File'!$C$10,IF(C22="Dex",'Personal File'!$C$11,IF(C22="Con",'Personal File'!$C$12,IF(C22="Int",'Personal File'!$C$13,IF(C22="Wis",'Personal File'!$C$14,IF(C22="Cha",'Personal File'!$C$15))))))</f>
        <v>+3</v>
      </c>
      <c r="E22" s="120" t="str">
        <f t="shared" si="0"/>
        <v>Wis (+3)</v>
      </c>
      <c r="F22" s="90" t="s">
        <v>70</v>
      </c>
      <c r="G22" s="90">
        <f>B22+MID(E22,6,2)+F22</f>
        <v>6</v>
      </c>
      <c r="H22" s="90">
        <f t="shared" ca="1" si="3"/>
        <v>14</v>
      </c>
      <c r="I22" s="90">
        <f t="shared" ca="1" si="4"/>
        <v>20</v>
      </c>
      <c r="J22" s="91"/>
    </row>
    <row r="23" spans="1:10" ht="16.5" x14ac:dyDescent="0.25">
      <c r="A23" s="75" t="s">
        <v>75</v>
      </c>
      <c r="B23" s="68">
        <v>0</v>
      </c>
      <c r="C23" s="76" t="s">
        <v>51</v>
      </c>
      <c r="D23" s="77" t="str">
        <f>IF(C23="Str",'Personal File'!$C$10,IF(C23="Dex",'Personal File'!$C$11,IF(C23="Con",'Personal File'!$C$12,IF(C23="Int",'Personal File'!$C$13,IF(C23="Wis",'Personal File'!$C$14,IF(C23="Cha",'Personal File'!$C$15))))))</f>
        <v>+1</v>
      </c>
      <c r="E23" s="78" t="str">
        <f t="shared" si="0"/>
        <v>Dex (+1)</v>
      </c>
      <c r="F23" s="73" t="s">
        <v>49</v>
      </c>
      <c r="G23" s="73">
        <f>B23+MID(E23,6,2)+F23</f>
        <v>1</v>
      </c>
      <c r="H23" s="73">
        <f t="shared" ca="1" si="3"/>
        <v>11</v>
      </c>
      <c r="I23" s="73">
        <f t="shared" ca="1" si="4"/>
        <v>12</v>
      </c>
      <c r="J23" s="74"/>
    </row>
    <row r="24" spans="1:10" ht="16.5" x14ac:dyDescent="0.25">
      <c r="A24" s="128" t="s">
        <v>76</v>
      </c>
      <c r="B24" s="94">
        <v>0</v>
      </c>
      <c r="C24" s="129" t="s">
        <v>51</v>
      </c>
      <c r="D24" s="130" t="str">
        <f>IF(C24="Str",'Personal File'!$C$10,IF(C24="Dex",'Personal File'!$C$11,IF(C24="Con",'Personal File'!$C$12,IF(C24="Int",'Personal File'!$C$13,IF(C24="Wis",'Personal File'!$C$14,IF(C24="Cha",'Personal File'!$C$15))))))</f>
        <v>+1</v>
      </c>
      <c r="E24" s="131" t="str">
        <f t="shared" si="0"/>
        <v>Dex (+1)</v>
      </c>
      <c r="F24" s="98" t="s">
        <v>49</v>
      </c>
      <c r="G24" s="99">
        <v>0</v>
      </c>
      <c r="H24" s="99">
        <f t="shared" ca="1" si="3"/>
        <v>9</v>
      </c>
      <c r="I24" s="99">
        <f t="shared" ca="1" si="4"/>
        <v>9</v>
      </c>
      <c r="J24" s="100"/>
    </row>
    <row r="25" spans="1:10" ht="16.5" x14ac:dyDescent="0.25">
      <c r="A25" s="79" t="s">
        <v>77</v>
      </c>
      <c r="B25" s="68">
        <v>0</v>
      </c>
      <c r="C25" s="80" t="s">
        <v>53</v>
      </c>
      <c r="D25" s="81" t="str">
        <f>IF(C25="Str",'Personal File'!$C$10,IF(C25="Dex",'Personal File'!$C$11,IF(C25="Con",'Personal File'!$C$12,IF(C25="Int",'Personal File'!$C$13,IF(C25="Wis",'Personal File'!$C$14,IF(C25="Cha",'Personal File'!$C$15))))))</f>
        <v>+2</v>
      </c>
      <c r="E25" s="82" t="str">
        <f t="shared" si="0"/>
        <v>Cha (+2)</v>
      </c>
      <c r="F25" s="73" t="s">
        <v>49</v>
      </c>
      <c r="G25" s="73">
        <f>B25+MID(E25,6,2)+F25</f>
        <v>2</v>
      </c>
      <c r="H25" s="73">
        <f t="shared" ca="1" si="3"/>
        <v>19</v>
      </c>
      <c r="I25" s="73">
        <f t="shared" ca="1" si="4"/>
        <v>21</v>
      </c>
      <c r="J25" s="74"/>
    </row>
    <row r="26" spans="1:10" ht="16.5" x14ac:dyDescent="0.25">
      <c r="A26" s="112" t="s">
        <v>78</v>
      </c>
      <c r="B26" s="132">
        <v>0</v>
      </c>
      <c r="C26" s="327" t="s">
        <v>68</v>
      </c>
      <c r="D26" s="328" t="str">
        <f>IF(C26="Str",'Personal File'!$C$10,IF(C26="Dex",'Personal File'!$C$11,IF(C26="Con",'Personal File'!$C$12,IF(C26="Int",'Personal File'!$C$13,IF(C26="Wis",'Personal File'!$C$14,IF(C26="Cha",'Personal File'!$C$15))))))</f>
        <v>+3</v>
      </c>
      <c r="E26" s="133" t="str">
        <f t="shared" si="0"/>
        <v>Wis (+3)</v>
      </c>
      <c r="F26" s="134" t="s">
        <v>49</v>
      </c>
      <c r="G26" s="135">
        <v>0</v>
      </c>
      <c r="H26" s="135">
        <f t="shared" ca="1" si="3"/>
        <v>16</v>
      </c>
      <c r="I26" s="135">
        <f t="shared" ca="1" si="4"/>
        <v>16</v>
      </c>
      <c r="J26" s="136"/>
    </row>
    <row r="27" spans="1:10" ht="16.5" x14ac:dyDescent="0.25">
      <c r="A27" s="121" t="s">
        <v>79</v>
      </c>
      <c r="B27" s="122">
        <v>0</v>
      </c>
      <c r="C27" s="123" t="s">
        <v>48</v>
      </c>
      <c r="D27" s="124">
        <f>IF(C27="Str",'Personal File'!$C$10,IF(C27="Dex",'Personal File'!$C$11,IF(C27="Con",'Personal File'!$C$12,IF(C27="Int",'Personal File'!$C$13,IF(C27="Wis",'Personal File'!$C$14,IF(C27="Cha",'Personal File'!$C$15))))))</f>
        <v>-1</v>
      </c>
      <c r="E27" s="125" t="str">
        <f t="shared" si="0"/>
        <v>Int (-1)</v>
      </c>
      <c r="F27" s="126" t="s">
        <v>49</v>
      </c>
      <c r="G27" s="99">
        <v>0</v>
      </c>
      <c r="H27" s="99">
        <f t="shared" ca="1" si="3"/>
        <v>16</v>
      </c>
      <c r="I27" s="99">
        <f t="shared" ca="1" si="4"/>
        <v>16</v>
      </c>
      <c r="J27" s="127"/>
    </row>
    <row r="28" spans="1:10" ht="16.8" x14ac:dyDescent="0.3">
      <c r="A28" s="75" t="s">
        <v>80</v>
      </c>
      <c r="B28" s="68">
        <v>0</v>
      </c>
      <c r="C28" s="76" t="s">
        <v>51</v>
      </c>
      <c r="D28" s="77" t="str">
        <f>IF(C28="Str",'Personal File'!$C$10,IF(C28="Dex",'Personal File'!$C$11,IF(C28="Con",'Personal File'!$C$12,IF(C28="Int",'Personal File'!$C$13,IF(C28="Wis",'Personal File'!$C$14,IF(C28="Cha",'Personal File'!$C$15))))))</f>
        <v>+1</v>
      </c>
      <c r="E28" s="78" t="str">
        <f t="shared" si="0"/>
        <v>Dex (+1)</v>
      </c>
      <c r="F28" s="73" t="s">
        <v>49</v>
      </c>
      <c r="G28" s="73">
        <f>B28+MID(E28,6,2)+F28</f>
        <v>1</v>
      </c>
      <c r="H28" s="73">
        <f t="shared" ca="1" si="3"/>
        <v>10</v>
      </c>
      <c r="I28" s="73">
        <f t="shared" ca="1" si="4"/>
        <v>11</v>
      </c>
      <c r="J28" s="74"/>
    </row>
    <row r="29" spans="1:10" ht="16.8" x14ac:dyDescent="0.3">
      <c r="A29" s="67" t="s">
        <v>81</v>
      </c>
      <c r="B29" s="68">
        <v>0</v>
      </c>
      <c r="C29" s="69" t="s">
        <v>48</v>
      </c>
      <c r="D29" s="70">
        <f>IF(C29="Str",'Personal File'!$C$10,IF(C29="Dex",'Personal File'!$C$11,IF(C29="Con",'Personal File'!$C$12,IF(C29="Int",'Personal File'!$C$13,IF(C29="Wis",'Personal File'!$C$14,IF(C29="Cha",'Personal File'!$C$15))))))</f>
        <v>-1</v>
      </c>
      <c r="E29" s="71" t="str">
        <f t="shared" si="0"/>
        <v>Int (-1)</v>
      </c>
      <c r="F29" s="73" t="s">
        <v>49</v>
      </c>
      <c r="G29" s="73">
        <f>B29+MID(E29,6,2)+F29</f>
        <v>-1</v>
      </c>
      <c r="H29" s="73">
        <f t="shared" ca="1" si="3"/>
        <v>12</v>
      </c>
      <c r="I29" s="73">
        <f t="shared" ca="1" si="4"/>
        <v>11</v>
      </c>
      <c r="J29" s="74"/>
    </row>
    <row r="30" spans="1:10" ht="16.8" x14ac:dyDescent="0.3">
      <c r="A30" s="137" t="s">
        <v>82</v>
      </c>
      <c r="B30" s="68">
        <v>0</v>
      </c>
      <c r="C30" s="138" t="s">
        <v>68</v>
      </c>
      <c r="D30" s="139" t="str">
        <f>IF(C30="Str",'Personal File'!$C$10,IF(C30="Dex",'Personal File'!$C$11,IF(C30="Con",'Personal File'!$C$12,IF(C30="Int",'Personal File'!$C$13,IF(C30="Wis",'Personal File'!$C$14,IF(C30="Cha",'Personal File'!$C$15))))))</f>
        <v>+3</v>
      </c>
      <c r="E30" s="140" t="str">
        <f t="shared" si="0"/>
        <v>Wis (+3)</v>
      </c>
      <c r="F30" s="73" t="s">
        <v>49</v>
      </c>
      <c r="G30" s="73">
        <f>B30+MID(E30,6,2)+F30</f>
        <v>3</v>
      </c>
      <c r="H30" s="73">
        <f t="shared" ca="1" si="3"/>
        <v>11</v>
      </c>
      <c r="I30" s="73">
        <f t="shared" ca="1" si="4"/>
        <v>14</v>
      </c>
      <c r="J30" s="74"/>
    </row>
    <row r="31" spans="1:10" ht="16.8" x14ac:dyDescent="0.3">
      <c r="A31" s="128" t="s">
        <v>83</v>
      </c>
      <c r="B31" s="94">
        <v>0</v>
      </c>
      <c r="C31" s="129" t="s">
        <v>51</v>
      </c>
      <c r="D31" s="130" t="str">
        <f>IF(C31="Str",'Personal File'!$C$10,IF(C31="Dex",'Personal File'!$C$11,IF(C31="Con",'Personal File'!$C$12,IF(C31="Int",'Personal File'!$C$13,IF(C31="Wis",'Personal File'!$C$14,IF(C31="Cha",'Personal File'!$C$15))))))</f>
        <v>+1</v>
      </c>
      <c r="E31" s="131" t="str">
        <f t="shared" si="0"/>
        <v>Dex (+1)</v>
      </c>
      <c r="F31" s="98" t="s">
        <v>49</v>
      </c>
      <c r="G31" s="99">
        <v>0</v>
      </c>
      <c r="H31" s="99">
        <f t="shared" ca="1" si="3"/>
        <v>6</v>
      </c>
      <c r="I31" s="99">
        <f t="shared" ca="1" si="4"/>
        <v>6</v>
      </c>
      <c r="J31" s="100"/>
    </row>
    <row r="32" spans="1:10" ht="16.8" x14ac:dyDescent="0.3">
      <c r="A32" s="141" t="s">
        <v>84</v>
      </c>
      <c r="B32" s="113">
        <v>0</v>
      </c>
      <c r="C32" s="123" t="s">
        <v>48</v>
      </c>
      <c r="D32" s="124">
        <f>IF(C32="Str",'Personal File'!$C$10,IF(C32="Dex",'Personal File'!$C$11,IF(C32="Con",'Personal File'!$C$12,IF(C32="Int",'Personal File'!$C$13,IF(C32="Wis",'Personal File'!$C$14,IF(C32="Cha",'Personal File'!$C$15))))))</f>
        <v>-1</v>
      </c>
      <c r="E32" s="142" t="str">
        <f t="shared" si="0"/>
        <v>Int (-1)</v>
      </c>
      <c r="F32" s="115" t="s">
        <v>49</v>
      </c>
      <c r="G32" s="99">
        <v>0</v>
      </c>
      <c r="H32" s="99">
        <f t="shared" ca="1" si="3"/>
        <v>6</v>
      </c>
      <c r="I32" s="99">
        <f t="shared" ca="1" si="4"/>
        <v>6</v>
      </c>
      <c r="J32" s="116"/>
    </row>
    <row r="33" spans="1:10" ht="16.8" x14ac:dyDescent="0.3">
      <c r="A33" s="141" t="s">
        <v>85</v>
      </c>
      <c r="B33" s="113">
        <v>0</v>
      </c>
      <c r="C33" s="123" t="s">
        <v>48</v>
      </c>
      <c r="D33" s="124">
        <f>IF(C33="Str",'Personal File'!$C$10,IF(C33="Dex",'Personal File'!$C$11,IF(C33="Con",'Personal File'!$C$12,IF(C33="Int",'Personal File'!$C$13,IF(C33="Wis",'Personal File'!$C$14,IF(C33="Cha",'Personal File'!$C$15))))))</f>
        <v>-1</v>
      </c>
      <c r="E33" s="142" t="str">
        <f t="shared" si="0"/>
        <v>Int (-1)</v>
      </c>
      <c r="F33" s="115" t="s">
        <v>49</v>
      </c>
      <c r="G33" s="99">
        <v>0</v>
      </c>
      <c r="H33" s="99">
        <f t="shared" ca="1" si="3"/>
        <v>5</v>
      </c>
      <c r="I33" s="99">
        <f t="shared" ca="1" si="4"/>
        <v>5</v>
      </c>
      <c r="J33" s="116"/>
    </row>
    <row r="34" spans="1:10" ht="16.8" x14ac:dyDescent="0.3">
      <c r="A34" s="137" t="s">
        <v>86</v>
      </c>
      <c r="B34" s="68">
        <v>0</v>
      </c>
      <c r="C34" s="138" t="s">
        <v>68</v>
      </c>
      <c r="D34" s="139" t="str">
        <f>IF(C34="Str",'Personal File'!$C$10,IF(C34="Dex",'Personal File'!$C$11,IF(C34="Con",'Personal File'!$C$12,IF(C34="Int",'Personal File'!$C$13,IF(C34="Wis",'Personal File'!$C$14,IF(C34="Cha",'Personal File'!$C$15))))))</f>
        <v>+3</v>
      </c>
      <c r="E34" s="140" t="str">
        <f t="shared" si="0"/>
        <v>Wis (+3)</v>
      </c>
      <c r="F34" s="73" t="s">
        <v>49</v>
      </c>
      <c r="G34" s="73">
        <f>B34+MID(E34,6,2)+F34</f>
        <v>3</v>
      </c>
      <c r="H34" s="73">
        <f t="shared" ca="1" si="3"/>
        <v>3</v>
      </c>
      <c r="I34" s="73">
        <f t="shared" ca="1" si="4"/>
        <v>6</v>
      </c>
      <c r="J34" s="74"/>
    </row>
    <row r="35" spans="1:10" ht="16.8" x14ac:dyDescent="0.3">
      <c r="A35" s="137" t="s">
        <v>87</v>
      </c>
      <c r="B35" s="68">
        <v>0</v>
      </c>
      <c r="C35" s="138" t="s">
        <v>68</v>
      </c>
      <c r="D35" s="139" t="str">
        <f>IF(C35="Str",'Personal File'!$C$10,IF(C35="Dex",'Personal File'!$C$11,IF(C35="Con",'Personal File'!$C$12,IF(C35="Int",'Personal File'!$C$13,IF(C35="Wis",'Personal File'!$C$14,IF(C35="Cha",'Personal File'!$C$15))))))</f>
        <v>+3</v>
      </c>
      <c r="E35" s="140" t="str">
        <f t="shared" si="0"/>
        <v>Wis (+3)</v>
      </c>
      <c r="F35" s="73" t="s">
        <v>49</v>
      </c>
      <c r="G35" s="73">
        <f>B35+MID(E35,6,2)+F35</f>
        <v>3</v>
      </c>
      <c r="H35" s="73">
        <f t="shared" ca="1" si="3"/>
        <v>2</v>
      </c>
      <c r="I35" s="73">
        <f t="shared" ca="1" si="4"/>
        <v>5</v>
      </c>
      <c r="J35" s="92"/>
    </row>
    <row r="36" spans="1:10" ht="16.8" x14ac:dyDescent="0.3">
      <c r="A36" s="83" t="s">
        <v>88</v>
      </c>
      <c r="B36" s="68">
        <v>0</v>
      </c>
      <c r="C36" s="84" t="s">
        <v>55</v>
      </c>
      <c r="D36" s="85" t="str">
        <f>IF(C36="Str",'Personal File'!$C$10,IF(C36="Dex",'Personal File'!$C$11,IF(C36="Con",'Personal File'!$C$12,IF(C36="Int",'Personal File'!$C$13,IF(C36="Wis",'Personal File'!$C$14,IF(C36="Cha",'Personal File'!$C$15))))))</f>
        <v>+1</v>
      </c>
      <c r="E36" s="86" t="str">
        <f t="shared" si="0"/>
        <v>Str (+1)</v>
      </c>
      <c r="F36" s="73" t="s">
        <v>49</v>
      </c>
      <c r="G36" s="73">
        <f>B36+MID(E36,6,2)+F36</f>
        <v>1</v>
      </c>
      <c r="H36" s="73">
        <f t="shared" ca="1" si="3"/>
        <v>20</v>
      </c>
      <c r="I36" s="73">
        <f t="shared" ca="1" si="4"/>
        <v>21</v>
      </c>
      <c r="J36" s="92"/>
    </row>
    <row r="37" spans="1:10" ht="16.8" x14ac:dyDescent="0.3">
      <c r="A37" s="143" t="s">
        <v>89</v>
      </c>
      <c r="B37" s="122">
        <v>0</v>
      </c>
      <c r="C37" s="144" t="s">
        <v>51</v>
      </c>
      <c r="D37" s="145" t="str">
        <f>IF(C37="Str",'Personal File'!$C$10,IF(C37="Dex",'Personal File'!$C$11,IF(C37="Con",'Personal File'!$C$12,IF(C37="Int",'Personal File'!$C$13,IF(C37="Wis",'Personal File'!$C$14,IF(C37="Cha",'Personal File'!$C$15))))))</f>
        <v>+1</v>
      </c>
      <c r="E37" s="146" t="str">
        <f t="shared" si="0"/>
        <v>Dex (+1)</v>
      </c>
      <c r="F37" s="126" t="s">
        <v>49</v>
      </c>
      <c r="G37" s="99">
        <v>0</v>
      </c>
      <c r="H37" s="99">
        <f t="shared" ca="1" si="3"/>
        <v>7</v>
      </c>
      <c r="I37" s="99">
        <f t="shared" ca="1" si="4"/>
        <v>7</v>
      </c>
      <c r="J37" s="127"/>
    </row>
    <row r="38" spans="1:10" ht="16.8" x14ac:dyDescent="0.3">
      <c r="A38" s="147" t="s">
        <v>90</v>
      </c>
      <c r="B38" s="94">
        <v>0</v>
      </c>
      <c r="C38" s="148" t="s">
        <v>53</v>
      </c>
      <c r="D38" s="149" t="str">
        <f>IF(C38="Str",'Personal File'!$C$10,IF(C38="Dex",'Personal File'!$C$11,IF(C38="Con",'Personal File'!$C$12,IF(C38="Int",'Personal File'!$C$13,IF(C38="Wis",'Personal File'!$C$14,IF(C38="Cha",'Personal File'!$C$15))))))</f>
        <v>+2</v>
      </c>
      <c r="E38" s="150" t="str">
        <f t="shared" si="0"/>
        <v>Cha (+2)</v>
      </c>
      <c r="F38" s="98" t="s">
        <v>49</v>
      </c>
      <c r="G38" s="99">
        <v>0</v>
      </c>
      <c r="H38" s="99">
        <f t="shared" ca="1" si="3"/>
        <v>8</v>
      </c>
      <c r="I38" s="99">
        <f t="shared" ca="1" si="4"/>
        <v>8</v>
      </c>
      <c r="J38" s="100"/>
    </row>
    <row r="39" spans="1:10" ht="17.399999999999999" thickBot="1" x14ac:dyDescent="0.35">
      <c r="A39" s="151" t="s">
        <v>91</v>
      </c>
      <c r="B39" s="152">
        <v>0</v>
      </c>
      <c r="C39" s="329" t="s">
        <v>51</v>
      </c>
      <c r="D39" s="330" t="str">
        <f>IF(C39="Str",'Personal File'!$C$10,IF(C39="Dex",'Personal File'!$C$11,IF(C39="Con",'Personal File'!$C$12,IF(C39="Int",'Personal File'!$C$13,IF(C39="Wis",'Personal File'!$C$14,IF(C39="Cha",'Personal File'!$C$15))))))</f>
        <v>+1</v>
      </c>
      <c r="E39" s="153" t="str">
        <f t="shared" si="0"/>
        <v>Dex (+1)</v>
      </c>
      <c r="F39" s="154" t="s">
        <v>49</v>
      </c>
      <c r="G39" s="154">
        <f>B39+MID(E39,6,2)+F39</f>
        <v>1</v>
      </c>
      <c r="H39" s="154">
        <f t="shared" ca="1" si="3"/>
        <v>13</v>
      </c>
      <c r="I39" s="154">
        <f t="shared" ca="1" si="4"/>
        <v>14</v>
      </c>
      <c r="J39" s="155"/>
    </row>
    <row r="40" spans="1:10" ht="16.2" thickTop="1" x14ac:dyDescent="0.3">
      <c r="B40" s="384">
        <f>SUM(B2:B39)</f>
        <v>7</v>
      </c>
      <c r="C40" s="385"/>
      <c r="D40" s="385"/>
      <c r="E40" s="386">
        <f>SUM(E41:E44)</f>
        <v>7</v>
      </c>
      <c r="F40" s="385"/>
    </row>
    <row r="41" spans="1:10" x14ac:dyDescent="0.3">
      <c r="B41" s="384"/>
      <c r="C41" s="385"/>
      <c r="D41" s="385"/>
      <c r="E41" s="386">
        <v>4</v>
      </c>
      <c r="F41" s="385" t="s">
        <v>250</v>
      </c>
    </row>
    <row r="42" spans="1:10" x14ac:dyDescent="0.3">
      <c r="B42" s="387"/>
      <c r="C42" s="385"/>
      <c r="D42" s="385"/>
      <c r="E42" s="386">
        <v>1</v>
      </c>
      <c r="F42" s="385" t="s">
        <v>250</v>
      </c>
    </row>
    <row r="43" spans="1:10" x14ac:dyDescent="0.3">
      <c r="B43" s="387"/>
      <c r="C43" s="385"/>
      <c r="D43" s="385"/>
      <c r="E43" s="386">
        <v>1</v>
      </c>
      <c r="F43" s="385" t="s">
        <v>250</v>
      </c>
    </row>
    <row r="44" spans="1:10" x14ac:dyDescent="0.3">
      <c r="B44" s="387"/>
      <c r="C44" s="385"/>
      <c r="D44" s="385"/>
      <c r="E44" s="386">
        <v>1</v>
      </c>
      <c r="F44" s="385" t="s">
        <v>250</v>
      </c>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0"/>
  <sheetViews>
    <sheetView showGridLines="0" workbookViewId="0"/>
  </sheetViews>
  <sheetFormatPr defaultColWidth="11.19921875" defaultRowHeight="15.6" x14ac:dyDescent="0.3"/>
  <cols>
    <col min="1" max="1" width="21.8984375" bestFit="1" customWidth="1"/>
    <col min="2" max="2" width="6.19921875" bestFit="1" customWidth="1"/>
    <col min="3" max="4" width="11.19921875" bestFit="1" customWidth="1"/>
    <col min="5" max="5" width="7.19921875" bestFit="1" customWidth="1"/>
    <col min="6" max="6" width="12.3984375" bestFit="1" customWidth="1"/>
    <col min="7" max="7" width="9.8984375" bestFit="1" customWidth="1"/>
    <col min="8" max="8" width="27.19921875" bestFit="1" customWidth="1"/>
    <col min="9" max="9" width="2.8984375" customWidth="1"/>
    <col min="10" max="10" width="14.69921875" bestFit="1" customWidth="1"/>
    <col min="11" max="11" width="3.5" bestFit="1" customWidth="1"/>
    <col min="12" max="12" width="3.3984375" bestFit="1" customWidth="1"/>
    <col min="13" max="13" width="3.8984375" bestFit="1" customWidth="1"/>
    <col min="14" max="14" width="3.59765625" bestFit="1" customWidth="1"/>
    <col min="15" max="20" width="3.5" bestFit="1" customWidth="1"/>
  </cols>
  <sheetData>
    <row r="1" spans="1:20" ht="24" thickBot="1" x14ac:dyDescent="0.4">
      <c r="A1" s="156" t="s">
        <v>92</v>
      </c>
      <c r="B1" s="157"/>
      <c r="C1" s="157"/>
      <c r="D1" s="157"/>
      <c r="E1" s="157"/>
      <c r="F1" s="157"/>
      <c r="G1" s="157"/>
      <c r="H1" s="157"/>
      <c r="I1" s="158"/>
      <c r="J1" s="158"/>
      <c r="K1" s="158"/>
      <c r="L1" s="158"/>
      <c r="M1" s="158"/>
      <c r="N1" s="158"/>
      <c r="O1" s="158"/>
      <c r="P1" s="158"/>
      <c r="Q1" s="158"/>
      <c r="R1" s="158"/>
      <c r="S1" s="158"/>
      <c r="T1" s="158"/>
    </row>
    <row r="2" spans="1:20" ht="17.25" thickBot="1" x14ac:dyDescent="0.3">
      <c r="A2" s="159" t="s">
        <v>93</v>
      </c>
      <c r="B2" s="160" t="s">
        <v>94</v>
      </c>
      <c r="C2" s="160" t="s">
        <v>95</v>
      </c>
      <c r="D2" s="161" t="s">
        <v>96</v>
      </c>
      <c r="E2" s="161" t="s">
        <v>97</v>
      </c>
      <c r="F2" s="160" t="s">
        <v>98</v>
      </c>
      <c r="G2" s="160" t="s">
        <v>99</v>
      </c>
      <c r="H2" s="162" t="s">
        <v>46</v>
      </c>
      <c r="I2" s="163"/>
      <c r="J2" s="163"/>
      <c r="K2" s="163"/>
      <c r="L2" s="163"/>
      <c r="M2" s="163"/>
      <c r="N2" s="163"/>
      <c r="O2" s="163"/>
      <c r="P2" s="163"/>
      <c r="Q2" s="163"/>
      <c r="R2" s="163"/>
      <c r="S2" s="163"/>
      <c r="T2" s="163"/>
    </row>
    <row r="3" spans="1:20" ht="17.399999999999999" thickTop="1" x14ac:dyDescent="0.3">
      <c r="A3" s="164" t="s">
        <v>133</v>
      </c>
      <c r="B3" s="165">
        <v>0</v>
      </c>
      <c r="C3" s="333" t="s">
        <v>134</v>
      </c>
      <c r="D3" s="335" t="s">
        <v>109</v>
      </c>
      <c r="E3" s="335" t="s">
        <v>103</v>
      </c>
      <c r="F3" s="338" t="s">
        <v>135</v>
      </c>
      <c r="G3" s="338" t="s">
        <v>136</v>
      </c>
      <c r="H3" s="341" t="s">
        <v>137</v>
      </c>
      <c r="I3" s="158"/>
      <c r="J3" s="172"/>
      <c r="K3" s="173" t="s">
        <v>106</v>
      </c>
      <c r="L3" s="174"/>
      <c r="M3" s="175"/>
      <c r="N3" s="175"/>
      <c r="O3" s="175"/>
      <c r="P3" s="175"/>
      <c r="Q3" s="175"/>
      <c r="R3" s="175"/>
      <c r="S3" s="175"/>
      <c r="T3" s="176"/>
    </row>
    <row r="4" spans="1:20" ht="17.25" thickBot="1" x14ac:dyDescent="0.3">
      <c r="A4" s="164" t="s">
        <v>129</v>
      </c>
      <c r="B4" s="165">
        <v>0</v>
      </c>
      <c r="C4" s="166" t="s">
        <v>130</v>
      </c>
      <c r="D4" s="177" t="s">
        <v>109</v>
      </c>
      <c r="E4" s="168" t="s">
        <v>103</v>
      </c>
      <c r="F4" s="169" t="s">
        <v>104</v>
      </c>
      <c r="G4" s="170" t="s">
        <v>126</v>
      </c>
      <c r="H4" s="187" t="s">
        <v>131</v>
      </c>
      <c r="I4" s="158"/>
      <c r="J4" s="172"/>
      <c r="K4" s="179" t="s">
        <v>113</v>
      </c>
      <c r="L4" s="180" t="s">
        <v>114</v>
      </c>
      <c r="M4" s="180" t="s">
        <v>115</v>
      </c>
      <c r="N4" s="180" t="s">
        <v>116</v>
      </c>
      <c r="O4" s="180" t="s">
        <v>117</v>
      </c>
      <c r="P4" s="180" t="s">
        <v>118</v>
      </c>
      <c r="Q4" s="180" t="s">
        <v>119</v>
      </c>
      <c r="R4" s="180" t="s">
        <v>120</v>
      </c>
      <c r="S4" s="180" t="s">
        <v>121</v>
      </c>
      <c r="T4" s="181" t="s">
        <v>122</v>
      </c>
    </row>
    <row r="5" spans="1:20" ht="17.399999999999999" thickTop="1" x14ac:dyDescent="0.3">
      <c r="A5" s="164" t="s">
        <v>100</v>
      </c>
      <c r="B5" s="165">
        <v>0</v>
      </c>
      <c r="C5" s="166" t="s">
        <v>101</v>
      </c>
      <c r="D5" s="167" t="s">
        <v>102</v>
      </c>
      <c r="E5" s="168" t="s">
        <v>103</v>
      </c>
      <c r="F5" s="169" t="s">
        <v>104</v>
      </c>
      <c r="G5" s="170" t="s">
        <v>105</v>
      </c>
      <c r="H5" s="171" t="s">
        <v>232</v>
      </c>
      <c r="I5" s="158"/>
      <c r="J5" s="182" t="s">
        <v>128</v>
      </c>
      <c r="K5" s="183">
        <v>6</v>
      </c>
      <c r="L5" s="184">
        <v>6</v>
      </c>
      <c r="M5" s="184">
        <v>3</v>
      </c>
      <c r="N5" s="185">
        <v>0</v>
      </c>
      <c r="O5" s="185">
        <v>0</v>
      </c>
      <c r="P5" s="185">
        <v>0</v>
      </c>
      <c r="Q5" s="185">
        <v>0</v>
      </c>
      <c r="R5" s="185">
        <v>0</v>
      </c>
      <c r="S5" s="185">
        <v>0</v>
      </c>
      <c r="T5" s="186">
        <v>0</v>
      </c>
    </row>
    <row r="6" spans="1:20" ht="16.5" x14ac:dyDescent="0.25">
      <c r="A6" s="164" t="s">
        <v>233</v>
      </c>
      <c r="B6" s="360">
        <v>0</v>
      </c>
      <c r="C6" s="361" t="s">
        <v>134</v>
      </c>
      <c r="D6" s="362" t="s">
        <v>109</v>
      </c>
      <c r="E6" s="362" t="s">
        <v>103</v>
      </c>
      <c r="F6" s="363" t="s">
        <v>104</v>
      </c>
      <c r="G6" s="363" t="s">
        <v>111</v>
      </c>
      <c r="H6" s="364" t="s">
        <v>234</v>
      </c>
      <c r="I6" s="158"/>
      <c r="J6" s="188" t="s">
        <v>132</v>
      </c>
      <c r="K6" s="189">
        <v>0</v>
      </c>
      <c r="L6" s="189">
        <v>1</v>
      </c>
      <c r="M6" s="189">
        <v>1</v>
      </c>
      <c r="N6" s="190">
        <v>0</v>
      </c>
      <c r="O6" s="190">
        <v>0</v>
      </c>
      <c r="P6" s="190">
        <v>0</v>
      </c>
      <c r="Q6" s="190">
        <v>0</v>
      </c>
      <c r="R6" s="190">
        <v>0</v>
      </c>
      <c r="S6" s="190">
        <v>0</v>
      </c>
      <c r="T6" s="191">
        <v>0</v>
      </c>
    </row>
    <row r="7" spans="1:20" ht="17.399999999999999" thickBot="1" x14ac:dyDescent="0.35">
      <c r="A7" s="164" t="s">
        <v>107</v>
      </c>
      <c r="B7" s="165">
        <v>0</v>
      </c>
      <c r="C7" s="166" t="s">
        <v>108</v>
      </c>
      <c r="D7" s="177" t="s">
        <v>109</v>
      </c>
      <c r="E7" s="168" t="s">
        <v>103</v>
      </c>
      <c r="F7" s="169" t="s">
        <v>110</v>
      </c>
      <c r="G7" s="170" t="s">
        <v>111</v>
      </c>
      <c r="H7" s="178" t="s">
        <v>112</v>
      </c>
      <c r="I7" s="158"/>
      <c r="J7" s="194" t="s">
        <v>138</v>
      </c>
      <c r="K7" s="195">
        <f t="shared" ref="K7:T7" si="0">SUM(K5:K6)</f>
        <v>6</v>
      </c>
      <c r="L7" s="195">
        <f t="shared" si="0"/>
        <v>7</v>
      </c>
      <c r="M7" s="195">
        <f t="shared" ref="M7" si="1">SUM(M5:M6)</f>
        <v>4</v>
      </c>
      <c r="N7" s="196">
        <f t="shared" si="0"/>
        <v>0</v>
      </c>
      <c r="O7" s="196">
        <f t="shared" si="0"/>
        <v>0</v>
      </c>
      <c r="P7" s="196">
        <f t="shared" si="0"/>
        <v>0</v>
      </c>
      <c r="Q7" s="196">
        <f t="shared" si="0"/>
        <v>0</v>
      </c>
      <c r="R7" s="196">
        <f t="shared" si="0"/>
        <v>0</v>
      </c>
      <c r="S7" s="196">
        <f t="shared" si="0"/>
        <v>0</v>
      </c>
      <c r="T7" s="197">
        <f t="shared" si="0"/>
        <v>0</v>
      </c>
    </row>
    <row r="8" spans="1:20" ht="17.25" thickTop="1" x14ac:dyDescent="0.25">
      <c r="A8" s="192" t="s">
        <v>123</v>
      </c>
      <c r="B8" s="193">
        <v>0</v>
      </c>
      <c r="C8" s="334" t="s">
        <v>124</v>
      </c>
      <c r="D8" s="336" t="s">
        <v>125</v>
      </c>
      <c r="E8" s="337" t="s">
        <v>103</v>
      </c>
      <c r="F8" s="339" t="s">
        <v>104</v>
      </c>
      <c r="G8" s="340" t="s">
        <v>126</v>
      </c>
      <c r="H8" s="342" t="s">
        <v>127</v>
      </c>
      <c r="I8" s="158"/>
      <c r="J8" s="158"/>
      <c r="K8" s="158"/>
      <c r="L8" s="158"/>
      <c r="M8" s="158"/>
      <c r="N8" s="158"/>
      <c r="O8" s="158"/>
      <c r="P8" s="158"/>
      <c r="Q8" s="158"/>
      <c r="R8" s="158"/>
      <c r="S8" s="158"/>
      <c r="T8" s="158"/>
    </row>
    <row r="9" spans="1:20" ht="16.5" x14ac:dyDescent="0.25">
      <c r="A9" s="164" t="s">
        <v>142</v>
      </c>
      <c r="B9" s="165">
        <v>1</v>
      </c>
      <c r="C9" s="166" t="s">
        <v>134</v>
      </c>
      <c r="D9" s="177" t="s">
        <v>109</v>
      </c>
      <c r="E9" s="168" t="s">
        <v>103</v>
      </c>
      <c r="F9" s="169" t="s">
        <v>104</v>
      </c>
      <c r="G9" s="170" t="s">
        <v>111</v>
      </c>
      <c r="H9" s="171" t="s">
        <v>143</v>
      </c>
      <c r="I9" s="158"/>
      <c r="J9" s="158"/>
      <c r="K9" s="158"/>
      <c r="L9" s="158"/>
      <c r="M9" s="158"/>
      <c r="N9" s="158"/>
      <c r="O9" s="158"/>
      <c r="P9" s="158"/>
      <c r="Q9" s="158"/>
      <c r="R9" s="158"/>
      <c r="S9" s="158"/>
      <c r="T9" s="158"/>
    </row>
    <row r="10" spans="1:20" ht="16.5" x14ac:dyDescent="0.25">
      <c r="A10" s="164" t="s">
        <v>139</v>
      </c>
      <c r="B10" s="165">
        <v>1</v>
      </c>
      <c r="C10" s="166" t="s">
        <v>108</v>
      </c>
      <c r="D10" s="177" t="s">
        <v>140</v>
      </c>
      <c r="E10" s="168" t="s">
        <v>103</v>
      </c>
      <c r="F10" s="169" t="s">
        <v>104</v>
      </c>
      <c r="G10" s="170" t="s">
        <v>136</v>
      </c>
      <c r="H10" s="198" t="s">
        <v>141</v>
      </c>
      <c r="I10" s="158"/>
      <c r="J10" s="158"/>
      <c r="K10" s="158"/>
      <c r="L10" s="158"/>
      <c r="M10" s="158"/>
      <c r="N10" s="158"/>
      <c r="O10" s="158"/>
      <c r="P10" s="158"/>
      <c r="Q10" s="158"/>
      <c r="R10" s="158"/>
      <c r="S10" s="158"/>
      <c r="T10" s="158"/>
    </row>
    <row r="11" spans="1:20" ht="16.5" x14ac:dyDescent="0.25">
      <c r="A11" s="369" t="s">
        <v>244</v>
      </c>
      <c r="B11" s="370">
        <v>1</v>
      </c>
      <c r="C11" s="361" t="s">
        <v>124</v>
      </c>
      <c r="D11" s="167" t="s">
        <v>125</v>
      </c>
      <c r="E11" s="167" t="s">
        <v>103</v>
      </c>
      <c r="F11" s="363" t="s">
        <v>104</v>
      </c>
      <c r="G11" s="363" t="s">
        <v>148</v>
      </c>
      <c r="H11" s="371" t="s">
        <v>245</v>
      </c>
      <c r="I11" s="158"/>
      <c r="J11" s="158"/>
      <c r="K11" s="158"/>
      <c r="L11" s="158"/>
      <c r="M11" s="158"/>
      <c r="N11" s="158"/>
      <c r="O11" s="158"/>
      <c r="P11" s="158"/>
      <c r="Q11" s="158"/>
      <c r="R11" s="158"/>
      <c r="S11" s="158"/>
      <c r="T11" s="158"/>
    </row>
    <row r="12" spans="1:20" ht="16.8" x14ac:dyDescent="0.3">
      <c r="A12" s="192" t="s">
        <v>144</v>
      </c>
      <c r="B12" s="355">
        <v>1</v>
      </c>
      <c r="C12" s="356" t="s">
        <v>145</v>
      </c>
      <c r="D12" s="336" t="s">
        <v>125</v>
      </c>
      <c r="E12" s="357" t="s">
        <v>146</v>
      </c>
      <c r="F12" s="358" t="s">
        <v>147</v>
      </c>
      <c r="G12" s="358" t="s">
        <v>148</v>
      </c>
      <c r="H12" s="359" t="s">
        <v>149</v>
      </c>
      <c r="I12" s="158"/>
      <c r="J12" s="158"/>
      <c r="K12" s="158"/>
      <c r="L12" s="158"/>
      <c r="M12" s="158"/>
      <c r="N12" s="158"/>
      <c r="O12" s="158"/>
      <c r="P12" s="158"/>
      <c r="Q12" s="158"/>
      <c r="R12" s="158"/>
      <c r="S12" s="158"/>
      <c r="T12" s="158"/>
    </row>
    <row r="13" spans="1:20" ht="16.8" x14ac:dyDescent="0.3">
      <c r="A13" s="365" t="s">
        <v>235</v>
      </c>
      <c r="B13" s="366">
        <v>2</v>
      </c>
      <c r="C13" s="367" t="s">
        <v>236</v>
      </c>
      <c r="D13" s="167" t="s">
        <v>125</v>
      </c>
      <c r="E13" s="167" t="s">
        <v>103</v>
      </c>
      <c r="F13" s="368" t="s">
        <v>237</v>
      </c>
      <c r="G13" s="368" t="s">
        <v>148</v>
      </c>
      <c r="H13" s="178" t="s">
        <v>238</v>
      </c>
      <c r="I13" s="158"/>
      <c r="J13" s="158"/>
      <c r="K13" s="158"/>
      <c r="L13" s="158"/>
      <c r="M13" s="158"/>
      <c r="N13" s="158"/>
      <c r="O13" s="158"/>
      <c r="P13" s="158"/>
      <c r="Q13" s="158"/>
      <c r="R13" s="158"/>
      <c r="S13" s="158"/>
      <c r="T13" s="158"/>
    </row>
    <row r="14" spans="1:20" ht="16.8" x14ac:dyDescent="0.3">
      <c r="A14" s="365" t="s">
        <v>239</v>
      </c>
      <c r="B14" s="366">
        <v>2</v>
      </c>
      <c r="C14" s="367" t="s">
        <v>101</v>
      </c>
      <c r="D14" s="167" t="s">
        <v>240</v>
      </c>
      <c r="E14" s="167" t="s">
        <v>103</v>
      </c>
      <c r="F14" s="368" t="s">
        <v>147</v>
      </c>
      <c r="G14" s="368" t="s">
        <v>111</v>
      </c>
      <c r="H14" s="178" t="s">
        <v>241</v>
      </c>
      <c r="I14" s="158"/>
      <c r="J14" s="158"/>
      <c r="K14" s="158"/>
      <c r="L14" s="158"/>
      <c r="M14" s="158"/>
      <c r="N14" s="158"/>
      <c r="O14" s="158"/>
      <c r="P14" s="158"/>
      <c r="Q14" s="158"/>
      <c r="R14" s="158"/>
      <c r="S14" s="158"/>
      <c r="T14" s="158"/>
    </row>
    <row r="15" spans="1:20" ht="17.25" thickBot="1" x14ac:dyDescent="0.3">
      <c r="A15" s="199" t="s">
        <v>242</v>
      </c>
      <c r="B15" s="200">
        <v>2</v>
      </c>
      <c r="C15" s="201" t="s">
        <v>134</v>
      </c>
      <c r="D15" s="202" t="s">
        <v>109</v>
      </c>
      <c r="E15" s="203" t="s">
        <v>103</v>
      </c>
      <c r="F15" s="204" t="s">
        <v>104</v>
      </c>
      <c r="G15" s="204" t="s">
        <v>111</v>
      </c>
      <c r="H15" s="205" t="s">
        <v>243</v>
      </c>
      <c r="I15" s="158"/>
      <c r="J15" s="158"/>
      <c r="K15" s="158"/>
      <c r="L15" s="158"/>
      <c r="M15" s="158"/>
      <c r="N15" s="158"/>
      <c r="O15" s="158"/>
      <c r="P15" s="158"/>
      <c r="Q15" s="158"/>
      <c r="R15" s="158"/>
      <c r="S15" s="158"/>
      <c r="T15" s="158"/>
    </row>
    <row r="16" spans="1:20" ht="17.25" thickTop="1" thickBot="1" x14ac:dyDescent="0.3">
      <c r="E16" s="214"/>
      <c r="F16" s="207"/>
      <c r="G16" s="207"/>
      <c r="H16" s="206"/>
      <c r="I16" s="158"/>
      <c r="J16" s="158"/>
      <c r="K16" s="158"/>
      <c r="L16" s="158"/>
      <c r="M16" s="158"/>
      <c r="N16" s="158"/>
      <c r="O16" s="158"/>
      <c r="P16" s="158"/>
      <c r="Q16" s="158"/>
      <c r="R16" s="158"/>
      <c r="S16" s="158"/>
      <c r="T16" s="158"/>
    </row>
    <row r="17" spans="1:20" ht="24.75" thickTop="1" thickBot="1" x14ac:dyDescent="0.4">
      <c r="A17" s="208" t="s">
        <v>150</v>
      </c>
      <c r="B17" s="209"/>
      <c r="C17" s="209"/>
      <c r="D17" s="210"/>
      <c r="E17" s="214"/>
      <c r="F17" s="207"/>
      <c r="G17" s="207"/>
      <c r="H17" s="206"/>
      <c r="I17" s="158"/>
      <c r="J17" s="158"/>
      <c r="K17" s="158"/>
      <c r="L17" s="158"/>
      <c r="M17" s="158"/>
      <c r="N17" s="158"/>
      <c r="O17" s="158"/>
      <c r="P17" s="158"/>
      <c r="Q17" s="158"/>
      <c r="R17" s="158"/>
      <c r="S17" s="158"/>
      <c r="T17" s="158"/>
    </row>
    <row r="18" spans="1:20" ht="17.25" thickTop="1" x14ac:dyDescent="0.25">
      <c r="A18" s="211" t="s">
        <v>94</v>
      </c>
      <c r="B18" s="212" t="s">
        <v>151</v>
      </c>
      <c r="C18" s="212" t="s">
        <v>152</v>
      </c>
      <c r="D18" s="213" t="s">
        <v>153</v>
      </c>
      <c r="E18" s="207"/>
      <c r="F18" s="207"/>
      <c r="G18" s="207"/>
      <c r="H18" s="206"/>
      <c r="I18" s="158"/>
      <c r="J18" s="158"/>
      <c r="K18" s="158"/>
      <c r="L18" s="158"/>
      <c r="M18" s="158"/>
      <c r="N18" s="158"/>
      <c r="O18" s="158"/>
      <c r="P18" s="158"/>
      <c r="Q18" s="158"/>
      <c r="R18" s="158"/>
      <c r="S18" s="158"/>
      <c r="T18" s="158"/>
    </row>
    <row r="19" spans="1:20" ht="16.5" x14ac:dyDescent="0.25">
      <c r="A19" s="215">
        <v>0</v>
      </c>
      <c r="B19" s="216">
        <f>10+A19+'Personal File'!$C$14</f>
        <v>13</v>
      </c>
      <c r="C19" s="350">
        <f>K7</f>
        <v>6</v>
      </c>
      <c r="D19" s="217">
        <v>0</v>
      </c>
      <c r="E19" s="207"/>
      <c r="F19" s="207"/>
      <c r="G19" s="207"/>
      <c r="H19" s="206"/>
      <c r="I19" s="158"/>
      <c r="J19" s="158"/>
      <c r="K19" s="158"/>
      <c r="L19" s="158"/>
      <c r="M19" s="158"/>
      <c r="N19" s="158"/>
      <c r="O19" s="158"/>
      <c r="P19" s="158"/>
      <c r="Q19" s="158"/>
      <c r="R19" s="158"/>
      <c r="S19" s="158"/>
      <c r="T19" s="158"/>
    </row>
    <row r="20" spans="1:20" ht="16.5" x14ac:dyDescent="0.25">
      <c r="A20" s="215">
        <v>1</v>
      </c>
      <c r="B20" s="218">
        <f>10+A20+'Personal File'!$C$14</f>
        <v>14</v>
      </c>
      <c r="C20" s="351">
        <f>L7</f>
        <v>7</v>
      </c>
      <c r="D20" s="217">
        <v>1</v>
      </c>
      <c r="E20" s="207"/>
      <c r="F20" s="207"/>
      <c r="G20" s="207"/>
      <c r="H20" s="206"/>
      <c r="I20" s="158"/>
      <c r="J20" s="158"/>
      <c r="K20" s="158"/>
      <c r="L20" s="158"/>
      <c r="M20" s="158"/>
      <c r="N20" s="158"/>
      <c r="O20" s="158"/>
      <c r="P20" s="158"/>
      <c r="Q20" s="158"/>
      <c r="R20" s="158"/>
      <c r="S20" s="158"/>
      <c r="T20" s="158"/>
    </row>
    <row r="21" spans="1:20" ht="16.5" x14ac:dyDescent="0.25">
      <c r="A21" s="215">
        <v>2</v>
      </c>
      <c r="B21" s="218">
        <f>10+A21+'Personal File'!$C$14</f>
        <v>15</v>
      </c>
      <c r="C21" s="351">
        <f>M7</f>
        <v>4</v>
      </c>
      <c r="D21" s="217">
        <v>1</v>
      </c>
      <c r="E21" s="207"/>
      <c r="F21" s="207"/>
      <c r="G21" s="207"/>
      <c r="H21" s="206"/>
      <c r="I21" s="158"/>
      <c r="J21" s="158"/>
      <c r="K21" s="158"/>
      <c r="L21" s="158"/>
      <c r="M21" s="158"/>
      <c r="N21" s="158"/>
      <c r="O21" s="158"/>
      <c r="P21" s="158"/>
      <c r="Q21" s="158"/>
      <c r="R21" s="158"/>
      <c r="S21" s="158"/>
      <c r="T21" s="158"/>
    </row>
    <row r="22" spans="1:20" ht="17.25" thickBot="1" x14ac:dyDescent="0.3">
      <c r="A22" s="219">
        <v>3</v>
      </c>
      <c r="B22" s="220">
        <f>10+A22+'Personal File'!$C$14</f>
        <v>16</v>
      </c>
      <c r="C22" s="352">
        <f>N7</f>
        <v>0</v>
      </c>
      <c r="D22" s="221">
        <v>0</v>
      </c>
      <c r="E22" s="207"/>
      <c r="F22" s="207"/>
      <c r="G22" s="207"/>
      <c r="H22" s="206"/>
      <c r="I22" s="158"/>
      <c r="J22" s="158"/>
      <c r="K22" s="158"/>
      <c r="L22" s="158"/>
      <c r="M22" s="158"/>
      <c r="N22" s="158"/>
      <c r="O22" s="158"/>
      <c r="P22" s="158"/>
      <c r="Q22" s="158"/>
      <c r="R22" s="158"/>
      <c r="S22" s="158"/>
      <c r="T22" s="158"/>
    </row>
    <row r="23" spans="1:20" ht="17.25" thickTop="1" thickBot="1" x14ac:dyDescent="0.3">
      <c r="A23" s="222"/>
      <c r="B23" s="222"/>
      <c r="C23" s="222"/>
      <c r="D23" s="222"/>
      <c r="E23" s="207"/>
      <c r="F23" s="207"/>
      <c r="G23" s="207"/>
      <c r="H23" s="206"/>
      <c r="I23" s="158"/>
      <c r="J23" s="158"/>
      <c r="K23" s="158"/>
      <c r="L23" s="158"/>
      <c r="M23" s="158"/>
      <c r="N23" s="158"/>
      <c r="O23" s="158"/>
      <c r="P23" s="158"/>
      <c r="Q23" s="158"/>
      <c r="R23" s="158"/>
      <c r="S23" s="158"/>
      <c r="T23" s="158"/>
    </row>
    <row r="24" spans="1:20" ht="24.75" thickTop="1" thickBot="1" x14ac:dyDescent="0.4">
      <c r="A24" s="208" t="s">
        <v>154</v>
      </c>
      <c r="B24" s="209"/>
      <c r="C24" s="209"/>
      <c r="D24" s="210"/>
    </row>
    <row r="25" spans="1:20" ht="17.25" thickTop="1" x14ac:dyDescent="0.25">
      <c r="A25" s="211" t="s">
        <v>93</v>
      </c>
      <c r="B25" s="223" t="s">
        <v>94</v>
      </c>
      <c r="C25" s="212" t="s">
        <v>151</v>
      </c>
      <c r="D25" s="213" t="s">
        <v>153</v>
      </c>
    </row>
    <row r="26" spans="1:20" ht="16.8" x14ac:dyDescent="0.3">
      <c r="A26" s="233" t="s">
        <v>155</v>
      </c>
      <c r="B26" s="224">
        <v>0</v>
      </c>
      <c r="C26" s="225">
        <f>10+B26+'Personal File'!$C$14</f>
        <v>13</v>
      </c>
      <c r="D26" s="226" t="s">
        <v>256</v>
      </c>
    </row>
    <row r="27" spans="1:20" ht="16.8" x14ac:dyDescent="0.3">
      <c r="A27" s="234" t="s">
        <v>156</v>
      </c>
      <c r="B27" s="227">
        <v>0</v>
      </c>
      <c r="C27" s="228">
        <f>10+B27+'Personal File'!$C$14</f>
        <v>13</v>
      </c>
      <c r="D27" s="229" t="s">
        <v>253</v>
      </c>
    </row>
    <row r="28" spans="1:20" ht="16.8" x14ac:dyDescent="0.3">
      <c r="A28" s="234" t="s">
        <v>157</v>
      </c>
      <c r="B28" s="227">
        <v>0</v>
      </c>
      <c r="C28" s="228">
        <f>10+B28+'Personal File'!$C$14</f>
        <v>13</v>
      </c>
      <c r="D28" s="229" t="s">
        <v>256</v>
      </c>
    </row>
    <row r="29" spans="1:20" ht="17.399999999999999" thickBot="1" x14ac:dyDescent="0.35">
      <c r="A29" s="235" t="s">
        <v>158</v>
      </c>
      <c r="B29" s="230">
        <v>0</v>
      </c>
      <c r="C29" s="231">
        <f>10+B29+'Personal File'!$C$14</f>
        <v>13</v>
      </c>
      <c r="D29" s="232" t="s">
        <v>256</v>
      </c>
    </row>
    <row r="30" spans="1:20" ht="16.2" thickTop="1" x14ac:dyDescent="0.3"/>
  </sheetData>
  <sortState ref="A3:H10">
    <sortCondition ref="B3:B10"/>
    <sortCondition ref="A3:A10"/>
  </sortState>
  <conditionalFormatting sqref="D19:D20 B28 D22">
    <cfRule type="cellIs" dxfId="18" priority="14" stopIfTrue="1" operator="greaterThanOrEqual">
      <formula>$C$20</formula>
    </cfRule>
  </conditionalFormatting>
  <conditionalFormatting sqref="B26:B27">
    <cfRule type="cellIs" dxfId="17" priority="13" stopIfTrue="1" operator="equal">
      <formula>"þ"</formula>
    </cfRule>
  </conditionalFormatting>
  <conditionalFormatting sqref="C26:C28">
    <cfRule type="cellIs" dxfId="16" priority="12" stopIfTrue="1" operator="equal">
      <formula>"þ"</formula>
    </cfRule>
  </conditionalFormatting>
  <conditionalFormatting sqref="C26:C28">
    <cfRule type="cellIs" dxfId="15" priority="11" stopIfTrue="1" operator="equal">
      <formula>"þ"</formula>
    </cfRule>
  </conditionalFormatting>
  <conditionalFormatting sqref="D26:D28">
    <cfRule type="cellIs" dxfId="14" priority="10" stopIfTrue="1" operator="equal">
      <formula>"þ"</formula>
    </cfRule>
  </conditionalFormatting>
  <conditionalFormatting sqref="B29:D29">
    <cfRule type="cellIs" dxfId="13" priority="9" stopIfTrue="1" operator="equal">
      <formula>"þ"</formula>
    </cfRule>
  </conditionalFormatting>
  <conditionalFormatting sqref="B28">
    <cfRule type="cellIs" dxfId="12" priority="8" stopIfTrue="1" operator="equal">
      <formula>"þ"</formula>
    </cfRule>
  </conditionalFormatting>
  <conditionalFormatting sqref="C28">
    <cfRule type="cellIs" dxfId="11" priority="4" stopIfTrue="1" operator="equal">
      <formula>"þ"</formula>
    </cfRule>
  </conditionalFormatting>
  <conditionalFormatting sqref="C28">
    <cfRule type="cellIs" dxfId="10" priority="3" stopIfTrue="1" operator="equal">
      <formula>"þ"</formula>
    </cfRule>
  </conditionalFormatting>
  <conditionalFormatting sqref="D28">
    <cfRule type="cellIs" dxfId="9" priority="2" stopIfTrue="1" operator="equal">
      <formula>"þ"</formula>
    </cfRule>
  </conditionalFormatting>
  <conditionalFormatting sqref="D21">
    <cfRule type="cellIs" dxfId="8" priority="1" stopIfTrue="1" operator="greaterThanOrEqual">
      <formula>$C$20</formula>
    </cfRule>
  </conditionalFormatting>
  <pageMargins left="0.7" right="0.7" top="0.75" bottom="0.75" header="0.3" footer="0.3"/>
  <pageSetup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4"/>
  <sheetViews>
    <sheetView showGridLines="0" workbookViewId="0"/>
  </sheetViews>
  <sheetFormatPr defaultRowHeight="15.6" x14ac:dyDescent="0.3"/>
  <cols>
    <col min="1" max="1" width="26.69921875" customWidth="1"/>
    <col min="2" max="2" width="2.09765625" customWidth="1"/>
    <col min="3" max="3" width="25.59765625" bestFit="1" customWidth="1"/>
  </cols>
  <sheetData>
    <row r="1" spans="1:3" ht="24.75" thickTop="1" thickBot="1" x14ac:dyDescent="0.4">
      <c r="A1" s="236" t="s">
        <v>159</v>
      </c>
      <c r="B1" s="172"/>
      <c r="C1" s="237" t="s">
        <v>160</v>
      </c>
    </row>
    <row r="2" spans="1:3" ht="16.5" x14ac:dyDescent="0.25">
      <c r="A2" s="389" t="s">
        <v>223</v>
      </c>
      <c r="B2" s="172"/>
      <c r="C2" s="238" t="s">
        <v>161</v>
      </c>
    </row>
    <row r="3" spans="1:3" ht="17.25" thickBot="1" x14ac:dyDescent="0.3">
      <c r="A3" s="388" t="s">
        <v>251</v>
      </c>
      <c r="B3" s="172"/>
      <c r="C3" s="239" t="s">
        <v>162</v>
      </c>
    </row>
    <row r="4" spans="1:3" ht="17.25" thickTop="1" thickBot="1" x14ac:dyDescent="0.3">
      <c r="A4" s="240"/>
      <c r="B4" s="172"/>
      <c r="C4" s="172"/>
    </row>
    <row r="5" spans="1:3" ht="24.75" thickTop="1" thickBot="1" x14ac:dyDescent="0.4">
      <c r="A5" s="241" t="s">
        <v>163</v>
      </c>
      <c r="B5" s="172"/>
      <c r="C5" s="242" t="s">
        <v>164</v>
      </c>
    </row>
    <row r="6" spans="1:3" ht="16.5" x14ac:dyDescent="0.25">
      <c r="A6" s="243" t="s">
        <v>165</v>
      </c>
      <c r="B6" s="172"/>
      <c r="C6" s="244" t="s">
        <v>166</v>
      </c>
    </row>
    <row r="7" spans="1:3" ht="17.399999999999999" thickBot="1" x14ac:dyDescent="0.35">
      <c r="A7" s="245" t="s">
        <v>249</v>
      </c>
      <c r="B7" s="172"/>
      <c r="C7" s="246" t="s">
        <v>167</v>
      </c>
    </row>
    <row r="8" spans="1:3" ht="18" thickTop="1" thickBot="1" x14ac:dyDescent="0.3">
      <c r="A8" s="240"/>
      <c r="B8" s="172"/>
      <c r="C8" s="332" t="s">
        <v>226</v>
      </c>
    </row>
    <row r="9" spans="1:3" ht="21.75" thickTop="1" thickBot="1" x14ac:dyDescent="0.3">
      <c r="A9" s="247" t="s">
        <v>168</v>
      </c>
      <c r="B9" s="172"/>
      <c r="C9" s="332" t="s">
        <v>227</v>
      </c>
    </row>
    <row r="10" spans="1:3" ht="17.25" thickBot="1" x14ac:dyDescent="0.3">
      <c r="A10" s="244" t="s">
        <v>170</v>
      </c>
      <c r="B10" s="172"/>
      <c r="C10" s="248" t="s">
        <v>169</v>
      </c>
    </row>
    <row r="11" spans="1:3" ht="17.25" thickTop="1" x14ac:dyDescent="0.25">
      <c r="A11" s="246" t="s">
        <v>171</v>
      </c>
      <c r="B11" s="172"/>
      <c r="C11" s="172"/>
    </row>
    <row r="12" spans="1:3" ht="16.5" x14ac:dyDescent="0.25">
      <c r="A12" s="238" t="s">
        <v>172</v>
      </c>
      <c r="B12" s="172"/>
      <c r="C12" s="172"/>
    </row>
    <row r="13" spans="1:3" ht="17.25" thickBot="1" x14ac:dyDescent="0.3">
      <c r="A13" s="239" t="s">
        <v>173</v>
      </c>
      <c r="B13" s="172"/>
      <c r="C13" s="172"/>
    </row>
    <row r="14" spans="1:3" ht="16.5" thickTop="1" x14ac:dyDescent="0.25"/>
  </sheetData>
  <pageMargins left="0.7" right="0.7" top="0.75" bottom="0.75" header="0.3" footer="0.3"/>
  <pageSetup orientation="portrait" horizontalDpi="300"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6"/>
  <sheetViews>
    <sheetView showGridLines="0" workbookViewId="0"/>
  </sheetViews>
  <sheetFormatPr defaultRowHeight="15.6" x14ac:dyDescent="0.3"/>
  <cols>
    <col min="1" max="1" width="21.8984375" bestFit="1" customWidth="1"/>
    <col min="2" max="2" width="8.59765625" bestFit="1" customWidth="1"/>
    <col min="3" max="3" width="4.3984375" bestFit="1" customWidth="1"/>
    <col min="4" max="4" width="6.19921875" bestFit="1" customWidth="1"/>
    <col min="5" max="5" width="8.5" bestFit="1" customWidth="1"/>
    <col min="6" max="6" width="8.8984375" bestFit="1" customWidth="1"/>
    <col min="7" max="7" width="4.3984375" bestFit="1" customWidth="1"/>
    <col min="8" max="8" width="4" bestFit="1" customWidth="1"/>
    <col min="9" max="9" width="4.3984375" bestFit="1" customWidth="1"/>
    <col min="10" max="10" width="6.19921875" bestFit="1" customWidth="1"/>
    <col min="11" max="11" width="30.09765625" customWidth="1"/>
  </cols>
  <sheetData>
    <row r="1" spans="1:11" ht="24" thickBot="1" x14ac:dyDescent="0.4">
      <c r="A1" s="249" t="s">
        <v>174</v>
      </c>
      <c r="B1" s="249"/>
      <c r="C1" s="249"/>
      <c r="D1" s="249"/>
      <c r="E1" s="249"/>
      <c r="F1" s="249"/>
      <c r="G1" s="249"/>
      <c r="H1" s="249"/>
      <c r="I1" s="249"/>
      <c r="J1" s="249"/>
      <c r="K1" s="249"/>
    </row>
    <row r="2" spans="1:11" ht="17.25" thickTop="1" thickBot="1" x14ac:dyDescent="0.3">
      <c r="A2" s="250" t="s">
        <v>175</v>
      </c>
      <c r="B2" s="251" t="s">
        <v>176</v>
      </c>
      <c r="C2" s="251" t="s">
        <v>177</v>
      </c>
      <c r="D2" s="251" t="s">
        <v>178</v>
      </c>
      <c r="E2" s="252" t="s">
        <v>179</v>
      </c>
      <c r="F2" s="251" t="s">
        <v>180</v>
      </c>
      <c r="G2" s="251" t="s">
        <v>181</v>
      </c>
      <c r="H2" s="253" t="s">
        <v>182</v>
      </c>
      <c r="I2" s="378" t="s">
        <v>230</v>
      </c>
      <c r="J2" s="379" t="s">
        <v>197</v>
      </c>
      <c r="K2" s="254" t="s">
        <v>46</v>
      </c>
    </row>
    <row r="3" spans="1:11" ht="15.75" x14ac:dyDescent="0.25">
      <c r="A3" s="255" t="s">
        <v>183</v>
      </c>
      <c r="B3" s="256" t="s">
        <v>184</v>
      </c>
      <c r="C3" s="257">
        <v>0</v>
      </c>
      <c r="D3" s="258">
        <v>0</v>
      </c>
      <c r="E3" s="258" t="s">
        <v>185</v>
      </c>
      <c r="F3" s="259" t="s">
        <v>186</v>
      </c>
      <c r="G3" s="260">
        <v>4</v>
      </c>
      <c r="H3" s="261" t="str">
        <f>CONCATENATE("+",'Personal File'!$E$6+'Personal File'!$C$10+D3+1)</f>
        <v>+5</v>
      </c>
      <c r="I3" s="380">
        <f t="shared" ref="I3:I4" ca="1" si="0">RANDBETWEEN(1,20)</f>
        <v>19</v>
      </c>
      <c r="J3" s="382">
        <f t="shared" ref="J3:J4" ca="1" si="1">I3+H3</f>
        <v>24</v>
      </c>
      <c r="K3" s="390" t="s">
        <v>252</v>
      </c>
    </row>
    <row r="4" spans="1:11" ht="16.5" thickBot="1" x14ac:dyDescent="0.3">
      <c r="A4" s="262" t="s">
        <v>187</v>
      </c>
      <c r="B4" s="263" t="s">
        <v>188</v>
      </c>
      <c r="C4" s="264" t="s">
        <v>49</v>
      </c>
      <c r="D4" s="263">
        <v>0</v>
      </c>
      <c r="E4" s="265" t="s">
        <v>189</v>
      </c>
      <c r="F4" s="263" t="s">
        <v>190</v>
      </c>
      <c r="G4" s="266">
        <v>0.5</v>
      </c>
      <c r="H4" s="267" t="str">
        <f>CONCATENATE("+",'Personal File'!$E$6+'Personal File'!$C$10+D4)</f>
        <v>+4</v>
      </c>
      <c r="I4" s="381">
        <f t="shared" ca="1" si="0"/>
        <v>12</v>
      </c>
      <c r="J4" s="383">
        <f t="shared" ca="1" si="1"/>
        <v>16</v>
      </c>
      <c r="K4" s="268"/>
    </row>
    <row r="5" spans="1:11" ht="17.25" thickTop="1" thickBot="1" x14ac:dyDescent="0.3">
      <c r="A5" s="269"/>
      <c r="B5" s="269"/>
      <c r="C5" s="269"/>
      <c r="D5" s="269"/>
      <c r="E5" s="269"/>
      <c r="F5" s="269"/>
      <c r="G5" s="269"/>
      <c r="H5" s="269"/>
      <c r="I5" s="269"/>
      <c r="J5" s="269"/>
      <c r="K5" s="269"/>
    </row>
    <row r="6" spans="1:11" ht="17.25" thickTop="1" thickBot="1" x14ac:dyDescent="0.3">
      <c r="A6" s="250" t="s">
        <v>191</v>
      </c>
      <c r="B6" s="251" t="s">
        <v>192</v>
      </c>
      <c r="C6" s="251" t="s">
        <v>177</v>
      </c>
      <c r="D6" s="251" t="s">
        <v>178</v>
      </c>
      <c r="E6" s="252" t="s">
        <v>179</v>
      </c>
      <c r="F6" s="251" t="s">
        <v>193</v>
      </c>
      <c r="G6" s="251" t="s">
        <v>181</v>
      </c>
      <c r="H6" s="253" t="s">
        <v>182</v>
      </c>
      <c r="I6" s="378" t="s">
        <v>230</v>
      </c>
      <c r="J6" s="379" t="s">
        <v>197</v>
      </c>
      <c r="K6" s="254" t="s">
        <v>46</v>
      </c>
    </row>
    <row r="7" spans="1:11" x14ac:dyDescent="0.3">
      <c r="A7" s="270" t="s">
        <v>194</v>
      </c>
      <c r="B7" s="271" t="s">
        <v>184</v>
      </c>
      <c r="C7" s="272" t="s">
        <v>49</v>
      </c>
      <c r="D7" s="272" t="s">
        <v>49</v>
      </c>
      <c r="E7" s="271" t="s">
        <v>189</v>
      </c>
      <c r="F7" s="273" t="s">
        <v>255</v>
      </c>
      <c r="G7" s="274">
        <v>2</v>
      </c>
      <c r="H7" s="261" t="str">
        <f>CONCATENATE("+",'Personal File'!$E$6+'Personal File'!$C$11+D7)</f>
        <v>+4</v>
      </c>
      <c r="I7" s="380">
        <f t="shared" ref="I7:I8" ca="1" si="2">RANDBETWEEN(1,20)</f>
        <v>7</v>
      </c>
      <c r="J7" s="382">
        <f t="shared" ref="J7:J8" ca="1" si="3">I7+H7</f>
        <v>11</v>
      </c>
      <c r="K7" s="275"/>
    </row>
    <row r="8" spans="1:11" ht="16.5" thickBot="1" x14ac:dyDescent="0.3">
      <c r="A8" s="276"/>
      <c r="B8" s="277"/>
      <c r="C8" s="278"/>
      <c r="D8" s="278"/>
      <c r="E8" s="277"/>
      <c r="F8" s="279"/>
      <c r="G8" s="280"/>
      <c r="H8" s="281"/>
      <c r="I8" s="381">
        <f t="shared" ca="1" si="2"/>
        <v>14</v>
      </c>
      <c r="J8" s="383">
        <f t="shared" ca="1" si="3"/>
        <v>14</v>
      </c>
      <c r="K8" s="282"/>
    </row>
    <row r="9" spans="1:11" ht="17.25" thickTop="1" thickBot="1" x14ac:dyDescent="0.3">
      <c r="A9" s="269"/>
      <c r="B9" s="269"/>
      <c r="C9" s="269"/>
      <c r="D9" s="283"/>
      <c r="E9" s="283"/>
      <c r="F9" s="269"/>
      <c r="G9" s="284"/>
      <c r="H9" s="284"/>
      <c r="I9" s="284"/>
      <c r="J9" s="284"/>
      <c r="K9" s="269"/>
    </row>
    <row r="10" spans="1:11" ht="17.25" thickTop="1" thickBot="1" x14ac:dyDescent="0.3">
      <c r="A10" s="250" t="s">
        <v>195</v>
      </c>
      <c r="B10" s="251" t="s">
        <v>196</v>
      </c>
      <c r="C10" s="251" t="s">
        <v>51</v>
      </c>
      <c r="D10" s="251" t="s">
        <v>197</v>
      </c>
      <c r="E10" s="251" t="s">
        <v>198</v>
      </c>
      <c r="F10" s="251" t="s">
        <v>199</v>
      </c>
      <c r="G10" s="251" t="s">
        <v>181</v>
      </c>
      <c r="H10" s="285" t="s">
        <v>46</v>
      </c>
      <c r="I10" s="375"/>
      <c r="J10" s="375"/>
      <c r="K10" s="286"/>
    </row>
    <row r="11" spans="1:11" ht="15.75" x14ac:dyDescent="0.25">
      <c r="A11" s="287" t="s">
        <v>222</v>
      </c>
      <c r="B11" s="288">
        <v>4</v>
      </c>
      <c r="C11" s="289">
        <v>4</v>
      </c>
      <c r="D11" s="288">
        <v>-2</v>
      </c>
      <c r="E11" s="290">
        <v>0.2</v>
      </c>
      <c r="F11" s="273" t="str">
        <f>'Personal File'!E8</f>
        <v>20’</v>
      </c>
      <c r="G11" s="291">
        <v>12.5</v>
      </c>
      <c r="H11" s="292"/>
      <c r="I11" s="376"/>
      <c r="J11" s="376"/>
      <c r="K11" s="293"/>
    </row>
    <row r="12" spans="1:11" ht="16.5" thickBot="1" x14ac:dyDescent="0.3">
      <c r="A12" s="262" t="s">
        <v>200</v>
      </c>
      <c r="B12" s="263">
        <v>2</v>
      </c>
      <c r="C12" s="263" t="s">
        <v>201</v>
      </c>
      <c r="D12" s="263">
        <v>-2</v>
      </c>
      <c r="E12" s="294">
        <v>0.15</v>
      </c>
      <c r="F12" s="263" t="s">
        <v>201</v>
      </c>
      <c r="G12" s="266">
        <v>7.5</v>
      </c>
      <c r="H12" s="295"/>
      <c r="I12" s="377"/>
      <c r="J12" s="377"/>
      <c r="K12" s="296"/>
    </row>
    <row r="13" spans="1:11" ht="17.25" thickTop="1" thickBot="1" x14ac:dyDescent="0.3">
      <c r="A13" s="269"/>
      <c r="B13" s="269"/>
      <c r="C13" s="269"/>
      <c r="D13" s="269"/>
      <c r="E13" s="269"/>
      <c r="F13" s="269"/>
      <c r="G13" s="269"/>
      <c r="H13" s="269"/>
      <c r="I13" s="269"/>
      <c r="J13" s="269"/>
      <c r="K13" s="269"/>
    </row>
    <row r="14" spans="1:11" ht="17.25" thickTop="1" thickBot="1" x14ac:dyDescent="0.3">
      <c r="A14" s="297" t="s">
        <v>202</v>
      </c>
      <c r="B14" s="284">
        <f>SUM(G3:G15)</f>
        <v>34.5</v>
      </c>
      <c r="C14" s="269"/>
      <c r="D14" s="298" t="s">
        <v>203</v>
      </c>
      <c r="E14" s="299"/>
      <c r="F14" s="285" t="s">
        <v>204</v>
      </c>
      <c r="G14" s="251" t="s">
        <v>181</v>
      </c>
      <c r="H14" s="253" t="s">
        <v>182</v>
      </c>
      <c r="I14" s="253"/>
      <c r="J14" s="253"/>
      <c r="K14" s="254" t="s">
        <v>46</v>
      </c>
    </row>
    <row r="15" spans="1:11" ht="16.5" thickBot="1" x14ac:dyDescent="0.3">
      <c r="A15" s="297"/>
      <c r="B15" s="284"/>
      <c r="C15" s="269"/>
      <c r="D15" s="300" t="s">
        <v>205</v>
      </c>
      <c r="E15" s="301"/>
      <c r="F15" s="302">
        <v>40</v>
      </c>
      <c r="G15" s="266">
        <f>F15/5</f>
        <v>8</v>
      </c>
      <c r="H15" s="303" t="s">
        <v>206</v>
      </c>
      <c r="I15" s="303"/>
      <c r="J15" s="303"/>
      <c r="K15" s="268"/>
    </row>
    <row r="16" spans="1:11" ht="16.5" thickTop="1" x14ac:dyDescent="0.25"/>
  </sheetData>
  <conditionalFormatting sqref="I3">
    <cfRule type="cellIs" dxfId="7" priority="7" operator="equal">
      <formula>20</formula>
    </cfRule>
    <cfRule type="cellIs" dxfId="6" priority="8" operator="equal">
      <formula>1</formula>
    </cfRule>
  </conditionalFormatting>
  <conditionalFormatting sqref="I4">
    <cfRule type="cellIs" dxfId="5" priority="5" operator="equal">
      <formula>20</formula>
    </cfRule>
    <cfRule type="cellIs" dxfId="4" priority="6" operator="equal">
      <formula>1</formula>
    </cfRule>
  </conditionalFormatting>
  <conditionalFormatting sqref="I7">
    <cfRule type="cellIs" dxfId="3" priority="3" operator="equal">
      <formula>20</formula>
    </cfRule>
    <cfRule type="cellIs" dxfId="2" priority="4" operator="equal">
      <formula>1</formula>
    </cfRule>
  </conditionalFormatting>
  <conditionalFormatting sqref="I8">
    <cfRule type="cellIs" dxfId="1" priority="1" operator="equal">
      <formula>20</formula>
    </cfRule>
    <cfRule type="cellIs" dxfId="0" priority="2" operator="equal">
      <formula>1</formula>
    </cfRule>
  </conditionalFormatting>
  <pageMargins left="0.7" right="0.7" top="0.75" bottom="0.75" header="0.3" footer="0.3"/>
  <pageSetup orientation="portrait" horizontalDpi="300" verticalDpi="3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6" x14ac:dyDescent="0.3"/>
  <cols>
    <col min="1" max="1" width="20.69921875" bestFit="1" customWidth="1"/>
    <col min="2" max="2" width="5.59765625" bestFit="1" customWidth="1"/>
    <col min="3" max="4" width="31" customWidth="1"/>
  </cols>
  <sheetData>
    <row r="1" spans="1:4" ht="24" thickBot="1" x14ac:dyDescent="0.4">
      <c r="A1" s="249" t="s">
        <v>207</v>
      </c>
      <c r="B1" s="304"/>
      <c r="C1" s="249"/>
      <c r="D1" s="249"/>
    </row>
    <row r="2" spans="1:4" ht="16.5" thickBot="1" x14ac:dyDescent="0.3">
      <c r="A2" s="305" t="s">
        <v>208</v>
      </c>
      <c r="B2" s="306" t="s">
        <v>209</v>
      </c>
      <c r="C2" s="307" t="s">
        <v>210</v>
      </c>
      <c r="D2" s="308" t="s">
        <v>211</v>
      </c>
    </row>
    <row r="3" spans="1:4" x14ac:dyDescent="0.3">
      <c r="A3" s="309" t="s">
        <v>212</v>
      </c>
      <c r="B3" s="310">
        <v>4</v>
      </c>
      <c r="C3" s="311"/>
      <c r="D3" s="312"/>
    </row>
    <row r="4" spans="1:4" ht="15.75" x14ac:dyDescent="0.25">
      <c r="A4" s="309" t="s">
        <v>213</v>
      </c>
      <c r="B4" s="310">
        <v>0.1</v>
      </c>
      <c r="C4" s="311"/>
      <c r="D4" s="312"/>
    </row>
    <row r="5" spans="1:4" ht="16.5" thickBot="1" x14ac:dyDescent="0.3">
      <c r="A5" s="313"/>
      <c r="B5" s="314"/>
      <c r="C5" s="315"/>
      <c r="D5" s="316"/>
    </row>
    <row r="6" spans="1:4" ht="24.75" thickTop="1" thickBot="1" x14ac:dyDescent="0.4">
      <c r="A6" s="249" t="s">
        <v>214</v>
      </c>
      <c r="B6" s="317"/>
      <c r="C6" s="249"/>
      <c r="D6" s="318"/>
    </row>
    <row r="7" spans="1:4" ht="16.5" thickBot="1" x14ac:dyDescent="0.3">
      <c r="A7" s="305" t="s">
        <v>208</v>
      </c>
      <c r="B7" s="306" t="s">
        <v>209</v>
      </c>
      <c r="C7" s="307" t="s">
        <v>210</v>
      </c>
      <c r="D7" s="308" t="s">
        <v>211</v>
      </c>
    </row>
    <row r="8" spans="1:4" ht="15.75" x14ac:dyDescent="0.25">
      <c r="A8" s="309" t="s">
        <v>215</v>
      </c>
      <c r="B8" s="310">
        <v>0</v>
      </c>
      <c r="C8" s="311">
        <v>5</v>
      </c>
      <c r="D8" s="312"/>
    </row>
    <row r="9" spans="1:4" ht="15.75" x14ac:dyDescent="0.25">
      <c r="A9" s="309" t="s">
        <v>216</v>
      </c>
      <c r="B9" s="310">
        <v>0</v>
      </c>
      <c r="C9" s="311" t="s">
        <v>217</v>
      </c>
      <c r="D9" s="312"/>
    </row>
    <row r="10" spans="1:4" ht="15.75" x14ac:dyDescent="0.25">
      <c r="A10" s="309" t="s">
        <v>218</v>
      </c>
      <c r="B10" s="310">
        <v>0</v>
      </c>
      <c r="C10" s="311">
        <v>2</v>
      </c>
      <c r="D10" s="312"/>
    </row>
    <row r="11" spans="1:4" ht="15.75" x14ac:dyDescent="0.25">
      <c r="A11" s="309" t="s">
        <v>219</v>
      </c>
      <c r="B11" s="310">
        <v>0</v>
      </c>
      <c r="C11" s="311"/>
      <c r="D11" s="312"/>
    </row>
    <row r="12" spans="1:4" ht="15.75" x14ac:dyDescent="0.25">
      <c r="A12" s="309" t="s">
        <v>220</v>
      </c>
      <c r="B12" s="310">
        <v>0.5</v>
      </c>
      <c r="C12" s="311"/>
      <c r="D12" s="312"/>
    </row>
    <row r="13" spans="1:4" ht="15.75" x14ac:dyDescent="0.25">
      <c r="A13" s="309" t="s">
        <v>221</v>
      </c>
      <c r="B13" s="310">
        <v>0.5</v>
      </c>
      <c r="C13" s="311"/>
      <c r="D13" s="312"/>
    </row>
    <row r="14" spans="1:4" ht="16.5" thickBot="1" x14ac:dyDescent="0.3">
      <c r="A14" s="313"/>
      <c r="B14" s="314"/>
      <c r="C14" s="315"/>
      <c r="D14" s="316"/>
    </row>
    <row r="15" spans="1:4" ht="16.5" thickTop="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Personal File</vt:lpstr>
      <vt:lpstr>Skills</vt:lpstr>
      <vt:lpstr>Spells</vt:lpstr>
      <vt:lpstr>Feats</vt:lpstr>
      <vt:lpstr>Martial</vt:lpstr>
      <vt:lpstr>Equipment</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Alexis Álvarez 2012</dc:creator>
  <cp:lastModifiedBy>Alexis Álvarez</cp:lastModifiedBy>
  <dcterms:created xsi:type="dcterms:W3CDTF">2012-07-03T15:45:12Z</dcterms:created>
  <dcterms:modified xsi:type="dcterms:W3CDTF">2018-01-19T21:32:20Z</dcterms:modified>
</cp:coreProperties>
</file>