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108" yWindow="-12" windowWidth="11916" windowHeight="10728" tabRatio="638"/>
  </bookViews>
  <sheets>
    <sheet name="Personal File" sheetId="4" r:id="rId1"/>
    <sheet name="Skills" sheetId="15" r:id="rId2"/>
    <sheet name="Feats" sheetId="17" r:id="rId3"/>
    <sheet name="Martial" sheetId="6" r:id="rId4"/>
    <sheet name="Equipment" sheetId="19" r:id="rId5"/>
  </sheets>
  <definedNames>
    <definedName name="_xlnm.Print_Area" localSheetId="4">Equipment!#REF!</definedName>
    <definedName name="_xlnm.Print_Area" localSheetId="2">Feats!#REF!</definedName>
    <definedName name="_xlnm.Print_Area" localSheetId="3">Martial!#REF!</definedName>
    <definedName name="_xlnm.Print_Area" localSheetId="0">'Personal File'!$A$1:$H$29</definedName>
    <definedName name="_xlnm.Print_Area" localSheetId="1">Skills!$A$1:$K$29</definedName>
  </definedNames>
  <calcPr calcId="145621"/>
</workbook>
</file>

<file path=xl/calcChain.xml><?xml version="1.0" encoding="utf-8"?>
<calcChain xmlns="http://schemas.openxmlformats.org/spreadsheetml/2006/main">
  <c r="G3" i="15" l="1"/>
  <c r="G4" i="15"/>
  <c r="G5" i="15"/>
  <c r="G6" i="15"/>
  <c r="G7" i="15"/>
  <c r="G8" i="15"/>
  <c r="G9" i="15"/>
  <c r="G10" i="15"/>
  <c r="G11" i="15"/>
  <c r="G12" i="15"/>
  <c r="G13" i="15"/>
  <c r="G14" i="15"/>
  <c r="G15" i="15"/>
  <c r="G16" i="15"/>
  <c r="G17" i="15"/>
  <c r="G18" i="15"/>
  <c r="G19" i="15"/>
  <c r="G20" i="15"/>
  <c r="G21" i="15"/>
  <c r="G22" i="15"/>
  <c r="G23" i="15"/>
  <c r="G24" i="15"/>
  <c r="G25" i="15"/>
  <c r="G26" i="15"/>
  <c r="G27" i="15"/>
  <c r="G28" i="15"/>
  <c r="G29" i="15"/>
  <c r="G30" i="15"/>
  <c r="G31" i="15"/>
  <c r="G32" i="15"/>
  <c r="G33" i="15"/>
  <c r="G34" i="15"/>
  <c r="G35" i="15"/>
  <c r="G36" i="15"/>
  <c r="G37" i="15"/>
  <c r="G38" i="15"/>
  <c r="G39" i="15"/>
  <c r="G40" i="15"/>
  <c r="G41" i="15"/>
  <c r="G42" i="15"/>
  <c r="C8" i="19" l="1"/>
  <c r="C14" i="19" l="1"/>
  <c r="E10" i="4"/>
  <c r="H20" i="15" l="1"/>
  <c r="I3" i="6" l="1"/>
  <c r="H19" i="15" l="1"/>
  <c r="H18" i="15"/>
  <c r="H40" i="15"/>
  <c r="H39" i="15"/>
  <c r="H38" i="15"/>
  <c r="H37" i="15"/>
  <c r="H36" i="15"/>
  <c r="H35" i="15"/>
  <c r="H34" i="15"/>
  <c r="H33" i="15"/>
  <c r="H32" i="15"/>
  <c r="H26" i="15" l="1"/>
  <c r="H41" i="15" l="1"/>
  <c r="H29" i="15"/>
  <c r="H31" i="15"/>
  <c r="H30" i="15"/>
  <c r="H28" i="15"/>
  <c r="H27" i="15"/>
  <c r="H25" i="15"/>
  <c r="H24" i="15"/>
  <c r="H23" i="15"/>
  <c r="H22" i="15"/>
  <c r="H21" i="15"/>
  <c r="H17" i="15"/>
  <c r="H16" i="15"/>
  <c r="H15" i="15"/>
  <c r="H14" i="15"/>
  <c r="G15" i="6" l="1"/>
  <c r="H13" i="15"/>
  <c r="H3" i="15" l="1"/>
  <c r="H5" i="15"/>
  <c r="H4" i="15"/>
  <c r="I8" i="6" l="1"/>
  <c r="I7" i="6"/>
  <c r="I4" i="6"/>
  <c r="E43" i="15" l="1"/>
  <c r="C13" i="4" l="1"/>
  <c r="C12" i="4"/>
  <c r="D5" i="15" s="1"/>
  <c r="E5" i="15" s="1"/>
  <c r="I5" i="15" s="1"/>
  <c r="C11" i="4"/>
  <c r="C10" i="4"/>
  <c r="C9" i="4"/>
  <c r="E12" i="4" s="1"/>
  <c r="C8" i="4"/>
  <c r="H3" i="6" l="1"/>
  <c r="J3" i="6" s="1"/>
  <c r="C4" i="17"/>
  <c r="C3" i="17"/>
  <c r="D25" i="15"/>
  <c r="E25" i="15" s="1"/>
  <c r="I25" i="15" s="1"/>
  <c r="D26" i="15"/>
  <c r="E26" i="15" s="1"/>
  <c r="I26" i="15" s="1"/>
  <c r="D3" i="15"/>
  <c r="E3" i="15" s="1"/>
  <c r="I3" i="15" s="1"/>
  <c r="D4" i="15"/>
  <c r="E4" i="15" s="1"/>
  <c r="I4" i="15" s="1"/>
  <c r="H7" i="6"/>
  <c r="J7" i="6" s="1"/>
  <c r="H42" i="15" l="1"/>
  <c r="H12" i="15"/>
  <c r="H11" i="15"/>
  <c r="H10" i="15"/>
  <c r="H9" i="15"/>
  <c r="H8" i="15"/>
  <c r="H7" i="15"/>
  <c r="H6" i="15"/>
  <c r="H8" i="6" l="1"/>
  <c r="J8" i="6" s="1"/>
  <c r="B43" i="15" l="1"/>
  <c r="H4" i="6" l="1"/>
  <c r="J4" i="6" s="1"/>
  <c r="B14" i="6" l="1"/>
  <c r="D36" i="15"/>
  <c r="E36" i="15" s="1"/>
  <c r="D41" i="15"/>
  <c r="E41" i="15" s="1"/>
  <c r="I41" i="15" s="1"/>
  <c r="C32" i="19"/>
  <c r="D31" i="15"/>
  <c r="E31" i="15" s="1"/>
  <c r="I31" i="15" s="1"/>
  <c r="D40" i="15"/>
  <c r="E40" i="15" s="1"/>
  <c r="I40" i="15" s="1"/>
  <c r="D38" i="15"/>
  <c r="E38" i="15" s="1"/>
  <c r="E13" i="4"/>
  <c r="D37" i="15"/>
  <c r="E37" i="15" s="1"/>
  <c r="D39" i="15"/>
  <c r="E39" i="15" s="1"/>
  <c r="I39" i="15" s="1"/>
  <c r="D33" i="15"/>
  <c r="E33" i="15" s="1"/>
  <c r="D19" i="15"/>
  <c r="E19" i="15" s="1"/>
  <c r="I19" i="15" s="1"/>
  <c r="D29" i="15"/>
  <c r="E29" i="15" s="1"/>
  <c r="I29" i="15" s="1"/>
  <c r="D35" i="15"/>
  <c r="E35" i="15" s="1"/>
  <c r="I35" i="15" s="1"/>
  <c r="D24" i="15"/>
  <c r="E24" i="15" s="1"/>
  <c r="D14" i="15"/>
  <c r="E14" i="15" s="1"/>
  <c r="I14" i="15" s="1"/>
  <c r="D12" i="15"/>
  <c r="E12" i="15" s="1"/>
  <c r="D42" i="15"/>
  <c r="E42" i="15" s="1"/>
  <c r="D34" i="15"/>
  <c r="E34" i="15" s="1"/>
  <c r="D32" i="15"/>
  <c r="E32" i="15" s="1"/>
  <c r="D30" i="15"/>
  <c r="E30" i="15" s="1"/>
  <c r="D28" i="15"/>
  <c r="E28" i="15" s="1"/>
  <c r="D27" i="15"/>
  <c r="E27" i="15" s="1"/>
  <c r="D23" i="15"/>
  <c r="E23" i="15" s="1"/>
  <c r="D22" i="15"/>
  <c r="E22" i="15" s="1"/>
  <c r="D21" i="15"/>
  <c r="E21" i="15" s="1"/>
  <c r="D20" i="15"/>
  <c r="E20" i="15" s="1"/>
  <c r="I20" i="15" s="1"/>
  <c r="D18" i="15"/>
  <c r="E18" i="15" s="1"/>
  <c r="D17" i="15"/>
  <c r="E17" i="15" s="1"/>
  <c r="D16" i="15"/>
  <c r="E16" i="15" s="1"/>
  <c r="D15" i="15"/>
  <c r="E15" i="15" s="1"/>
  <c r="D13" i="15"/>
  <c r="E13" i="15" s="1"/>
  <c r="D11" i="15"/>
  <c r="E11" i="15" s="1"/>
  <c r="D10" i="15"/>
  <c r="E10" i="15" s="1"/>
  <c r="D9" i="15"/>
  <c r="E9" i="15" s="1"/>
  <c r="D8" i="15"/>
  <c r="E8" i="15" s="1"/>
  <c r="D7" i="15"/>
  <c r="E7" i="15" s="1"/>
  <c r="D6" i="15"/>
  <c r="E6" i="15" s="1"/>
  <c r="I12" i="15" l="1"/>
  <c r="I7" i="15"/>
  <c r="I6" i="15"/>
  <c r="I8" i="15"/>
  <c r="I10" i="15"/>
  <c r="I13" i="15"/>
  <c r="I16" i="15"/>
  <c r="I18" i="15"/>
  <c r="I21" i="15"/>
  <c r="I23" i="15"/>
  <c r="I28" i="15"/>
  <c r="I32" i="15"/>
  <c r="I34" i="15"/>
  <c r="I24" i="15"/>
  <c r="I33" i="15"/>
  <c r="I37" i="15"/>
  <c r="I38" i="15"/>
  <c r="I36" i="15"/>
  <c r="I9" i="15"/>
  <c r="I11" i="15"/>
  <c r="I15" i="15"/>
  <c r="I17" i="15"/>
  <c r="I22" i="15"/>
  <c r="I27" i="15"/>
  <c r="I30" i="15"/>
  <c r="I42" i="15"/>
  <c r="C25" i="19"/>
  <c r="E9" i="4" s="1"/>
</calcChain>
</file>

<file path=xl/comments1.xml><?xml version="1.0" encoding="utf-8"?>
<comments xmlns="http://schemas.openxmlformats.org/spreadsheetml/2006/main">
  <authors>
    <author>Alexis Álvarez</author>
  </authors>
  <commentList>
    <comment ref="E8" authorId="0">
      <text>
        <r>
          <rPr>
            <sz val="12"/>
            <color indexed="81"/>
            <rFont val="Times New Roman"/>
            <family val="1"/>
          </rPr>
          <t>See PHB 162</t>
        </r>
      </text>
    </comment>
  </commentList>
</comments>
</file>

<file path=xl/comments2.xml><?xml version="1.0" encoding="utf-8"?>
<comments xmlns="http://schemas.openxmlformats.org/spreadsheetml/2006/main">
  <authors>
    <author>Alexis Álvarez</author>
  </authors>
  <commentList>
    <comment ref="F7" authorId="0">
      <text>
        <r>
          <rPr>
            <sz val="12"/>
            <color indexed="81"/>
            <rFont val="Times New Roman"/>
            <family val="1"/>
          </rPr>
          <t>Chain Shirt -2
Brains over Brawn +2</t>
        </r>
      </text>
    </comment>
    <comment ref="F8" authorId="0">
      <text>
        <r>
          <rPr>
            <sz val="12"/>
            <color indexed="81"/>
            <rFont val="Times New Roman"/>
            <family val="1"/>
          </rPr>
          <t>Persuasive +2</t>
        </r>
      </text>
    </comment>
    <comment ref="F9" authorId="0">
      <text>
        <r>
          <rPr>
            <sz val="12"/>
            <color indexed="81"/>
            <rFont val="Times New Roman"/>
            <family val="1"/>
          </rPr>
          <t>Chain Shirt -2
Brains over Brawn +2</t>
        </r>
      </text>
    </comment>
    <comment ref="F13" authorId="0">
      <text>
        <r>
          <rPr>
            <sz val="12"/>
            <color indexed="81"/>
            <rFont val="Times New Roman"/>
            <family val="1"/>
          </rPr>
          <t>Bluff Synergy +2
Negotiator +2</t>
        </r>
      </text>
    </comment>
    <comment ref="F14" authorId="0">
      <text>
        <r>
          <rPr>
            <sz val="12"/>
            <color indexed="81"/>
            <rFont val="Times New Roman"/>
            <family val="1"/>
          </rPr>
          <t>MW Thieves’ Tools +2
Nimble Fingers +2</t>
        </r>
      </text>
    </comment>
    <comment ref="F15" authorId="0">
      <text>
        <r>
          <rPr>
            <sz val="12"/>
            <color indexed="81"/>
            <rFont val="Times New Roman"/>
            <family val="1"/>
          </rPr>
          <t>Deceitful +2
Bluff Synergy +2
to act in character</t>
        </r>
      </text>
    </comment>
    <comment ref="F16" authorId="0">
      <text>
        <r>
          <rPr>
            <sz val="12"/>
            <color indexed="81"/>
            <rFont val="Times New Roman"/>
            <family val="1"/>
          </rPr>
          <t>Chain Shirt -2
Brains over Brawn +2</t>
        </r>
      </text>
    </comment>
    <comment ref="F17" authorId="0">
      <text>
        <r>
          <rPr>
            <sz val="12"/>
            <color indexed="81"/>
            <rFont val="Times New Roman"/>
            <family val="1"/>
          </rPr>
          <t>Deceitful +2</t>
        </r>
      </text>
    </comment>
    <comment ref="F18" authorId="0">
      <text>
        <r>
          <rPr>
            <sz val="12"/>
            <color indexed="81"/>
            <rFont val="Times New Roman"/>
            <family val="1"/>
          </rPr>
          <t>Investigator +2</t>
        </r>
      </text>
    </comment>
    <comment ref="F21" authorId="0">
      <text>
        <r>
          <rPr>
            <sz val="12"/>
            <color indexed="81"/>
            <rFont val="Times New Roman"/>
            <family val="1"/>
          </rPr>
          <t>Chain Shirt -2
Brains over Brawn +2</t>
        </r>
      </text>
    </comment>
    <comment ref="F22" authorId="0">
      <text>
        <r>
          <rPr>
            <sz val="12"/>
            <color indexed="81"/>
            <rFont val="Times New Roman"/>
            <family val="1"/>
          </rPr>
          <t>Bluff Synergy +2
Persuasive +2</t>
        </r>
      </text>
    </comment>
    <comment ref="F23" authorId="0">
      <text>
        <r>
          <rPr>
            <sz val="12"/>
            <color indexed="81"/>
            <rFont val="Times New Roman"/>
            <family val="1"/>
          </rPr>
          <t>Chain Shirt -2
Brains over Brawn +2</t>
        </r>
      </text>
    </comment>
    <comment ref="F28" authorId="0">
      <text>
        <r>
          <rPr>
            <sz val="12"/>
            <color indexed="81"/>
            <rFont val="Times New Roman"/>
            <family val="1"/>
          </rPr>
          <t>Chain Shirt -2
Brains over Brawn +2</t>
        </r>
      </text>
    </comment>
    <comment ref="F29" authorId="0">
      <text>
        <r>
          <rPr>
            <sz val="12"/>
            <color indexed="81"/>
            <rFont val="Times New Roman"/>
            <family val="1"/>
          </rPr>
          <t>MW Thieves’ Tools +2
Brains over Brawn +2
Nimble Fingers +2</t>
        </r>
      </text>
    </comment>
    <comment ref="F32" authorId="0">
      <text>
        <r>
          <rPr>
            <sz val="12"/>
            <color indexed="81"/>
            <rFont val="Times New Roman"/>
            <family val="1"/>
          </rPr>
          <t>Brains over Brawn +2</t>
        </r>
      </text>
    </comment>
    <comment ref="F33" authorId="0">
      <text>
        <r>
          <rPr>
            <sz val="12"/>
            <color indexed="81"/>
            <rFont val="Times New Roman"/>
            <family val="1"/>
          </rPr>
          <t>Investigator +2</t>
        </r>
      </text>
    </comment>
    <comment ref="F34" authorId="0">
      <text>
        <r>
          <rPr>
            <sz val="12"/>
            <color indexed="81"/>
            <rFont val="Times New Roman"/>
            <family val="1"/>
          </rPr>
          <t>Negotiator +2</t>
        </r>
      </text>
    </comment>
    <comment ref="F35" authorId="0">
      <text>
        <r>
          <rPr>
            <sz val="12"/>
            <color indexed="81"/>
            <rFont val="Times New Roman"/>
            <family val="1"/>
          </rPr>
          <t>Chain Shirt -2
Bluff Synergy +2
Brains over Brawn +2</t>
        </r>
      </text>
    </comment>
    <comment ref="F39" authorId="0">
      <text>
        <r>
          <rPr>
            <sz val="12"/>
            <color indexed="81"/>
            <rFont val="Times New Roman"/>
            <family val="1"/>
          </rPr>
          <t>Brains over Brawn +2</t>
        </r>
      </text>
    </comment>
    <comment ref="F40" authorId="0">
      <text>
        <r>
          <rPr>
            <sz val="12"/>
            <color indexed="81"/>
            <rFont val="Times New Roman"/>
            <family val="1"/>
          </rPr>
          <t>Chain Shirt -2
Brains over Brawn +2</t>
        </r>
      </text>
    </comment>
  </commentList>
</comments>
</file>

<file path=xl/comments3.xml><?xml version="1.0" encoding="utf-8"?>
<comments xmlns="http://schemas.openxmlformats.org/spreadsheetml/2006/main">
  <authors>
    <author>Alexis Álvarez</author>
  </authors>
  <commentList>
    <comment ref="F2" authorId="0">
      <text>
        <r>
          <rPr>
            <sz val="12"/>
            <color indexed="81"/>
            <rFont val="Times New Roman"/>
            <family val="1"/>
          </rPr>
          <t>The factotum is a dabbler, a professional explorer who plunders a wide variety of fields to find the tools he needs to survive. He reads through tomes of arcane magic to gain a basic understanding of spells.  He offers prayers to a variety of deities to gain their blessings.  He observes warrior stances and exercises to understand the art of fighting. But while a factotum learns many paths, he masters none of them.  Rather than train in a given field, he masters all the basics and manages to pull out something useful when the situation is desperate enough. To represent this seemingly random body of knowledge, a factotum gains inspiration points that he can spend to activate his abilities.  At the beginning of each encounter, he gains a number of inspiration points determined by his level (see Table 1–1).
Dungeonscape 16</t>
        </r>
      </text>
    </comment>
    <comment ref="F3" authorId="0">
      <text>
        <r>
          <rPr>
            <sz val="12"/>
            <color indexed="81"/>
            <rFont val="Times New Roman"/>
            <family val="1"/>
          </rPr>
          <t>Before making an attack roll, damage roll, or saving throw, you can spend 1 inspiration point to gain a competence bonus on the roll equal to your Intelligence modifier.  Cunning insight does not require an action, and you can use it as often as you wish during your turn or others’ turns—provided that you have the inspiration points to spend.  Because this ability provides a competence bonus, it does not stack with itself.
Dungeonscape 16</t>
        </r>
      </text>
    </comment>
    <comment ref="F4" authorId="0">
      <text>
        <r>
          <rPr>
            <sz val="12"/>
            <color indexed="81"/>
            <rFont val="Times New Roman"/>
            <family val="1"/>
          </rPr>
          <t>When making a check involving a skill in which you have at least 1 rank, you can spend 1 inspiration point to gain a bonus on the check equal to your factotum level.  You can use this ability once per day for a particular skill.  For example, if you use cunning knowledge to gain a bonus on a Hide check, you cannot use the ability to improve other Hide checks for the rest of the day, though you can use it on different skills.
Dungeonscape 16</t>
        </r>
      </text>
    </comment>
    <comment ref="F5" authorId="0">
      <text>
        <r>
          <rPr>
            <sz val="12"/>
            <color indexed="81"/>
            <rFont val="Times New Roman"/>
            <family val="1"/>
          </rPr>
          <t>You can use the Search skill to locate traps with a DC higher than 20, and you can use Disable Device to bypass a trap or disarm magic traps. See the rogue class feature (PH 50).
Dungeonscape 16</t>
        </r>
      </text>
    </comment>
    <comment ref="H5" authorId="0">
      <text>
        <r>
          <rPr>
            <sz val="12"/>
            <color indexed="81"/>
            <rFont val="Times New Roman"/>
            <family val="1"/>
          </rPr>
          <t xml:space="preserve">You can rely on your rapid reflexes and nimble fingers instead of your intellect when searching a room or when disabling a trap.
</t>
        </r>
        <r>
          <rPr>
            <b/>
            <sz val="12"/>
            <color indexed="81"/>
            <rFont val="Times New Roman"/>
            <family val="1"/>
          </rPr>
          <t xml:space="preserve">Benefit:  </t>
        </r>
        <r>
          <rPr>
            <sz val="12"/>
            <color indexed="81"/>
            <rFont val="Times New Roman"/>
            <family val="1"/>
          </rPr>
          <t>You add your Dexterity bonus (rather than your Intelligence bonus) on all Search and Disable Device checks.
In addition, you receive no penalty on these checks for darkness or blindness.
Feat Bible 45</t>
        </r>
      </text>
    </comment>
    <comment ref="F6" authorId="0">
      <text>
        <r>
          <rPr>
            <sz val="12"/>
            <color indexed="81"/>
            <rFont val="Times New Roman"/>
            <family val="1"/>
          </rPr>
          <t>At 3rd level, you gain your Intelligence bonus as a modifier on Strength checks, Dexterity checks, and checks involving skills based on Strength or Dexterity, such as Hide, Climb, and Jump.
Dungeonscape 17</t>
        </r>
      </text>
    </comment>
    <comment ref="H6" authorId="0">
      <text>
        <r>
          <rPr>
            <sz val="12"/>
            <color indexed="81"/>
            <rFont val="Times New Roman"/>
            <family val="1"/>
          </rPr>
          <t xml:space="preserve">You are adept at manipulating small, delicate objects.
</t>
        </r>
        <r>
          <rPr>
            <b/>
            <sz val="12"/>
            <color indexed="81"/>
            <rFont val="Times New Roman"/>
            <family val="1"/>
          </rPr>
          <t xml:space="preserve">Benefit:  </t>
        </r>
        <r>
          <rPr>
            <sz val="12"/>
            <color indexed="81"/>
            <rFont val="Times New Roman"/>
            <family val="1"/>
          </rPr>
          <t>You get a +2 bonus on all Disable Device checks and Open Lock checks.
PHB 98</t>
        </r>
      </text>
    </comment>
    <comment ref="F7" authorId="0">
      <text>
        <r>
          <rPr>
            <sz val="12"/>
            <color indexed="81"/>
            <rFont val="Times New Roman"/>
            <family val="1"/>
          </rPr>
          <t>You study your opponents and learn to anticipate their attacks.  Starting at 3rd level, you can spend 1 inspiration point to gain your Intelligence bonus as a dodge bonus to Armor Class against one opponent for 1 round.  Using this ability is a free action.  You gain this benefit even while wearing medium or heavy armor.  You can use this ability multiple times to gain a bonus against different opponents, but you cannot use it more than once during your turn against a single foe.
Dungeonscape 16</t>
        </r>
      </text>
    </comment>
    <comment ref="F8" authorId="0">
      <text>
        <r>
          <rPr>
            <sz val="12"/>
            <color indexed="81"/>
            <rFont val="Times New Roman"/>
            <family val="1"/>
          </rPr>
          <t>At 2nd level, you acquire a vague understanding of magic.  You know that with a few weird hand gestures and an array of grunts and bizarre words, you can conjure up something that looks like a spell.  By spending 1 inspiration point, you can mimic a spell as a spell-like ability. At the start of each day, choose a number of spells from the sorcerer/wizard spell list based on your factotum level.  You can choose one spell at 2nd level, and you gain additional spells as shown on Table 1–1.  The maximum level of spell you can use, according to your class level, is also shown on the table.  You can select any sorcerer/ wizard spell up to that level, but you can prepare only one spell of your maximum level.  Your caster level equals your level in this character class.  The Difficulty Class for a saving throw against your spell is 10 + the spell level + your Int modifier.
Once you have used a spell, you cannot use it again until you have rested for 8 hours.  After resting for this time, you choose new spells and lose any unused spells from the previous day, though you can select the same spell on consecutive days.  You cannot prepare the same spell multiple times to use it more than once during the same day. You cannot use spells that require an XP cost.  You must otherwise provide the necessary material components as normal.  If you wish to enhance a spell with a metamagic feat, you must apply the feat when you prepare the spell.  In addition, you must be capable of using a spell of the modified spell’s level.
Dungeonscape 16</t>
        </r>
      </text>
    </comment>
    <comment ref="F9" authorId="0">
      <text>
        <r>
          <rPr>
            <sz val="12"/>
            <color indexed="81"/>
            <rFont val="Times New Roman"/>
            <family val="1"/>
          </rPr>
          <t>With a quick study of a vulnerable opponent’s defenses, you can spot the precise area you need to hit to score a telling blow.  Starting at 4th level, you can spend 1 inspiration point to gain 1d6 points of sneak attack damage.  You must spend the inspiration point to activate this ability before making the attack roll.  When determining if you can use sneak attack against a target that has uncanny dodge, use your factotum level as your rogue level.
Dungeonscape 17</t>
        </r>
      </text>
    </comment>
    <comment ref="F10" authorId="0">
      <text>
        <r>
          <rPr>
            <sz val="12"/>
            <color indexed="81"/>
            <rFont val="Times New Roman"/>
            <family val="1"/>
          </rPr>
          <t>Factotums are legendary for the number of holy symbols, lucky trinkets, and blessed items they keep handy.  As the saying goes, there are no atheists in the dungeon.  Starting at 5th level, you can spend 1 inspiration point to channel divine energy as a standard action.  You can use this energy to heal injuries, harm undead, or turn undead.  At 5th level, you can use this ability a number of times per day equal to 3 + your Wisdom bonus (if any).  You gain one extra daily use of this ability at 10th level, 15th level, and 20th level.  You cannot use opportunistic piety if you have exhausted your daily uses, even if you have inspiration points left to spend.
If you use this ability to heal injuries, you channel positive energy to heal a living creature of a number of points of damage equal to twice your factotum level + your Int modifier.  The energy will also deal the same amount of damage to undead targets. If you use this ability to turn undead, you act as a cleric of a level equal to your factotum level.  No matter what your alignment, you cannot control undead—your understanding of divine magic is too rudimentary.   
Dungeonscape 17</t>
        </r>
      </text>
    </comment>
  </commentList>
</comments>
</file>

<file path=xl/comments4.xml><?xml version="1.0" encoding="utf-8"?>
<comments xmlns="http://schemas.openxmlformats.org/spreadsheetml/2006/main">
  <authors>
    <author>Alexis Álvarez</author>
  </authors>
  <commentList>
    <comment ref="D10" authorId="0">
      <text>
        <r>
          <rPr>
            <sz val="12"/>
            <color indexed="81"/>
            <rFont val="Times New Roman"/>
            <family val="1"/>
          </rPr>
          <t>Balance, Climb, Escape Artist, Hide, Jump, Move Silently, Sleight of Hand, Tumble.</t>
        </r>
      </text>
    </comment>
  </commentList>
</comments>
</file>

<file path=xl/sharedStrings.xml><?xml version="1.0" encoding="utf-8"?>
<sst xmlns="http://schemas.openxmlformats.org/spreadsheetml/2006/main" count="311" uniqueCount="196">
  <si>
    <t>Race:</t>
  </si>
  <si>
    <t>Sex:</t>
  </si>
  <si>
    <t>Height:</t>
  </si>
  <si>
    <t>Weight:</t>
  </si>
  <si>
    <t>Strength:</t>
  </si>
  <si>
    <t>Dexterity:</t>
  </si>
  <si>
    <t>Properties</t>
  </si>
  <si>
    <t>Melee Weapon</t>
  </si>
  <si>
    <t>Dmg</t>
  </si>
  <si>
    <t>Qty.</t>
  </si>
  <si>
    <t>Ranged Weapon</t>
  </si>
  <si>
    <t>Dmg.</t>
  </si>
  <si>
    <t>Rng.</t>
  </si>
  <si>
    <t>Weight on Hand (this page):</t>
  </si>
  <si>
    <t>Charisma:</t>
  </si>
  <si>
    <t>Constitution:</t>
  </si>
  <si>
    <t>Intelligence:</t>
  </si>
  <si>
    <t>Hit Points:</t>
  </si>
  <si>
    <t>Wisdom:</t>
  </si>
  <si>
    <t>Concentration</t>
  </si>
  <si>
    <t>AC Mod.</t>
  </si>
  <si>
    <t>Handle Animal</t>
  </si>
  <si>
    <t>Move Silently</t>
  </si>
  <si>
    <t>Ride</t>
  </si>
  <si>
    <t>Search</t>
  </si>
  <si>
    <t>Swim</t>
  </si>
  <si>
    <t>Weapons and Armor</t>
  </si>
  <si>
    <t>Type</t>
  </si>
  <si>
    <t>Personality, History, and Notes</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</si>
  <si>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</si>
  <si>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</si>
  <si>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</si>
  <si>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</si>
  <si>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</si>
  <si>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</si>
  <si>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</si>
  <si>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</si>
  <si>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</si>
  <si>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</si>
  <si>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</si>
  <si>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</si>
  <si>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</si>
  <si>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</si>
  <si>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</si>
  <si>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</si>
  <si>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</si>
  <si>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</si>
  <si>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</si>
  <si>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</si>
  <si>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</si>
  <si>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</si>
  <si>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</si>
  <si>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</si>
  <si>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</si>
  <si>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</si>
  <si>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</si>
  <si>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</si>
  <si>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</si>
  <si>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</si>
  <si>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</si>
  <si>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</si>
  <si>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</si>
  <si>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</si>
  <si>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</si>
  <si>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</si>
  <si>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</si>
  <si>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</si>
  <si>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Modified AC:</t>
  </si>
  <si>
    <t>Current HP:</t>
  </si>
  <si>
    <t>Class:</t>
  </si>
  <si>
    <t>Level:</t>
  </si>
  <si>
    <t>Alignment:</t>
  </si>
  <si>
    <t>Total</t>
  </si>
  <si>
    <t>Critical</t>
  </si>
  <si>
    <t>Fortitude</t>
  </si>
  <si>
    <t>Reflex</t>
  </si>
  <si>
    <t>Will</t>
  </si>
  <si>
    <t>Armor &amp; Shield</t>
  </si>
  <si>
    <t>Missiles</t>
  </si>
  <si>
    <t>Lb. Capacity:</t>
  </si>
  <si>
    <t>Lb. Carried:</t>
  </si>
  <si>
    <t>Base Speed:</t>
  </si>
  <si>
    <t>+0</t>
  </si>
  <si>
    <t>Languages</t>
  </si>
  <si>
    <t>Equipment Worn</t>
  </si>
  <si>
    <t>Item</t>
  </si>
  <si>
    <t>Mass</t>
  </si>
  <si>
    <t>Effects/</t>
  </si>
  <si>
    <t>Notes</t>
  </si>
  <si>
    <t>Equipment Carried</t>
  </si>
  <si>
    <t>Weight on Hand:</t>
  </si>
  <si>
    <t>Check</t>
  </si>
  <si>
    <t>Arcane</t>
  </si>
  <si>
    <t>Speed</t>
  </si>
  <si>
    <t>Stash (not available)</t>
  </si>
  <si>
    <t>Sleight of Hand</t>
  </si>
  <si>
    <t>Survival</t>
  </si>
  <si>
    <t>Touch AC:</t>
  </si>
  <si>
    <t>2</t>
  </si>
  <si>
    <t>Played by Alexis Álvarez</t>
  </si>
  <si>
    <t>Proficiencies</t>
  </si>
  <si>
    <t>Attack Bonus:</t>
  </si>
  <si>
    <t>Atk</t>
  </si>
  <si>
    <t>Feats</t>
  </si>
  <si>
    <t>Level</t>
  </si>
  <si>
    <t>DC</t>
  </si>
  <si>
    <t>Cast?</t>
  </si>
  <si>
    <t>Chain Shirt</t>
  </si>
  <si>
    <t>Ranged Touch Attack</t>
  </si>
  <si>
    <t>On Mount:  Warhorse</t>
  </si>
  <si>
    <t>Roll</t>
  </si>
  <si>
    <t>Skill/Save</t>
  </si>
  <si>
    <t>Skills &amp; Saves</t>
  </si>
  <si>
    <t>4</t>
  </si>
  <si>
    <t>Prepared Spells</t>
  </si>
  <si>
    <t>Dagger</t>
  </si>
  <si>
    <t>1d6</t>
  </si>
  <si>
    <r>
      <t>26</t>
    </r>
    <r>
      <rPr>
        <sz val="13"/>
        <rFont val="Times New Roman"/>
        <family val="1"/>
      </rPr>
      <t>/</t>
    </r>
    <r>
      <rPr>
        <sz val="13"/>
        <color indexed="51"/>
        <rFont val="Times New Roman"/>
        <family val="1"/>
      </rPr>
      <t>53</t>
    </r>
    <r>
      <rPr>
        <sz val="13"/>
        <rFont val="Times New Roman"/>
        <family val="1"/>
      </rPr>
      <t>/</t>
    </r>
    <r>
      <rPr>
        <sz val="13"/>
        <color indexed="10"/>
        <rFont val="Times New Roman"/>
        <family val="1"/>
      </rPr>
      <t>80</t>
    </r>
  </si>
  <si>
    <t>Factotum</t>
  </si>
  <si>
    <t>Actual Speed:</t>
  </si>
  <si>
    <t>Inspiration Points:</t>
  </si>
  <si>
    <t>factotum</t>
  </si>
  <si>
    <t>Knowledge:  Dungeoneering</t>
  </si>
  <si>
    <t>Knowledge:  Geography</t>
  </si>
  <si>
    <t>Knowledge:  Nobility &amp; Royalty</t>
  </si>
  <si>
    <t>Simple &amp; Martial Weapons</t>
  </si>
  <si>
    <t>Prc/Slsh</t>
  </si>
  <si>
    <t>Composite Longbow</t>
  </si>
  <si>
    <t>x3</t>
  </si>
  <si>
    <t>110’</t>
  </si>
  <si>
    <t>Longsword</t>
  </si>
  <si>
    <t>Light Metal Shield</t>
  </si>
  <si>
    <t>1d3</t>
  </si>
  <si>
    <t>19-20/x2</t>
  </si>
  <si>
    <t>Slashing</t>
  </si>
  <si>
    <t>-</t>
  </si>
  <si>
    <t>-one</t>
  </si>
  <si>
    <t>one</t>
  </si>
  <si>
    <t>Cunning Insight</t>
  </si>
  <si>
    <t>Cunning Knowledge</t>
  </si>
  <si>
    <t>Trapfinding</t>
  </si>
  <si>
    <t>Cunning Strike</t>
  </si>
  <si>
    <t>Brains over Brawn</t>
  </si>
  <si>
    <t>Cunning Defense</t>
  </si>
  <si>
    <t>Opportunistic Piety</t>
  </si>
  <si>
    <t>Armor (Light), Shields (not Tower)</t>
  </si>
  <si>
    <t>Nimble Fingers</t>
  </si>
  <si>
    <t>Tactile Trapsmith</t>
  </si>
  <si>
    <t>Spell*</t>
  </si>
  <si>
    <t>Explorer’s Outfit</t>
  </si>
  <si>
    <t>two</t>
  </si>
  <si>
    <t>Smokesticks</t>
  </si>
  <si>
    <t>+2 to Disable Device &amp; Open Locks</t>
  </si>
  <si>
    <t>Thieves’ Tools, Masterwork</t>
  </si>
  <si>
    <t>Tindertwigs</t>
  </si>
  <si>
    <t>Trail Bars</t>
  </si>
  <si>
    <t>Backpack</t>
  </si>
  <si>
    <t>Climber’s Kit</t>
  </si>
  <si>
    <t>+2 to Climb</t>
  </si>
  <si>
    <t>Caltrops</t>
  </si>
  <si>
    <t>Silk Rope</t>
  </si>
  <si>
    <t>100’</t>
  </si>
  <si>
    <t>Soap Bars</t>
  </si>
  <si>
    <t>Waterskin</t>
  </si>
  <si>
    <t>Mirror, Steel</t>
  </si>
  <si>
    <t>Oil Flask</t>
  </si>
  <si>
    <t>Merchant’s Scale</t>
  </si>
  <si>
    <t>Sealing Wax</t>
  </si>
  <si>
    <t>Ink (1 oz. vial)</t>
  </si>
  <si>
    <t>Inkpen</t>
  </si>
  <si>
    <t>Parchment</t>
  </si>
  <si>
    <t>Signet Ring</t>
  </si>
  <si>
    <t>Flint &amp; Steel</t>
  </si>
  <si>
    <t>Craft:  Trapmaking</t>
  </si>
  <si>
    <t>Profession:  Hunter/Trapper</t>
  </si>
  <si>
    <t>Perform:  Act</t>
  </si>
  <si>
    <t>Class Abilities</t>
  </si>
  <si>
    <t>Human</t>
  </si>
  <si>
    <t>+2</t>
  </si>
  <si>
    <t>Inspiration</t>
  </si>
  <si>
    <t>Arcane Dilettante (1 spell)</t>
  </si>
  <si>
    <t>Common, Dwarven, Elven</t>
  </si>
  <si>
    <t>6</t>
  </si>
  <si>
    <t>Mount Encumbrance:</t>
  </si>
  <si>
    <t>Clarence</t>
  </si>
  <si>
    <t>5’ 10”</t>
  </si>
  <si>
    <t>173 lbs.</t>
  </si>
  <si>
    <t>30’</t>
  </si>
  <si>
    <t>Magic Missile</t>
  </si>
  <si>
    <t>þ</t>
  </si>
  <si>
    <t>Arrow</t>
  </si>
  <si>
    <t>three</t>
  </si>
  <si>
    <t>Chaotic Good</t>
  </si>
  <si>
    <t>Male</t>
  </si>
  <si>
    <t>3 of 3 remain</t>
  </si>
  <si>
    <t>q</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</si>
</sst>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0">
    <font>
      <sz val="12"/>
      <name val="Times New Roman"/>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i/>
      <sz val="18"/>
      <color indexed="53"/>
      <name val="Times New Roman"/>
      <family val="1"/>
    </font>
    <font>
      <i/>
      <sz val="13"/>
      <color indexed="10"/>
      <name val="Times New Roman"/>
      <family val="1"/>
    </font>
    <font>
      <sz val="12"/>
      <name val="Times New Roman"/>
      <family val="1"/>
    </font>
    <font>
      <b/>
      <sz val="12"/>
      <color theme="0"/>
      <name val="Times New Roman"/>
      <family val="1"/>
    </font>
    <font>
      <b/>
      <sz val="13"/>
      <color theme="7" tint="0.59999389629810485"/>
      <name val="Times New Roman"/>
      <family val="1"/>
    </font>
    <font>
      <b/>
      <sz val="12"/>
      <color rgb="FFFFC000"/>
      <name val="Times New Roman"/>
      <family val="1"/>
    </font>
    <font>
      <sz val="13"/>
      <color rgb="FFFF0000"/>
      <name val="Times New Roman"/>
      <family val="1"/>
    </font>
    <font>
      <sz val="13"/>
      <color rgb="FF0000FF"/>
      <name val="Times New Roman"/>
      <family val="1"/>
    </font>
    <font>
      <sz val="12"/>
      <name val="Times New Roman"/>
      <family val="1"/>
      <charset val="1"/>
    </font>
    <font>
      <b/>
      <sz val="14"/>
      <color indexed="17"/>
      <name val="Times New Roman"/>
      <family val="1"/>
    </font>
    <font>
      <b/>
      <sz val="13"/>
      <color rgb="FF00CC00"/>
      <name val="Times New Roman"/>
      <family val="1"/>
    </font>
    <font>
      <b/>
      <sz val="13"/>
      <color rgb="FFFFC000"/>
      <name val="Times New Roman"/>
      <family val="1"/>
    </font>
    <font>
      <sz val="13"/>
      <color rgb="FFFFC000"/>
      <name val="Times New Roman"/>
      <family val="1"/>
    </font>
    <font>
      <sz val="12"/>
      <color rgb="FFFFC000"/>
      <name val="Times New Roman"/>
      <family val="1"/>
    </font>
    <font>
      <b/>
      <sz val="13"/>
      <color rgb="FFFF0000"/>
      <name val="Times New Roman"/>
      <family val="1"/>
    </font>
    <font>
      <b/>
      <sz val="13"/>
      <color rgb="FF0000FF"/>
      <name val="Times New Roman"/>
      <family val="1"/>
    </font>
    <font>
      <b/>
      <sz val="13"/>
      <color rgb="FF7030A0"/>
      <name val="Times New Roman"/>
      <family val="1"/>
    </font>
    <font>
      <i/>
      <sz val="18"/>
      <color rgb="FF0000FF"/>
      <name val="Times New Roman"/>
      <family val="1"/>
    </font>
    <font>
      <sz val="13"/>
      <name val="Wingdings"/>
      <charset val="2"/>
    </font>
    <font>
      <sz val="13"/>
      <color rgb="FF009900"/>
      <name val="Times New Roman"/>
      <family val="1"/>
    </font>
    <font>
      <i/>
      <sz val="22"/>
      <color theme="7" tint="0.59999389629810485"/>
      <name val="Times New Roman"/>
      <family val="1"/>
    </font>
    <font>
      <i/>
      <sz val="12"/>
      <color rgb="FFFF0000"/>
      <name val="Times New Roman"/>
      <family val="1"/>
    </font>
    <font>
      <b/>
      <sz val="13"/>
      <color rgb="FF00B050"/>
      <name val="Times New Roman"/>
      <family val="1"/>
    </font>
    <font>
      <b/>
      <i/>
      <sz val="13"/>
      <color indexed="57"/>
      <name val="Times New Roman"/>
      <family val="1"/>
    </font>
    <font>
      <b/>
      <sz val="12"/>
      <color indexed="81"/>
      <name val="Times New Roman"/>
      <family val="1"/>
    </font>
  </fonts>
  <fills count="17">
    <fill>
      <patternFill patternType="none"/>
    </fill>
    <fill>
      <patternFill patternType="gray125"/>
    </fill>
    <fill>
      <patternFill patternType="solid">
        <fgColor indexed="22"/>
        <bgColor indexed="64"/>
      </patternFill>
    </fill>
    <fill>
      <patternFill patternType="solid">
        <fgColor indexed="8"/>
        <bgColor indexed="64"/>
      </patternFill>
    </fill>
    <fill>
      <patternFill patternType="solid">
        <fgColor indexed="17"/>
        <bgColor indexed="64"/>
      </patternFill>
    </fill>
    <fill>
      <patternFill patternType="solid">
        <fgColor indexed="11"/>
        <bgColor indexed="64"/>
      </patternFill>
    </fill>
    <fill>
      <patternFill patternType="solid">
        <fgColor indexed="46"/>
        <bgColor indexed="64"/>
      </patternFill>
    </fill>
    <fill>
      <patternFill patternType="solid">
        <fgColor theme="1"/>
        <bgColor indexed="64"/>
      </patternFill>
    </fill>
    <fill>
      <patternFill patternType="solid">
        <fgColor rgb="FFCCFFCC"/>
        <bgColor indexed="64"/>
      </patternFill>
    </fill>
    <fill>
      <patternFill patternType="solid">
        <fgColor theme="0" tint="-0.249977111117893"/>
        <bgColor indexed="64"/>
      </patternFill>
    </fill>
    <fill>
      <patternFill patternType="solid">
        <fgColor rgb="FF7030A0"/>
        <bgColor indexed="64"/>
      </patternFill>
    </fill>
    <fill>
      <patternFill patternType="solid">
        <fgColor rgb="FFFF0000"/>
        <bgColor indexed="64"/>
      </patternFill>
    </fill>
    <fill>
      <patternFill patternType="solid">
        <fgColor rgb="FF7030A0"/>
        <bgColor indexed="55"/>
      </patternFill>
    </fill>
    <fill>
      <patternFill patternType="solid">
        <fgColor rgb="FF9966FF"/>
        <bgColor indexed="64"/>
      </patternFill>
    </fill>
    <fill>
      <patternFill patternType="solid">
        <fgColor rgb="FF0000FF"/>
        <bgColor indexed="64"/>
      </patternFill>
    </fill>
    <fill>
      <patternFill patternType="solid">
        <fgColor rgb="FFCCFFCC"/>
        <bgColor indexed="55"/>
      </patternFill>
    </fill>
    <fill>
      <patternFill patternType="solid">
        <fgColor theme="0" tint="-0.14999847407452621"/>
        <bgColor indexed="64"/>
      </patternFill>
    </fill>
  </fills>
  <borders count="108">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9"/>
      </top>
      <bottom style="thin">
        <color indexed="9"/>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bottom style="thin">
        <color indexed="9"/>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9"/>
      </top>
      <bottom style="double">
        <color indexed="64"/>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double">
        <color indexed="64"/>
      </right>
      <top/>
      <bottom style="double">
        <color indexed="64"/>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style="double">
        <color indexed="64"/>
      </left>
      <right style="double">
        <color indexed="64"/>
      </right>
      <top style="double">
        <color indexed="64"/>
      </top>
      <bottom style="medium">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bottom style="double">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uble">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top style="hair">
        <color indexed="64"/>
      </top>
      <bottom/>
      <diagonal/>
    </border>
    <border>
      <left style="hair">
        <color indexed="64"/>
      </left>
      <right/>
      <top style="hair">
        <color indexed="64"/>
      </top>
      <bottom/>
      <diagonal/>
    </border>
    <border>
      <left style="hair">
        <color indexed="64"/>
      </left>
      <right style="double">
        <color indexed="64"/>
      </right>
      <top style="hair">
        <color indexed="64"/>
      </top>
      <bottom/>
      <diagonal/>
    </border>
    <border>
      <left style="double">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double">
        <color indexed="64"/>
      </right>
      <top/>
      <bottom style="hair">
        <color indexed="64"/>
      </bottom>
      <diagonal/>
    </border>
    <border>
      <left style="double">
        <color indexed="64"/>
      </left>
      <right/>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double">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double">
        <color indexed="64"/>
      </right>
      <top style="hair">
        <color indexed="64"/>
      </top>
      <bottom style="double">
        <color indexed="64"/>
      </bottom>
      <diagonal/>
    </border>
    <border>
      <left/>
      <right style="medium">
        <color indexed="64"/>
      </right>
      <top style="medium">
        <color indexed="64"/>
      </top>
      <bottom style="medium">
        <color indexed="64"/>
      </bottom>
      <diagonal/>
    </border>
    <border>
      <left style="double">
        <color indexed="64"/>
      </left>
      <right/>
      <top style="double">
        <color indexed="64"/>
      </top>
      <bottom style="thick">
        <color rgb="FFFF0000"/>
      </bottom>
      <diagonal/>
    </border>
    <border>
      <left/>
      <right/>
      <top style="double">
        <color indexed="64"/>
      </top>
      <bottom style="thick">
        <color rgb="FFFF0000"/>
      </bottom>
      <diagonal/>
    </border>
    <border>
      <left/>
      <right style="double">
        <color indexed="64"/>
      </right>
      <top style="double">
        <color indexed="64"/>
      </top>
      <bottom style="thick">
        <color rgb="FFFF0000"/>
      </bottom>
      <diagonal/>
    </border>
    <border>
      <left style="thin">
        <color indexed="64"/>
      </left>
      <right/>
      <top/>
      <bottom style="medium">
        <color indexed="64"/>
      </bottom>
      <diagonal/>
    </border>
    <border>
      <left style="thin">
        <color indexed="64"/>
      </left>
      <right/>
      <top style="thin">
        <color indexed="64"/>
      </top>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right/>
      <top style="thin">
        <color indexed="64"/>
      </top>
      <bottom/>
      <diagonal/>
    </border>
    <border>
      <left/>
      <right style="double">
        <color indexed="64"/>
      </right>
      <top style="thin">
        <color indexed="64"/>
      </top>
      <bottom/>
      <diagonal/>
    </border>
    <border>
      <left style="thin">
        <color indexed="64"/>
      </left>
      <right style="thin">
        <color indexed="64"/>
      </right>
      <top/>
      <bottom style="thin">
        <color indexed="64"/>
      </bottom>
      <diagonal/>
    </border>
    <border>
      <left style="double">
        <color indexed="64"/>
      </left>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double">
        <color indexed="64"/>
      </top>
      <bottom style="medium">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medium">
        <color auto="1"/>
      </left>
      <right style="medium">
        <color auto="1"/>
      </right>
      <top/>
      <bottom/>
      <diagonal/>
    </border>
    <border>
      <left style="medium">
        <color auto="1"/>
      </left>
      <right style="medium">
        <color auto="1"/>
      </right>
      <top/>
      <bottom style="double">
        <color indexed="64"/>
      </bottom>
      <diagonal/>
    </border>
    <border>
      <left style="thin">
        <color indexed="64"/>
      </left>
      <right/>
      <top style="medium">
        <color indexed="64"/>
      </top>
      <bottom style="hair">
        <color indexed="64"/>
      </bottom>
      <diagonal/>
    </border>
    <border>
      <left style="thin">
        <color indexed="64"/>
      </left>
      <right/>
      <top style="hair">
        <color indexed="64"/>
      </top>
      <bottom style="double">
        <color indexed="64"/>
      </bottom>
      <diagonal/>
    </border>
    <border>
      <left style="double">
        <color indexed="64"/>
      </left>
      <right style="thin">
        <color indexed="64"/>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right style="thin">
        <color indexed="64"/>
      </right>
      <top style="double">
        <color indexed="64"/>
      </top>
      <bottom style="thin">
        <color indexed="64"/>
      </bottom>
      <diagonal/>
    </border>
    <border>
      <left style="double">
        <color indexed="64"/>
      </left>
      <right style="thin">
        <color indexed="64"/>
      </right>
      <top style="double">
        <color indexed="64"/>
      </top>
      <bottom style="thin">
        <color indexed="9"/>
      </bottom>
      <diagonal/>
    </border>
    <border>
      <left style="double">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s>
  <cellStyleXfs count="7">
    <xf numFmtId="0" fontId="0" fillId="0" borderId="0"/>
    <xf numFmtId="0" fontId="33" fillId="0" borderId="0" applyNumberFormat="0" applyFill="0" applyBorder="0" applyAlignment="0" applyProtection="0">
      <alignment vertical="top"/>
      <protection locked="0"/>
    </xf>
    <xf numFmtId="9" fontId="1" fillId="0" borderId="0" applyFont="0" applyFill="0" applyBorder="0" applyAlignment="0" applyProtection="0"/>
    <xf numFmtId="9" fontId="37" fillId="0" borderId="0" applyFont="0" applyFill="0" applyBorder="0" applyAlignment="0" applyProtection="0"/>
    <xf numFmtId="0" fontId="1" fillId="0" borderId="0"/>
    <xf numFmtId="0" fontId="43" fillId="0" borderId="0"/>
    <xf numFmtId="0" fontId="1" fillId="0" borderId="0"/>
  </cellStyleXfs>
  <cellXfs count="323">
    <xf numFmtId="0" fontId="0" fillId="0" borderId="0" xfId="0"/>
    <xf numFmtId="0" fontId="4" fillId="0" borderId="0" xfId="0" applyFont="1" applyBorder="1" applyAlignment="1"/>
    <xf numFmtId="0" fontId="5" fillId="0" borderId="1" xfId="0" applyFont="1" applyBorder="1" applyAlignment="1">
      <alignment horizontal="right"/>
    </xf>
    <xf numFmtId="0" fontId="6" fillId="0" borderId="0" xfId="0" applyFont="1" applyBorder="1" applyAlignment="1">
      <alignment horizontal="left"/>
    </xf>
    <xf numFmtId="0" fontId="5" fillId="0" borderId="0" xfId="0" applyFont="1" applyBorder="1" applyAlignment="1">
      <alignment horizontal="right"/>
    </xf>
    <xf numFmtId="0" fontId="6" fillId="0" borderId="2" xfId="0" applyFont="1" applyBorder="1" applyAlignment="1">
      <alignment horizontal="left"/>
    </xf>
    <xf numFmtId="0" fontId="8" fillId="0" borderId="3" xfId="0" applyFont="1" applyBorder="1" applyAlignment="1">
      <alignment horizontal="center"/>
    </xf>
    <xf numFmtId="0" fontId="7" fillId="2" borderId="4" xfId="0" applyFont="1" applyFill="1" applyBorder="1" applyAlignment="1">
      <alignment horizontal="right"/>
    </xf>
    <xf numFmtId="0" fontId="12" fillId="3" borderId="5" xfId="0" applyFont="1" applyFill="1" applyBorder="1" applyAlignment="1">
      <alignment horizontal="right"/>
    </xf>
    <xf numFmtId="0" fontId="2" fillId="0" borderId="1" xfId="0" applyFont="1" applyBorder="1" applyAlignment="1"/>
    <xf numFmtId="0" fontId="14" fillId="0" borderId="0" xfId="0" applyFont="1" applyBorder="1" applyAlignment="1"/>
    <xf numFmtId="0" fontId="15" fillId="0" borderId="0" xfId="0" applyFont="1" applyBorder="1" applyAlignment="1"/>
    <xf numFmtId="0" fontId="15" fillId="0" borderId="2" xfId="0" applyFont="1" applyBorder="1" applyAlignment="1"/>
    <xf numFmtId="0" fontId="6" fillId="0" borderId="6" xfId="0" applyFont="1" applyBorder="1" applyAlignment="1"/>
    <xf numFmtId="0" fontId="6" fillId="0" borderId="7" xfId="0" applyFont="1" applyBorder="1" applyAlignment="1"/>
    <xf numFmtId="0" fontId="6" fillId="0" borderId="8" xfId="0" applyFont="1" applyBorder="1" applyAlignment="1"/>
    <xf numFmtId="0" fontId="3" fillId="0" borderId="0" xfId="0" applyFont="1" applyBorder="1" applyAlignment="1"/>
    <xf numFmtId="0" fontId="6" fillId="0" borderId="0" xfId="0" applyFont="1" applyBorder="1" applyAlignment="1"/>
    <xf numFmtId="0" fontId="6" fillId="0" borderId="9" xfId="0" applyFont="1" applyBorder="1" applyAlignment="1"/>
    <xf numFmtId="0" fontId="6" fillId="0" borderId="10" xfId="0" applyFont="1" applyBorder="1" applyAlignment="1"/>
    <xf numFmtId="0" fontId="6" fillId="0" borderId="11" xfId="0" applyFont="1" applyBorder="1" applyAlignment="1"/>
    <xf numFmtId="0" fontId="3" fillId="0" borderId="0" xfId="0" applyFont="1" applyBorder="1" applyAlignment="1">
      <alignment horizontal="right"/>
    </xf>
    <xf numFmtId="0" fontId="4" fillId="0" borderId="0" xfId="0" applyFont="1" applyBorder="1" applyAlignment="1">
      <alignment horizontal="left"/>
    </xf>
    <xf numFmtId="0" fontId="15" fillId="0" borderId="0" xfId="0" applyFont="1" applyBorder="1" applyAlignment="1">
      <alignment horizontal="centerContinuous"/>
    </xf>
    <xf numFmtId="0" fontId="2" fillId="0" borderId="0" xfId="0" applyFont="1" applyBorder="1" applyAlignment="1">
      <alignment horizontal="centerContinuous"/>
    </xf>
    <xf numFmtId="0" fontId="4" fillId="0" borderId="0" xfId="0" applyFont="1" applyBorder="1" applyAlignment="1">
      <alignment horizontal="center"/>
    </xf>
    <xf numFmtId="0" fontId="4" fillId="0" borderId="0" xfId="0" applyFont="1" applyBorder="1" applyAlignment="1">
      <alignment horizontal="centerContinuous"/>
    </xf>
    <xf numFmtId="164" fontId="4" fillId="0" borderId="0" xfId="0" applyNumberFormat="1" applyFont="1" applyBorder="1" applyAlignment="1">
      <alignment horizontal="center"/>
    </xf>
    <xf numFmtId="0" fontId="18" fillId="0" borderId="0" xfId="0" applyFont="1" applyBorder="1" applyAlignment="1">
      <alignment horizontal="right"/>
    </xf>
    <xf numFmtId="0" fontId="4" fillId="0" borderId="0" xfId="0" applyFont="1" applyBorder="1" applyAlignment="1">
      <alignment wrapText="1"/>
    </xf>
    <xf numFmtId="0" fontId="9" fillId="3" borderId="5" xfId="0" applyFont="1" applyFill="1" applyBorder="1" applyAlignment="1">
      <alignment horizontal="right"/>
    </xf>
    <xf numFmtId="0" fontId="22" fillId="3" borderId="5" xfId="0" applyFont="1" applyFill="1" applyBorder="1" applyAlignment="1">
      <alignment horizontal="right"/>
    </xf>
    <xf numFmtId="0" fontId="7" fillId="2" borderId="15" xfId="0" applyFont="1" applyFill="1" applyBorder="1" applyAlignment="1">
      <alignment horizontal="right"/>
    </xf>
    <xf numFmtId="0" fontId="7" fillId="3" borderId="16" xfId="0" applyFont="1" applyFill="1" applyBorder="1" applyAlignment="1">
      <alignment horizontal="right"/>
    </xf>
    <xf numFmtId="0" fontId="8" fillId="0" borderId="17" xfId="0" applyFont="1" applyBorder="1" applyAlignment="1">
      <alignment horizontal="center"/>
    </xf>
    <xf numFmtId="0" fontId="13" fillId="3" borderId="18" xfId="0" applyFont="1" applyFill="1" applyBorder="1" applyAlignment="1">
      <alignment horizontal="right"/>
    </xf>
    <xf numFmtId="0" fontId="3" fillId="0" borderId="0" xfId="0" applyFont="1" applyBorder="1" applyAlignment="1">
      <alignment horizontal="right" wrapText="1"/>
    </xf>
    <xf numFmtId="0" fontId="25" fillId="0" borderId="25" xfId="0" applyFont="1" applyBorder="1" applyAlignment="1">
      <alignment horizontal="centerContinuous"/>
    </xf>
    <xf numFmtId="0" fontId="10" fillId="2" borderId="4" xfId="0" applyFont="1" applyFill="1" applyBorder="1" applyAlignment="1">
      <alignment horizontal="right"/>
    </xf>
    <xf numFmtId="0" fontId="6" fillId="0" borderId="0" xfId="0" applyFont="1" applyBorder="1" applyAlignment="1">
      <alignment horizontal="centerContinuous"/>
    </xf>
    <xf numFmtId="49" fontId="26" fillId="0" borderId="3" xfId="0" applyNumberFormat="1" applyFont="1" applyBorder="1" applyAlignment="1">
      <alignment horizontal="center"/>
    </xf>
    <xf numFmtId="49" fontId="26" fillId="0" borderId="26" xfId="0" applyNumberFormat="1" applyFont="1" applyBorder="1" applyAlignment="1">
      <alignment horizontal="center"/>
    </xf>
    <xf numFmtId="0" fontId="19" fillId="0" borderId="0" xfId="0" applyFont="1" applyBorder="1" applyAlignment="1"/>
    <xf numFmtId="0" fontId="29" fillId="0" borderId="0" xfId="0" applyFont="1" applyBorder="1" applyAlignment="1"/>
    <xf numFmtId="0" fontId="30" fillId="0" borderId="0" xfId="0" applyFont="1" applyBorder="1" applyAlignment="1"/>
    <xf numFmtId="0" fontId="31" fillId="0" borderId="0" xfId="0" applyFont="1" applyBorder="1" applyAlignment="1"/>
    <xf numFmtId="0" fontId="32" fillId="0" borderId="0" xfId="0" applyFont="1" applyBorder="1" applyAlignment="1"/>
    <xf numFmtId="0" fontId="10" fillId="2" borderId="27" xfId="0" applyFont="1" applyFill="1" applyBorder="1" applyAlignment="1">
      <alignment horizontal="right"/>
    </xf>
    <xf numFmtId="49" fontId="26" fillId="0" borderId="17" xfId="0" applyNumberFormat="1" applyFont="1" applyBorder="1" applyAlignment="1">
      <alignment horizontal="center"/>
    </xf>
    <xf numFmtId="0" fontId="15" fillId="0" borderId="0" xfId="0" applyNumberFormat="1" applyFont="1" applyBorder="1" applyAlignment="1">
      <alignment horizontal="centerContinuous"/>
    </xf>
    <xf numFmtId="0" fontId="4" fillId="0" borderId="0" xfId="0" applyNumberFormat="1" applyFont="1" applyBorder="1" applyAlignment="1">
      <alignment horizontal="left"/>
    </xf>
    <xf numFmtId="0" fontId="6" fillId="0" borderId="0" xfId="0" applyFont="1" applyBorder="1" applyAlignment="1">
      <alignment horizontal="center"/>
    </xf>
    <xf numFmtId="0" fontId="5" fillId="0" borderId="35" xfId="0" applyFont="1" applyBorder="1" applyAlignment="1">
      <alignment horizontal="center"/>
    </xf>
    <xf numFmtId="49" fontId="6" fillId="0" borderId="35" xfId="0" applyNumberFormat="1" applyFont="1" applyBorder="1" applyAlignment="1">
      <alignment horizontal="center"/>
    </xf>
    <xf numFmtId="164" fontId="5" fillId="5" borderId="36" xfId="0" applyNumberFormat="1" applyFont="1" applyFill="1" applyBorder="1" applyAlignment="1">
      <alignment horizontal="center"/>
    </xf>
    <xf numFmtId="164" fontId="4" fillId="0" borderId="13" xfId="0" applyNumberFormat="1" applyFont="1" applyFill="1" applyBorder="1" applyAlignment="1">
      <alignment horizontal="center"/>
    </xf>
    <xf numFmtId="0" fontId="3" fillId="0" borderId="0" xfId="0" applyFont="1" applyBorder="1" applyAlignment="1">
      <alignment horizontal="center"/>
    </xf>
    <xf numFmtId="0" fontId="6" fillId="0" borderId="29" xfId="0" applyNumberFormat="1" applyFont="1" applyFill="1" applyBorder="1" applyAlignment="1">
      <alignment horizontal="center"/>
    </xf>
    <xf numFmtId="49" fontId="6" fillId="0" borderId="30" xfId="0" applyNumberFormat="1" applyFont="1" applyFill="1" applyBorder="1" applyAlignment="1">
      <alignment horizontal="center"/>
    </xf>
    <xf numFmtId="0" fontId="6" fillId="0" borderId="31" xfId="0" applyNumberFormat="1" applyFont="1" applyFill="1" applyBorder="1" applyAlignment="1">
      <alignment horizontal="center"/>
    </xf>
    <xf numFmtId="0" fontId="6" fillId="0" borderId="1" xfId="0" applyFont="1" applyBorder="1" applyAlignment="1"/>
    <xf numFmtId="0" fontId="6" fillId="0" borderId="2" xfId="0" applyFont="1" applyBorder="1" applyAlignment="1"/>
    <xf numFmtId="0" fontId="6" fillId="0" borderId="3" xfId="0" quotePrefix="1" applyFont="1" applyBorder="1" applyAlignment="1">
      <alignment horizontal="center"/>
    </xf>
    <xf numFmtId="0" fontId="8" fillId="0" borderId="3" xfId="0" quotePrefix="1" applyFont="1" applyBorder="1" applyAlignment="1">
      <alignment horizontal="center"/>
    </xf>
    <xf numFmtId="0" fontId="6" fillId="0" borderId="26" xfId="0" quotePrefix="1" applyFont="1" applyBorder="1" applyAlignment="1">
      <alignment horizontal="center"/>
    </xf>
    <xf numFmtId="0" fontId="35" fillId="0" borderId="37" xfId="0" applyFont="1" applyBorder="1" applyAlignment="1">
      <alignment horizontal="centerContinuous"/>
    </xf>
    <xf numFmtId="164" fontId="2" fillId="0" borderId="0" xfId="0" applyNumberFormat="1" applyFont="1" applyBorder="1" applyAlignment="1">
      <alignment horizontal="centerContinuous"/>
    </xf>
    <xf numFmtId="0" fontId="21" fillId="4" borderId="40" xfId="0" applyFont="1" applyFill="1" applyBorder="1" applyAlignment="1">
      <alignment horizontal="center"/>
    </xf>
    <xf numFmtId="164" fontId="21" fillId="4" borderId="41" xfId="0" applyNumberFormat="1" applyFont="1" applyFill="1" applyBorder="1" applyAlignment="1">
      <alignment horizontal="center"/>
    </xf>
    <xf numFmtId="0" fontId="21" fillId="4" borderId="40" xfId="0" applyFont="1" applyFill="1" applyBorder="1" applyAlignment="1">
      <alignment horizontal="right"/>
    </xf>
    <xf numFmtId="0" fontId="21" fillId="4" borderId="42" xfId="0" applyFont="1" applyFill="1" applyBorder="1" applyAlignment="1"/>
    <xf numFmtId="0" fontId="4" fillId="0" borderId="43" xfId="0" applyFont="1" applyBorder="1" applyAlignment="1">
      <alignment horizontal="center" shrinkToFit="1"/>
    </xf>
    <xf numFmtId="164" fontId="4" fillId="0" borderId="44" xfId="0" applyNumberFormat="1" applyFont="1" applyBorder="1" applyAlignment="1">
      <alignment horizontal="center" shrinkToFit="1"/>
    </xf>
    <xf numFmtId="0" fontId="4" fillId="0" borderId="45" xfId="0" applyFont="1" applyBorder="1" applyAlignment="1">
      <alignment horizontal="left"/>
    </xf>
    <xf numFmtId="0" fontId="4" fillId="0" borderId="46" xfId="0" applyFont="1" applyBorder="1" applyAlignment="1">
      <alignment horizontal="left" shrinkToFit="1"/>
    </xf>
    <xf numFmtId="0" fontId="4" fillId="0" borderId="50" xfId="0" applyFont="1" applyBorder="1" applyAlignment="1">
      <alignment horizontal="center" shrinkToFit="1"/>
    </xf>
    <xf numFmtId="164" fontId="4" fillId="0" borderId="51" xfId="0" applyNumberFormat="1" applyFont="1" applyBorder="1" applyAlignment="1">
      <alignment horizontal="center" shrinkToFit="1"/>
    </xf>
    <xf numFmtId="0" fontId="4" fillId="0" borderId="52" xfId="0" applyFont="1" applyBorder="1" applyAlignment="1">
      <alignment horizontal="left"/>
    </xf>
    <xf numFmtId="0" fontId="4" fillId="0" borderId="53" xfId="0" applyFont="1" applyBorder="1" applyAlignment="1">
      <alignment horizontal="left" shrinkToFit="1"/>
    </xf>
    <xf numFmtId="164" fontId="2" fillId="0" borderId="0" xfId="0" applyNumberFormat="1" applyFont="1" applyBorder="1" applyAlignment="1">
      <alignment horizontal="centerContinuous" shrinkToFit="1"/>
    </xf>
    <xf numFmtId="0" fontId="2" fillId="0" borderId="0" xfId="0" applyFont="1" applyBorder="1" applyAlignment="1">
      <alignment horizontal="centerContinuous" shrinkToFit="1"/>
    </xf>
    <xf numFmtId="0" fontId="2" fillId="0" borderId="0" xfId="0" applyFont="1" applyBorder="1" applyAlignment="1"/>
    <xf numFmtId="0" fontId="4" fillId="0" borderId="54" xfId="0" applyFont="1" applyBorder="1" applyAlignment="1">
      <alignment horizontal="left" shrinkToFit="1"/>
    </xf>
    <xf numFmtId="0" fontId="4" fillId="0" borderId="55" xfId="0" applyFont="1" applyBorder="1" applyAlignment="1">
      <alignment horizontal="left" shrinkToFit="1"/>
    </xf>
    <xf numFmtId="0" fontId="4" fillId="0" borderId="56" xfId="0" applyFont="1" applyBorder="1" applyAlignment="1">
      <alignment horizontal="center" shrinkToFit="1"/>
    </xf>
    <xf numFmtId="0" fontId="4" fillId="0" borderId="58" xfId="0" applyFont="1" applyBorder="1" applyAlignment="1">
      <alignment horizontal="left"/>
    </xf>
    <xf numFmtId="164" fontId="4" fillId="0" borderId="59" xfId="0" applyNumberFormat="1" applyFont="1" applyBorder="1" applyAlignment="1">
      <alignment horizontal="center" shrinkToFit="1"/>
    </xf>
    <xf numFmtId="0" fontId="4" fillId="0" borderId="60" xfId="0" applyFont="1" applyBorder="1" applyAlignment="1">
      <alignment horizontal="left"/>
    </xf>
    <xf numFmtId="0" fontId="12" fillId="0" borderId="30" xfId="0" applyNumberFormat="1" applyFont="1" applyFill="1" applyBorder="1" applyAlignment="1">
      <alignment horizontal="center"/>
    </xf>
    <xf numFmtId="0" fontId="3" fillId="0" borderId="0" xfId="0" applyFont="1" applyFill="1" applyBorder="1" applyAlignment="1">
      <alignment horizontal="right"/>
    </xf>
    <xf numFmtId="164" fontId="4" fillId="0" borderId="0" xfId="0" applyNumberFormat="1" applyFont="1" applyFill="1" applyBorder="1" applyAlignment="1">
      <alignment horizontal="center"/>
    </xf>
    <xf numFmtId="0" fontId="2" fillId="0" borderId="0" xfId="0" applyFont="1" applyFill="1" applyBorder="1" applyAlignment="1">
      <alignment horizontal="centerContinuous" shrinkToFit="1"/>
    </xf>
    <xf numFmtId="0" fontId="3" fillId="0" borderId="66" xfId="0" applyFont="1" applyFill="1" applyBorder="1" applyAlignment="1">
      <alignment horizontal="center"/>
    </xf>
    <xf numFmtId="0" fontId="4" fillId="0" borderId="67" xfId="0" applyFont="1" applyFill="1" applyBorder="1" applyAlignment="1">
      <alignment horizontal="center"/>
    </xf>
    <xf numFmtId="164" fontId="4" fillId="0" borderId="67" xfId="0" applyNumberFormat="1" applyFont="1" applyFill="1" applyBorder="1" applyAlignment="1">
      <alignment horizontal="center"/>
    </xf>
    <xf numFmtId="0" fontId="4" fillId="0" borderId="68" xfId="0" applyFont="1" applyFill="1" applyBorder="1" applyAlignment="1">
      <alignment horizontal="centerContinuous"/>
    </xf>
    <xf numFmtId="0" fontId="4" fillId="0" borderId="69" xfId="0" applyFont="1" applyFill="1" applyBorder="1" applyAlignment="1">
      <alignment horizontal="centerContinuous"/>
    </xf>
    <xf numFmtId="0" fontId="4" fillId="0" borderId="26" xfId="0" applyFont="1" applyFill="1" applyBorder="1" applyAlignment="1">
      <alignment horizontal="centerContinuous"/>
    </xf>
    <xf numFmtId="0" fontId="4" fillId="0" borderId="59" xfId="0" applyFont="1" applyBorder="1" applyAlignment="1">
      <alignment horizontal="center" shrinkToFit="1"/>
    </xf>
    <xf numFmtId="0" fontId="4" fillId="0" borderId="51" xfId="0" applyFont="1" applyBorder="1" applyAlignment="1">
      <alignment horizontal="center" shrinkToFit="1"/>
    </xf>
    <xf numFmtId="0" fontId="4" fillId="0" borderId="44" xfId="0" applyFont="1" applyBorder="1" applyAlignment="1">
      <alignment horizontal="center" shrinkToFit="1"/>
    </xf>
    <xf numFmtId="164" fontId="21" fillId="4" borderId="71" xfId="0" applyNumberFormat="1" applyFont="1" applyFill="1" applyBorder="1" applyAlignment="1">
      <alignment horizontal="center"/>
    </xf>
    <xf numFmtId="0" fontId="21" fillId="4" borderId="41" xfId="0" applyFont="1" applyFill="1" applyBorder="1" applyAlignment="1">
      <alignment horizontal="center"/>
    </xf>
    <xf numFmtId="0" fontId="20" fillId="3" borderId="73" xfId="0" applyFont="1" applyFill="1" applyBorder="1" applyAlignment="1">
      <alignment horizontal="left"/>
    </xf>
    <xf numFmtId="0" fontId="3" fillId="3" borderId="73" xfId="0" applyFont="1" applyFill="1" applyBorder="1" applyAlignment="1">
      <alignment horizontal="centerContinuous"/>
    </xf>
    <xf numFmtId="0" fontId="4" fillId="3" borderId="73" xfId="0" applyFont="1" applyFill="1" applyBorder="1" applyAlignment="1">
      <alignment horizontal="centerContinuous"/>
    </xf>
    <xf numFmtId="0" fontId="36" fillId="0" borderId="37" xfId="0" applyFont="1" applyBorder="1" applyAlignment="1">
      <alignment horizontal="centerContinuous" vertical="center" wrapText="1"/>
    </xf>
    <xf numFmtId="49" fontId="5" fillId="6" borderId="14" xfId="0" applyNumberFormat="1" applyFont="1" applyFill="1" applyBorder="1" applyAlignment="1">
      <alignment horizontal="center"/>
    </xf>
    <xf numFmtId="0" fontId="5" fillId="0" borderId="35" xfId="0" applyNumberFormat="1" applyFont="1" applyBorder="1" applyAlignment="1">
      <alignment horizontal="center"/>
    </xf>
    <xf numFmtId="0" fontId="6" fillId="8" borderId="29" xfId="0" applyNumberFormat="1" applyFont="1" applyFill="1" applyBorder="1" applyAlignment="1">
      <alignment horizontal="center"/>
    </xf>
    <xf numFmtId="49" fontId="6" fillId="8" borderId="30" xfId="0" applyNumberFormat="1" applyFont="1" applyFill="1" applyBorder="1" applyAlignment="1">
      <alignment horizontal="center"/>
    </xf>
    <xf numFmtId="0" fontId="6" fillId="8" borderId="31" xfId="0" applyNumberFormat="1" applyFont="1" applyFill="1" applyBorder="1" applyAlignment="1">
      <alignment horizontal="center"/>
    </xf>
    <xf numFmtId="164" fontId="4" fillId="0" borderId="76" xfId="0" applyNumberFormat="1" applyFont="1" applyFill="1" applyBorder="1" applyAlignment="1">
      <alignment horizontal="centerContinuous"/>
    </xf>
    <xf numFmtId="164" fontId="4" fillId="0" borderId="79" xfId="0" applyNumberFormat="1" applyFont="1" applyFill="1" applyBorder="1" applyAlignment="1">
      <alignment horizontal="centerContinuous"/>
    </xf>
    <xf numFmtId="0" fontId="4" fillId="0" borderId="80" xfId="0" applyFont="1" applyFill="1" applyBorder="1" applyAlignment="1">
      <alignment horizontal="centerContinuous"/>
    </xf>
    <xf numFmtId="164" fontId="4" fillId="0" borderId="81" xfId="0" applyNumberFormat="1" applyFont="1" applyFill="1" applyBorder="1" applyAlignment="1">
      <alignment horizontal="centerContinuous"/>
    </xf>
    <xf numFmtId="0" fontId="4" fillId="0" borderId="82" xfId="0" quotePrefix="1" applyFont="1" applyFill="1" applyBorder="1" applyAlignment="1">
      <alignment horizontal="centerContinuous"/>
    </xf>
    <xf numFmtId="0" fontId="1" fillId="0" borderId="0" xfId="0" applyFont="1" applyBorder="1" applyAlignment="1">
      <alignment wrapText="1"/>
    </xf>
    <xf numFmtId="0" fontId="10" fillId="8" borderId="1" xfId="0" applyFont="1" applyFill="1" applyBorder="1" applyAlignment="1"/>
    <xf numFmtId="49" fontId="16" fillId="8" borderId="29" xfId="0" applyNumberFormat="1" applyFont="1" applyFill="1" applyBorder="1" applyAlignment="1">
      <alignment horizontal="center"/>
    </xf>
    <xf numFmtId="0" fontId="16" fillId="8" borderId="30" xfId="0" applyNumberFormat="1" applyFont="1" applyFill="1" applyBorder="1" applyAlignment="1">
      <alignment horizontal="center"/>
    </xf>
    <xf numFmtId="0" fontId="6" fillId="0" borderId="70" xfId="0" applyFont="1" applyFill="1" applyBorder="1" applyAlignment="1">
      <alignment horizontal="centerContinuous"/>
    </xf>
    <xf numFmtId="0" fontId="13" fillId="8" borderId="1" xfId="0" applyFont="1" applyFill="1" applyBorder="1" applyAlignment="1"/>
    <xf numFmtId="49" fontId="23" fillId="8" borderId="29" xfId="0" applyNumberFormat="1" applyFont="1" applyFill="1" applyBorder="1" applyAlignment="1">
      <alignment horizontal="center"/>
    </xf>
    <xf numFmtId="0" fontId="23" fillId="8" borderId="30" xfId="0" applyNumberFormat="1" applyFont="1" applyFill="1" applyBorder="1" applyAlignment="1">
      <alignment horizontal="center"/>
    </xf>
    <xf numFmtId="0" fontId="1" fillId="0" borderId="48" xfId="0" applyFont="1" applyFill="1" applyBorder="1" applyAlignment="1">
      <alignment horizontal="left"/>
    </xf>
    <xf numFmtId="0" fontId="4" fillId="0" borderId="49" xfId="0" applyFont="1" applyFill="1" applyBorder="1" applyAlignment="1">
      <alignment horizontal="left" shrinkToFit="1"/>
    </xf>
    <xf numFmtId="0" fontId="4" fillId="0" borderId="43" xfId="0" applyFont="1" applyFill="1" applyBorder="1" applyAlignment="1">
      <alignment horizontal="center" shrinkToFit="1"/>
    </xf>
    <xf numFmtId="0" fontId="4" fillId="0" borderId="57" xfId="0" applyFont="1" applyFill="1" applyBorder="1" applyAlignment="1">
      <alignment horizontal="center" shrinkToFit="1"/>
    </xf>
    <xf numFmtId="164" fontId="4" fillId="0" borderId="59" xfId="0" applyNumberFormat="1" applyFont="1" applyFill="1" applyBorder="1" applyAlignment="1">
      <alignment horizontal="center" shrinkToFit="1"/>
    </xf>
    <xf numFmtId="0" fontId="4" fillId="0" borderId="59" xfId="0" applyFont="1" applyFill="1" applyBorder="1" applyAlignment="1">
      <alignment horizontal="center" shrinkToFit="1"/>
    </xf>
    <xf numFmtId="0" fontId="4" fillId="0" borderId="46" xfId="0" applyFont="1" applyFill="1" applyBorder="1" applyAlignment="1">
      <alignment horizontal="left" shrinkToFit="1"/>
    </xf>
    <xf numFmtId="0" fontId="1" fillId="0" borderId="45" xfId="0" applyFont="1" applyFill="1" applyBorder="1" applyAlignment="1">
      <alignment horizontal="left"/>
    </xf>
    <xf numFmtId="164" fontId="1" fillId="0" borderId="59" xfId="0" applyNumberFormat="1" applyFont="1" applyFill="1" applyBorder="1" applyAlignment="1">
      <alignment horizontal="center" shrinkToFit="1"/>
    </xf>
    <xf numFmtId="0" fontId="1" fillId="0" borderId="50" xfId="0" applyFont="1" applyFill="1" applyBorder="1" applyAlignment="1">
      <alignment horizontal="center" shrinkToFit="1"/>
    </xf>
    <xf numFmtId="0" fontId="4" fillId="0" borderId="51" xfId="0" applyFont="1" applyFill="1" applyBorder="1" applyAlignment="1">
      <alignment horizontal="center" shrinkToFit="1"/>
    </xf>
    <xf numFmtId="164" fontId="4" fillId="0" borderId="51" xfId="0" applyNumberFormat="1" applyFont="1" applyFill="1" applyBorder="1" applyAlignment="1">
      <alignment horizontal="center" shrinkToFit="1"/>
    </xf>
    <xf numFmtId="0" fontId="1" fillId="0" borderId="52" xfId="0" applyFont="1" applyFill="1" applyBorder="1" applyAlignment="1">
      <alignment horizontal="left"/>
    </xf>
    <xf numFmtId="0" fontId="4" fillId="0" borderId="53" xfId="0" applyFont="1" applyFill="1" applyBorder="1" applyAlignment="1">
      <alignment horizontal="left" shrinkToFit="1"/>
    </xf>
    <xf numFmtId="0" fontId="1" fillId="0" borderId="67" xfId="0" applyFont="1" applyFill="1" applyBorder="1" applyAlignment="1">
      <alignment horizontal="center"/>
    </xf>
    <xf numFmtId="0" fontId="45" fillId="3" borderId="5" xfId="0" applyFont="1" applyFill="1" applyBorder="1" applyAlignment="1">
      <alignment horizontal="right"/>
    </xf>
    <xf numFmtId="0" fontId="6" fillId="0" borderId="29" xfId="0" applyFont="1" applyFill="1" applyBorder="1" applyAlignment="1">
      <alignment horizontal="center" wrapText="1"/>
    </xf>
    <xf numFmtId="49" fontId="1" fillId="0" borderId="32" xfId="0" applyNumberFormat="1" applyFont="1" applyFill="1" applyBorder="1" applyAlignment="1">
      <alignment horizontal="center"/>
    </xf>
    <xf numFmtId="0" fontId="1" fillId="0" borderId="56" xfId="0" applyFont="1" applyBorder="1" applyAlignment="1">
      <alignment horizontal="center" shrinkToFit="1"/>
    </xf>
    <xf numFmtId="0" fontId="1" fillId="0" borderId="50" xfId="0" applyFont="1" applyBorder="1" applyAlignment="1">
      <alignment horizontal="center" shrinkToFit="1"/>
    </xf>
    <xf numFmtId="0" fontId="1" fillId="0" borderId="52" xfId="0" quotePrefix="1" applyFont="1" applyBorder="1" applyAlignment="1">
      <alignment horizontal="left"/>
    </xf>
    <xf numFmtId="0" fontId="3" fillId="0" borderId="0" xfId="0" applyFont="1" applyBorder="1" applyAlignment="1">
      <alignment horizontal="left"/>
    </xf>
    <xf numFmtId="0" fontId="13" fillId="8" borderId="30" xfId="0" applyNumberFormat="1" applyFont="1" applyFill="1" applyBorder="1" applyAlignment="1">
      <alignment horizontal="center"/>
    </xf>
    <xf numFmtId="0" fontId="21" fillId="11" borderId="19" xfId="0" applyFont="1" applyFill="1" applyBorder="1" applyAlignment="1">
      <alignment horizontal="center"/>
    </xf>
    <xf numFmtId="0" fontId="21" fillId="11" borderId="20" xfId="0" applyFont="1" applyFill="1" applyBorder="1" applyAlignment="1">
      <alignment horizontal="center"/>
    </xf>
    <xf numFmtId="49" fontId="21" fillId="11" borderId="20" xfId="0" applyNumberFormat="1" applyFont="1" applyFill="1" applyBorder="1" applyAlignment="1">
      <alignment horizontal="center"/>
    </xf>
    <xf numFmtId="0" fontId="21" fillId="11" borderId="24" xfId="0" applyFont="1" applyFill="1" applyBorder="1" applyAlignment="1">
      <alignment horizontal="center"/>
    </xf>
    <xf numFmtId="0" fontId="21" fillId="11" borderId="21" xfId="0" applyFont="1" applyFill="1" applyBorder="1" applyAlignment="1">
      <alignment horizontal="center"/>
    </xf>
    <xf numFmtId="0" fontId="21" fillId="11" borderId="24" xfId="0" applyFont="1" applyFill="1" applyBorder="1" applyAlignment="1">
      <alignment horizontal="centerContinuous"/>
    </xf>
    <xf numFmtId="0" fontId="21" fillId="11" borderId="77" xfId="0" applyFont="1" applyFill="1" applyBorder="1" applyAlignment="1">
      <alignment horizontal="centerContinuous"/>
    </xf>
    <xf numFmtId="0" fontId="21" fillId="11" borderId="78" xfId="0" applyFont="1" applyFill="1" applyBorder="1" applyAlignment="1">
      <alignment horizontal="centerContinuous"/>
    </xf>
    <xf numFmtId="0" fontId="21" fillId="11" borderId="22" xfId="0" applyFont="1" applyFill="1" applyBorder="1" applyAlignment="1">
      <alignment horizontal="centerContinuous"/>
    </xf>
    <xf numFmtId="0" fontId="21" fillId="11" borderId="23" xfId="0" applyFont="1" applyFill="1" applyBorder="1" applyAlignment="1">
      <alignment horizontal="centerContinuous"/>
    </xf>
    <xf numFmtId="0" fontId="1" fillId="0" borderId="1" xfId="0" applyFont="1" applyFill="1" applyBorder="1" applyAlignment="1">
      <alignment horizontal="centerContinuous"/>
    </xf>
    <xf numFmtId="0" fontId="1" fillId="0" borderId="0" xfId="0" applyFont="1" applyFill="1" applyBorder="1" applyAlignment="1">
      <alignment horizontal="centerContinuous"/>
    </xf>
    <xf numFmtId="0" fontId="1" fillId="0" borderId="89" xfId="0" applyFont="1" applyFill="1" applyBorder="1" applyAlignment="1">
      <alignment horizontal="centerContinuous"/>
    </xf>
    <xf numFmtId="0" fontId="1" fillId="0" borderId="89" xfId="0" applyFont="1" applyFill="1" applyBorder="1" applyAlignment="1">
      <alignment horizontal="center"/>
    </xf>
    <xf numFmtId="0" fontId="1" fillId="0" borderId="2" xfId="0" applyFont="1" applyFill="1" applyBorder="1" applyAlignment="1">
      <alignment horizontal="centerContinuous"/>
    </xf>
    <xf numFmtId="0" fontId="21" fillId="11" borderId="91" xfId="0" applyFont="1" applyFill="1" applyBorder="1" applyAlignment="1">
      <alignment horizontal="center"/>
    </xf>
    <xf numFmtId="49" fontId="1" fillId="0" borderId="65" xfId="0" applyNumberFormat="1" applyFont="1" applyBorder="1" applyAlignment="1">
      <alignment horizontal="center" vertical="center"/>
    </xf>
    <xf numFmtId="0" fontId="26" fillId="0" borderId="17" xfId="0" applyNumberFormat="1" applyFont="1" applyBorder="1" applyAlignment="1">
      <alignment horizontal="center"/>
    </xf>
    <xf numFmtId="49" fontId="47" fillId="10" borderId="94" xfId="0" applyNumberFormat="1" applyFont="1" applyFill="1" applyBorder="1" applyAlignment="1">
      <alignment horizontal="center"/>
    </xf>
    <xf numFmtId="49" fontId="47" fillId="12" borderId="94" xfId="0" applyNumberFormat="1" applyFont="1" applyFill="1" applyBorder="1" applyAlignment="1">
      <alignment horizontal="center"/>
    </xf>
    <xf numFmtId="49" fontId="47" fillId="10" borderId="95" xfId="0" applyNumberFormat="1" applyFont="1" applyFill="1" applyBorder="1" applyAlignment="1">
      <alignment horizontal="center"/>
    </xf>
    <xf numFmtId="0" fontId="11" fillId="4" borderId="92" xfId="0" applyFont="1" applyFill="1" applyBorder="1" applyAlignment="1">
      <alignment horizontal="centerContinuous" vertical="center"/>
    </xf>
    <xf numFmtId="0" fontId="11" fillId="4" borderId="41" xfId="0" applyFont="1" applyFill="1" applyBorder="1" applyAlignment="1">
      <alignment horizontal="center" vertical="center"/>
    </xf>
    <xf numFmtId="0" fontId="11" fillId="4" borderId="41" xfId="0" applyFont="1" applyFill="1" applyBorder="1" applyAlignment="1">
      <alignment horizontal="center" vertical="center" wrapText="1"/>
    </xf>
    <xf numFmtId="0" fontId="11" fillId="4" borderId="41" xfId="0" applyNumberFormat="1" applyFont="1" applyFill="1" applyBorder="1" applyAlignment="1">
      <alignment horizontal="center" vertical="center" wrapText="1"/>
    </xf>
    <xf numFmtId="0" fontId="46" fillId="10" borderId="40" xfId="0" applyNumberFormat="1" applyFont="1" applyFill="1" applyBorder="1" applyAlignment="1">
      <alignment horizontal="center" vertical="center" wrapText="1"/>
    </xf>
    <xf numFmtId="0" fontId="11" fillId="4" borderId="93" xfId="0" applyFont="1" applyFill="1" applyBorder="1" applyAlignment="1">
      <alignment horizontal="center" vertical="center"/>
    </xf>
    <xf numFmtId="0" fontId="3" fillId="0" borderId="0" xfId="0" applyFont="1" applyBorder="1" applyAlignment="1">
      <alignment vertical="center"/>
    </xf>
    <xf numFmtId="0" fontId="40" fillId="10" borderId="24" xfId="0" applyFont="1" applyFill="1" applyBorder="1" applyAlignment="1">
      <alignment horizontal="center"/>
    </xf>
    <xf numFmtId="1" fontId="48" fillId="10" borderId="96" xfId="0" applyNumberFormat="1" applyFont="1" applyFill="1" applyBorder="1" applyAlignment="1">
      <alignment horizontal="center" vertical="center"/>
    </xf>
    <xf numFmtId="1" fontId="48" fillId="10" borderId="97" xfId="0" applyNumberFormat="1" applyFont="1" applyFill="1" applyBorder="1" applyAlignment="1">
      <alignment horizontal="center"/>
    </xf>
    <xf numFmtId="1" fontId="1" fillId="0" borderId="97" xfId="0" applyNumberFormat="1" applyFont="1" applyFill="1" applyBorder="1" applyAlignment="1">
      <alignment horizontal="center"/>
    </xf>
    <xf numFmtId="0" fontId="1" fillId="0" borderId="100" xfId="0" applyFont="1" applyFill="1" applyBorder="1" applyAlignment="1">
      <alignment horizontal="center"/>
    </xf>
    <xf numFmtId="49" fontId="1" fillId="0" borderId="101" xfId="0" applyNumberFormat="1" applyFont="1" applyFill="1" applyBorder="1" applyAlignment="1">
      <alignment horizontal="center"/>
    </xf>
    <xf numFmtId="164" fontId="4" fillId="0" borderId="101" xfId="0" applyNumberFormat="1" applyFont="1" applyFill="1" applyBorder="1" applyAlignment="1">
      <alignment horizontal="center"/>
    </xf>
    <xf numFmtId="164" fontId="4" fillId="0" borderId="97" xfId="0" applyNumberFormat="1" applyFont="1" applyFill="1" applyBorder="1" applyAlignment="1">
      <alignment horizontal="center"/>
    </xf>
    <xf numFmtId="0" fontId="1" fillId="0" borderId="102" xfId="0" quotePrefix="1" applyFont="1" applyFill="1" applyBorder="1" applyAlignment="1">
      <alignment horizontal="center"/>
    </xf>
    <xf numFmtId="1" fontId="38" fillId="13" borderId="96" xfId="0" applyNumberFormat="1" applyFont="1" applyFill="1" applyBorder="1" applyAlignment="1">
      <alignment horizontal="center" vertical="center"/>
    </xf>
    <xf numFmtId="0" fontId="38" fillId="13" borderId="99" xfId="0" applyFont="1" applyFill="1" applyBorder="1" applyAlignment="1">
      <alignment horizontal="center"/>
    </xf>
    <xf numFmtId="0" fontId="38" fillId="13" borderId="98" xfId="0" applyFont="1" applyFill="1" applyBorder="1" applyAlignment="1">
      <alignment horizontal="center"/>
    </xf>
    <xf numFmtId="0" fontId="38" fillId="13" borderId="90" xfId="0" applyFont="1" applyFill="1" applyBorder="1" applyAlignment="1">
      <alignment horizontal="center"/>
    </xf>
    <xf numFmtId="49" fontId="38" fillId="13" borderId="90" xfId="0" applyNumberFormat="1" applyFont="1" applyFill="1" applyBorder="1" applyAlignment="1">
      <alignment horizontal="center"/>
    </xf>
    <xf numFmtId="164" fontId="38" fillId="13" borderId="90" xfId="0" applyNumberFormat="1" applyFont="1" applyFill="1" applyBorder="1" applyAlignment="1">
      <alignment horizontal="center"/>
    </xf>
    <xf numFmtId="164" fontId="38" fillId="13" borderId="96" xfId="0" applyNumberFormat="1" applyFont="1" applyFill="1" applyBorder="1" applyAlignment="1">
      <alignment horizontal="center"/>
    </xf>
    <xf numFmtId="0" fontId="49" fillId="0" borderId="1" xfId="0" applyFont="1" applyFill="1" applyBorder="1" applyAlignment="1"/>
    <xf numFmtId="0" fontId="5" fillId="0" borderId="29" xfId="0" applyFont="1" applyFill="1" applyBorder="1" applyAlignment="1">
      <alignment horizontal="center"/>
    </xf>
    <xf numFmtId="0" fontId="6" fillId="0" borderId="29" xfId="0" applyFont="1" applyFill="1" applyBorder="1" applyAlignment="1">
      <alignment horizontal="center"/>
    </xf>
    <xf numFmtId="0" fontId="50" fillId="0" borderId="29" xfId="0" applyFont="1" applyFill="1" applyBorder="1" applyAlignment="1">
      <alignment horizontal="center" wrapText="1"/>
    </xf>
    <xf numFmtId="1" fontId="6" fillId="0" borderId="29" xfId="0" applyNumberFormat="1" applyFont="1" applyFill="1" applyBorder="1" applyAlignment="1">
      <alignment horizontal="center" wrapText="1"/>
    </xf>
    <xf numFmtId="0" fontId="51" fillId="0" borderId="1" xfId="0" applyFont="1" applyFill="1" applyBorder="1" applyAlignment="1"/>
    <xf numFmtId="0" fontId="50" fillId="0" borderId="84" xfId="0" applyFont="1" applyFill="1" applyBorder="1" applyAlignment="1"/>
    <xf numFmtId="0" fontId="5" fillId="0" borderId="83" xfId="0" applyFont="1" applyFill="1" applyBorder="1" applyAlignment="1">
      <alignment horizontal="center"/>
    </xf>
    <xf numFmtId="0" fontId="6" fillId="0" borderId="83" xfId="0" applyFont="1" applyFill="1" applyBorder="1" applyAlignment="1">
      <alignment horizontal="center"/>
    </xf>
    <xf numFmtId="0" fontId="46" fillId="0" borderId="83" xfId="0" applyFont="1" applyFill="1" applyBorder="1" applyAlignment="1">
      <alignment horizontal="center" wrapText="1"/>
    </xf>
    <xf numFmtId="0" fontId="6" fillId="0" borderId="83" xfId="0" applyFont="1" applyFill="1" applyBorder="1" applyAlignment="1">
      <alignment horizontal="center" wrapText="1"/>
    </xf>
    <xf numFmtId="1" fontId="6" fillId="0" borderId="83" xfId="0" applyNumberFormat="1" applyFont="1" applyFill="1" applyBorder="1" applyAlignment="1">
      <alignment horizontal="center" wrapText="1"/>
    </xf>
    <xf numFmtId="0" fontId="6" fillId="0" borderId="64" xfId="0" applyNumberFormat="1" applyFont="1" applyFill="1" applyBorder="1" applyAlignment="1">
      <alignment horizontal="center"/>
    </xf>
    <xf numFmtId="49" fontId="5" fillId="0" borderId="103" xfId="0" applyNumberFormat="1" applyFont="1" applyFill="1" applyBorder="1" applyAlignment="1">
      <alignment horizontal="centerContinuous"/>
    </xf>
    <xf numFmtId="0" fontId="5" fillId="2" borderId="62" xfId="0" applyFont="1" applyFill="1" applyBorder="1" applyAlignment="1">
      <alignment horizontal="right"/>
    </xf>
    <xf numFmtId="49" fontId="6" fillId="0" borderId="61" xfId="0" applyNumberFormat="1" applyFont="1" applyBorder="1" applyAlignment="1">
      <alignment horizontal="center"/>
    </xf>
    <xf numFmtId="0" fontId="5" fillId="2" borderId="104" xfId="0" applyFont="1" applyFill="1" applyBorder="1" applyAlignment="1">
      <alignment horizontal="right"/>
    </xf>
    <xf numFmtId="49" fontId="6" fillId="0" borderId="63" xfId="0" applyNumberFormat="1" applyFont="1" applyFill="1" applyBorder="1" applyAlignment="1">
      <alignment horizontal="centerContinuous"/>
    </xf>
    <xf numFmtId="0" fontId="6" fillId="8" borderId="31" xfId="0" quotePrefix="1" applyNumberFormat="1" applyFont="1" applyFill="1" applyBorder="1" applyAlignment="1">
      <alignment horizontal="center"/>
    </xf>
    <xf numFmtId="0" fontId="22" fillId="8" borderId="1" xfId="0" applyFont="1" applyFill="1" applyBorder="1" applyAlignment="1"/>
    <xf numFmtId="49" fontId="28" fillId="8" borderId="29" xfId="0" applyNumberFormat="1" applyFont="1" applyFill="1" applyBorder="1" applyAlignment="1">
      <alignment horizontal="center"/>
    </xf>
    <xf numFmtId="0" fontId="28" fillId="8" borderId="30" xfId="0" applyNumberFormat="1" applyFont="1" applyFill="1" applyBorder="1" applyAlignment="1">
      <alignment horizontal="center"/>
    </xf>
    <xf numFmtId="0" fontId="6" fillId="15" borderId="29" xfId="0" applyNumberFormat="1" applyFont="1" applyFill="1" applyBorder="1" applyAlignment="1">
      <alignment horizontal="center"/>
    </xf>
    <xf numFmtId="49" fontId="28" fillId="15" borderId="29" xfId="0" applyNumberFormat="1" applyFont="1" applyFill="1" applyBorder="1" applyAlignment="1">
      <alignment horizontal="center"/>
    </xf>
    <xf numFmtId="0" fontId="28" fillId="15" borderId="30" xfId="0" applyNumberFormat="1" applyFont="1" applyFill="1" applyBorder="1" applyAlignment="1">
      <alignment horizontal="center"/>
    </xf>
    <xf numFmtId="49" fontId="6" fillId="15" borderId="30" xfId="0" applyNumberFormat="1" applyFont="1" applyFill="1" applyBorder="1" applyAlignment="1">
      <alignment horizontal="center"/>
    </xf>
    <xf numFmtId="0" fontId="6" fillId="15" borderId="31" xfId="0" applyNumberFormat="1" applyFont="1" applyFill="1" applyBorder="1" applyAlignment="1">
      <alignment horizontal="center"/>
    </xf>
    <xf numFmtId="0" fontId="52" fillId="0" borderId="85" xfId="0" applyFont="1" applyBorder="1" applyAlignment="1">
      <alignment horizontal="centerContinuous" wrapText="1"/>
    </xf>
    <xf numFmtId="0" fontId="39" fillId="0" borderId="86" xfId="0" applyFont="1" applyBorder="1" applyAlignment="1">
      <alignment horizontal="centerContinuous" wrapText="1"/>
    </xf>
    <xf numFmtId="0" fontId="39" fillId="0" borderId="87" xfId="0" applyFont="1" applyBorder="1" applyAlignment="1">
      <alignment horizontal="centerContinuous" wrapText="1"/>
    </xf>
    <xf numFmtId="0" fontId="6" fillId="0" borderId="84" xfId="0" applyFont="1" applyFill="1" applyBorder="1" applyAlignment="1">
      <alignment horizontal="center" shrinkToFit="1"/>
    </xf>
    <xf numFmtId="0" fontId="53" fillId="5" borderId="64" xfId="2" applyNumberFormat="1" applyFont="1" applyFill="1" applyBorder="1" applyAlignment="1">
      <alignment horizontal="center" shrinkToFit="1"/>
    </xf>
    <xf numFmtId="0" fontId="53" fillId="5" borderId="34" xfId="2" applyNumberFormat="1" applyFont="1" applyFill="1" applyBorder="1" applyAlignment="1">
      <alignment horizontal="center" shrinkToFit="1"/>
    </xf>
    <xf numFmtId="0" fontId="11" fillId="14" borderId="22" xfId="0" applyFont="1" applyFill="1" applyBorder="1" applyAlignment="1">
      <alignment horizontal="centerContinuous" wrapText="1"/>
    </xf>
    <xf numFmtId="0" fontId="11" fillId="14" borderId="20" xfId="0" applyFont="1" applyFill="1" applyBorder="1" applyAlignment="1">
      <alignment horizontal="center" wrapText="1"/>
    </xf>
    <xf numFmtId="0" fontId="11" fillId="14" borderId="78" xfId="0" applyFont="1" applyFill="1" applyBorder="1" applyAlignment="1">
      <alignment horizontal="center" wrapText="1"/>
    </xf>
    <xf numFmtId="49" fontId="47" fillId="10" borderId="88" xfId="0" applyNumberFormat="1" applyFont="1" applyFill="1" applyBorder="1" applyAlignment="1">
      <alignment horizontal="center"/>
    </xf>
    <xf numFmtId="49" fontId="16" fillId="0" borderId="64" xfId="0" applyNumberFormat="1" applyFont="1" applyBorder="1" applyAlignment="1">
      <alignment horizontal="center" shrinkToFit="1"/>
    </xf>
    <xf numFmtId="0" fontId="41" fillId="0" borderId="38" xfId="0" applyFont="1" applyFill="1" applyBorder="1" applyAlignment="1">
      <alignment horizontal="center" shrinkToFit="1"/>
    </xf>
    <xf numFmtId="0" fontId="54" fillId="0" borderId="38" xfId="0" applyFont="1" applyFill="1" applyBorder="1" applyAlignment="1">
      <alignment horizontal="centerContinuous"/>
    </xf>
    <xf numFmtId="0" fontId="42" fillId="0" borderId="38" xfId="0" applyFont="1" applyFill="1" applyBorder="1" applyAlignment="1">
      <alignment horizontal="center" shrinkToFit="1"/>
    </xf>
    <xf numFmtId="0" fontId="12" fillId="15" borderId="1" xfId="0" applyFont="1" applyFill="1" applyBorder="1" applyAlignment="1"/>
    <xf numFmtId="49" fontId="24" fillId="15" borderId="29" xfId="0" applyNumberFormat="1" applyFont="1" applyFill="1" applyBorder="1" applyAlignment="1">
      <alignment horizontal="center"/>
    </xf>
    <xf numFmtId="0" fontId="24" fillId="15" borderId="30" xfId="0" applyNumberFormat="1" applyFont="1" applyFill="1" applyBorder="1" applyAlignment="1">
      <alignment horizontal="center"/>
    </xf>
    <xf numFmtId="0" fontId="13" fillId="15" borderId="1" xfId="0" applyFont="1" applyFill="1" applyBorder="1" applyAlignment="1"/>
    <xf numFmtId="49" fontId="23" fillId="15" borderId="29" xfId="0" applyNumberFormat="1" applyFont="1" applyFill="1" applyBorder="1" applyAlignment="1">
      <alignment horizontal="center"/>
    </xf>
    <xf numFmtId="0" fontId="23" fillId="15" borderId="30" xfId="0" applyNumberFormat="1" applyFont="1" applyFill="1" applyBorder="1" applyAlignment="1">
      <alignment horizontal="center"/>
    </xf>
    <xf numFmtId="0" fontId="6" fillId="15" borderId="31" xfId="0" quotePrefix="1" applyNumberFormat="1" applyFont="1" applyFill="1" applyBorder="1" applyAlignment="1">
      <alignment horizontal="center"/>
    </xf>
    <xf numFmtId="0" fontId="10" fillId="15" borderId="1" xfId="0" applyFont="1" applyFill="1" applyBorder="1" applyAlignment="1"/>
    <xf numFmtId="49" fontId="16" fillId="15" borderId="29" xfId="0" applyNumberFormat="1" applyFont="1" applyFill="1" applyBorder="1" applyAlignment="1">
      <alignment horizontal="center"/>
    </xf>
    <xf numFmtId="0" fontId="16" fillId="15" borderId="30" xfId="0" applyNumberFormat="1" applyFont="1" applyFill="1" applyBorder="1" applyAlignment="1">
      <alignment horizontal="center"/>
    </xf>
    <xf numFmtId="0" fontId="6" fillId="0" borderId="38" xfId="0" applyFont="1" applyFill="1" applyBorder="1" applyAlignment="1">
      <alignment horizontal="centerContinuous"/>
    </xf>
    <xf numFmtId="0" fontId="44" fillId="8" borderId="1" xfId="0" applyFont="1" applyFill="1" applyBorder="1" applyAlignment="1"/>
    <xf numFmtId="0" fontId="6" fillId="8" borderId="30" xfId="0" applyNumberFormat="1" applyFont="1" applyFill="1" applyBorder="1" applyAlignment="1">
      <alignment horizontal="center"/>
    </xf>
    <xf numFmtId="0" fontId="12" fillId="8" borderId="1" xfId="0" applyFont="1" applyFill="1" applyBorder="1" applyAlignment="1"/>
    <xf numFmtId="49" fontId="24" fillId="8" borderId="29" xfId="0" applyNumberFormat="1" applyFont="1" applyFill="1" applyBorder="1" applyAlignment="1">
      <alignment horizontal="center"/>
    </xf>
    <xf numFmtId="0" fontId="24" fillId="8" borderId="30" xfId="0" applyNumberFormat="1" applyFont="1" applyFill="1" applyBorder="1" applyAlignment="1">
      <alignment horizontal="center"/>
    </xf>
    <xf numFmtId="0" fontId="7" fillId="8" borderId="1" xfId="0" applyFont="1" applyFill="1" applyBorder="1" applyAlignment="1"/>
    <xf numFmtId="49" fontId="17" fillId="8" borderId="29" xfId="0" applyNumberFormat="1" applyFont="1" applyFill="1" applyBorder="1" applyAlignment="1">
      <alignment horizontal="center"/>
    </xf>
    <xf numFmtId="0" fontId="17" fillId="8" borderId="30" xfId="0" applyNumberFormat="1" applyFont="1" applyFill="1" applyBorder="1" applyAlignment="1">
      <alignment horizontal="center"/>
    </xf>
    <xf numFmtId="0" fontId="9" fillId="8" borderId="1" xfId="0" applyFont="1" applyFill="1" applyBorder="1" applyAlignment="1"/>
    <xf numFmtId="49" fontId="27" fillId="8" borderId="29" xfId="0" applyNumberFormat="1" applyFont="1" applyFill="1" applyBorder="1" applyAlignment="1">
      <alignment horizontal="center"/>
    </xf>
    <xf numFmtId="0" fontId="27" fillId="8" borderId="30" xfId="0" applyNumberFormat="1" applyFont="1" applyFill="1" applyBorder="1" applyAlignment="1">
      <alignment horizontal="center"/>
    </xf>
    <xf numFmtId="0" fontId="12" fillId="8" borderId="30" xfId="0" applyNumberFormat="1" applyFont="1" applyFill="1" applyBorder="1" applyAlignment="1">
      <alignment horizontal="center"/>
    </xf>
    <xf numFmtId="0" fontId="22" fillId="8" borderId="30" xfId="0" applyNumberFormat="1" applyFont="1" applyFill="1" applyBorder="1" applyAlignment="1">
      <alignment horizontal="center"/>
    </xf>
    <xf numFmtId="0" fontId="12" fillId="8" borderId="9" xfId="0" applyFont="1" applyFill="1" applyBorder="1" applyAlignment="1"/>
    <xf numFmtId="0" fontId="6" fillId="8" borderId="32" xfId="0" applyNumberFormat="1" applyFont="1" applyFill="1" applyBorder="1" applyAlignment="1">
      <alignment horizontal="center"/>
    </xf>
    <xf numFmtId="49" fontId="24" fillId="8" borderId="32" xfId="0" applyNumberFormat="1" applyFont="1" applyFill="1" applyBorder="1" applyAlignment="1">
      <alignment horizontal="center"/>
    </xf>
    <xf numFmtId="0" fontId="24" fillId="8" borderId="33" xfId="0" applyNumberFormat="1" applyFont="1" applyFill="1" applyBorder="1" applyAlignment="1">
      <alignment horizontal="center"/>
    </xf>
    <xf numFmtId="49" fontId="6" fillId="8" borderId="33" xfId="0" applyNumberFormat="1" applyFont="1" applyFill="1" applyBorder="1" applyAlignment="1">
      <alignment horizontal="center"/>
    </xf>
    <xf numFmtId="0" fontId="6" fillId="8" borderId="34" xfId="0" applyNumberFormat="1" applyFont="1" applyFill="1" applyBorder="1" applyAlignment="1">
      <alignment horizontal="center"/>
    </xf>
    <xf numFmtId="49" fontId="1" fillId="0" borderId="101" xfId="2" applyNumberFormat="1" applyFont="1" applyFill="1" applyBorder="1" applyAlignment="1">
      <alignment horizontal="center"/>
    </xf>
    <xf numFmtId="0" fontId="1" fillId="0" borderId="101" xfId="0" applyFont="1" applyFill="1" applyBorder="1" applyAlignment="1">
      <alignment horizontal="center"/>
    </xf>
    <xf numFmtId="0" fontId="55" fillId="3" borderId="72" xfId="0" applyFont="1" applyFill="1" applyBorder="1" applyAlignment="1">
      <alignment horizontal="right"/>
    </xf>
    <xf numFmtId="0" fontId="55" fillId="3" borderId="73" xfId="0" applyFont="1" applyFill="1" applyBorder="1" applyAlignment="1">
      <alignment horizontal="left"/>
    </xf>
    <xf numFmtId="0" fontId="56" fillId="3" borderId="74" xfId="1" applyFont="1" applyFill="1" applyBorder="1" applyAlignment="1" applyProtection="1">
      <alignment horizontal="right"/>
    </xf>
    <xf numFmtId="0" fontId="6" fillId="0" borderId="14" xfId="0" applyFont="1" applyFill="1" applyBorder="1" applyAlignment="1">
      <alignment horizontal="center"/>
    </xf>
    <xf numFmtId="0" fontId="57" fillId="2" borderId="13" xfId="0" applyFont="1" applyFill="1" applyBorder="1" applyAlignment="1">
      <alignment horizontal="right"/>
    </xf>
    <xf numFmtId="49" fontId="1" fillId="0" borderId="75" xfId="0" applyNumberFormat="1" applyFont="1" applyFill="1" applyBorder="1" applyAlignment="1">
      <alignment horizontal="centerContinuous"/>
    </xf>
    <xf numFmtId="0" fontId="6" fillId="0" borderId="25" xfId="0" applyFont="1" applyFill="1" applyBorder="1" applyAlignment="1">
      <alignment horizontal="centerContinuous"/>
    </xf>
    <xf numFmtId="0" fontId="12" fillId="15" borderId="30" xfId="0" applyNumberFormat="1" applyFont="1" applyFill="1" applyBorder="1" applyAlignment="1">
      <alignment horizontal="center"/>
    </xf>
    <xf numFmtId="0" fontId="22" fillId="15" borderId="1" xfId="0" applyFont="1" applyFill="1" applyBorder="1" applyAlignment="1"/>
    <xf numFmtId="0" fontId="22" fillId="0" borderId="1" xfId="0" applyFont="1" applyFill="1" applyBorder="1" applyAlignment="1"/>
    <xf numFmtId="49" fontId="28" fillId="0" borderId="29" xfId="0" applyNumberFormat="1" applyFont="1" applyFill="1" applyBorder="1" applyAlignment="1">
      <alignment horizontal="center"/>
    </xf>
    <xf numFmtId="0" fontId="28" fillId="0" borderId="30" xfId="0" applyNumberFormat="1" applyFont="1" applyFill="1" applyBorder="1" applyAlignment="1">
      <alignment horizontal="center"/>
    </xf>
    <xf numFmtId="0" fontId="58" fillId="0" borderId="37" xfId="0" applyFont="1" applyFill="1" applyBorder="1" applyAlignment="1">
      <alignment horizontal="centerContinuous" vertical="center" wrapText="1"/>
    </xf>
    <xf numFmtId="0" fontId="6" fillId="0" borderId="39" xfId="0" applyFont="1" applyFill="1" applyBorder="1" applyAlignment="1">
      <alignment horizontal="centerContinuous"/>
    </xf>
    <xf numFmtId="0" fontId="6" fillId="0" borderId="0" xfId="0" applyFont="1" applyFill="1" applyBorder="1" applyAlignment="1">
      <alignment horizontal="left" wrapText="1"/>
    </xf>
    <xf numFmtId="9" fontId="4" fillId="7" borderId="67" xfId="0" applyNumberFormat="1" applyFont="1" applyFill="1" applyBorder="1" applyAlignment="1">
      <alignment horizontal="center"/>
    </xf>
    <xf numFmtId="0" fontId="1" fillId="0" borderId="29" xfId="0" applyFont="1" applyFill="1" applyBorder="1" applyAlignment="1">
      <alignment horizontal="center" vertical="center"/>
    </xf>
    <xf numFmtId="0" fontId="1" fillId="0" borderId="29" xfId="0" quotePrefix="1" applyFont="1" applyFill="1" applyBorder="1" applyAlignment="1">
      <alignment horizontal="center" vertical="center" wrapText="1"/>
    </xf>
    <xf numFmtId="49" fontId="1" fillId="0" borderId="29" xfId="2" applyNumberFormat="1" applyFont="1" applyFill="1" applyBorder="1" applyAlignment="1">
      <alignment horizontal="center" vertical="center"/>
    </xf>
    <xf numFmtId="0" fontId="1" fillId="0" borderId="29" xfId="0" applyFont="1" applyFill="1" applyBorder="1" applyAlignment="1">
      <alignment horizontal="center" vertical="center" shrinkToFit="1"/>
    </xf>
    <xf numFmtId="164" fontId="4" fillId="0" borderId="29" xfId="0" applyNumberFormat="1" applyFont="1" applyFill="1" applyBorder="1" applyAlignment="1">
      <alignment horizontal="center" vertical="center"/>
    </xf>
    <xf numFmtId="164" fontId="4" fillId="0" borderId="30" xfId="0" applyNumberFormat="1" applyFont="1" applyBorder="1" applyAlignment="1">
      <alignment horizontal="center" vertical="center"/>
    </xf>
    <xf numFmtId="1" fontId="48" fillId="10" borderId="30" xfId="0" applyNumberFormat="1" applyFont="1" applyFill="1" applyBorder="1" applyAlignment="1">
      <alignment horizontal="center" vertical="center"/>
    </xf>
    <xf numFmtId="1" fontId="1" fillId="0" borderId="30" xfId="0" applyNumberFormat="1" applyFont="1" applyBorder="1" applyAlignment="1">
      <alignment horizontal="center" vertical="center"/>
    </xf>
    <xf numFmtId="0" fontId="1" fillId="0" borderId="31" xfId="0" quotePrefix="1" applyFont="1" applyFill="1" applyBorder="1" applyAlignment="1">
      <alignment horizontal="center" vertical="center"/>
    </xf>
    <xf numFmtId="0" fontId="1" fillId="0" borderId="101" xfId="0" applyFont="1" applyBorder="1" applyAlignment="1">
      <alignment horizontal="center"/>
    </xf>
    <xf numFmtId="0" fontId="1" fillId="0" borderId="16" xfId="0" applyFont="1" applyFill="1" applyBorder="1" applyAlignment="1">
      <alignment horizontal="center" vertical="center"/>
    </xf>
    <xf numFmtId="0" fontId="1" fillId="0" borderId="0" xfId="0" quotePrefix="1" applyFont="1" applyBorder="1" applyAlignment="1">
      <alignment horizontal="center"/>
    </xf>
    <xf numFmtId="0" fontId="1" fillId="16" borderId="12" xfId="0" applyFont="1" applyFill="1" applyBorder="1" applyAlignment="1">
      <alignment horizontal="center"/>
    </xf>
    <xf numFmtId="0" fontId="1" fillId="16" borderId="13" xfId="0" applyFont="1" applyFill="1" applyBorder="1" applyAlignment="1">
      <alignment horizontal="center"/>
    </xf>
    <xf numFmtId="0" fontId="4" fillId="16" borderId="13" xfId="0" applyFont="1" applyFill="1" applyBorder="1" applyAlignment="1">
      <alignment horizontal="center"/>
    </xf>
    <xf numFmtId="164" fontId="4" fillId="16" borderId="26" xfId="0" applyNumberFormat="1" applyFont="1" applyFill="1" applyBorder="1" applyAlignment="1">
      <alignment horizontal="centerContinuous"/>
    </xf>
    <xf numFmtId="164" fontId="4" fillId="16" borderId="79" xfId="0" applyNumberFormat="1" applyFont="1" applyFill="1" applyBorder="1" applyAlignment="1">
      <alignment horizontal="centerContinuous"/>
    </xf>
    <xf numFmtId="0" fontId="4" fillId="16" borderId="80" xfId="0" applyFont="1" applyFill="1" applyBorder="1" applyAlignment="1">
      <alignment horizontal="centerContinuous"/>
    </xf>
    <xf numFmtId="0" fontId="41" fillId="0" borderId="38" xfId="0" applyFont="1" applyFill="1" applyBorder="1" applyAlignment="1">
      <alignment horizontal="centerContinuous"/>
    </xf>
    <xf numFmtId="9" fontId="4" fillId="7" borderId="13" xfId="2" applyFont="1" applyFill="1" applyBorder="1" applyAlignment="1">
      <alignment horizontal="center"/>
    </xf>
    <xf numFmtId="0" fontId="27" fillId="0" borderId="38" xfId="0" applyFont="1" applyFill="1" applyBorder="1" applyAlignment="1">
      <alignment horizontal="centerContinuous" shrinkToFit="1"/>
    </xf>
    <xf numFmtId="0" fontId="42" fillId="0" borderId="70" xfId="0" applyFont="1" applyFill="1" applyBorder="1" applyAlignment="1">
      <alignment horizontal="center" shrinkToFit="1"/>
    </xf>
    <xf numFmtId="49" fontId="6" fillId="0" borderId="83" xfId="0" applyNumberFormat="1" applyFont="1" applyFill="1" applyBorder="1" applyAlignment="1">
      <alignment horizontal="center"/>
    </xf>
    <xf numFmtId="164" fontId="1" fillId="0" borderId="57" xfId="0" applyNumberFormat="1" applyFont="1" applyBorder="1" applyAlignment="1">
      <alignment horizontal="center" shrinkToFit="1"/>
    </xf>
    <xf numFmtId="0" fontId="1" fillId="0" borderId="105" xfId="0" applyFont="1" applyBorder="1" applyAlignment="1">
      <alignment horizontal="center" shrinkToFit="1"/>
    </xf>
    <xf numFmtId="164" fontId="1" fillId="0" borderId="44" xfId="0" applyNumberFormat="1" applyFont="1" applyBorder="1" applyAlignment="1">
      <alignment horizontal="center" shrinkToFit="1"/>
    </xf>
    <xf numFmtId="0" fontId="1" fillId="0" borderId="44" xfId="0" quotePrefix="1" applyFont="1" applyBorder="1" applyAlignment="1">
      <alignment horizontal="left"/>
    </xf>
    <xf numFmtId="164" fontId="1" fillId="0" borderId="44" xfId="0" applyNumberFormat="1" applyFont="1" applyFill="1" applyBorder="1" applyAlignment="1">
      <alignment horizontal="center" shrinkToFit="1"/>
    </xf>
    <xf numFmtId="0" fontId="1" fillId="0" borderId="106" xfId="0" applyFont="1" applyBorder="1" applyAlignment="1">
      <alignment horizontal="center" shrinkToFit="1"/>
    </xf>
    <xf numFmtId="0" fontId="1" fillId="0" borderId="47" xfId="0" applyFont="1" applyBorder="1" applyAlignment="1">
      <alignment horizontal="center" shrinkToFit="1"/>
    </xf>
    <xf numFmtId="0" fontId="1" fillId="0" borderId="44" xfId="0" applyFont="1" applyBorder="1" applyAlignment="1">
      <alignment horizontal="left"/>
    </xf>
    <xf numFmtId="0" fontId="1" fillId="0" borderId="107" xfId="0" applyFont="1" applyBorder="1" applyAlignment="1">
      <alignment horizontal="center" shrinkToFit="1"/>
    </xf>
    <xf numFmtId="164" fontId="1" fillId="0" borderId="51" xfId="0" applyNumberFormat="1" applyFont="1" applyBorder="1" applyAlignment="1">
      <alignment horizontal="center" shrinkToFit="1"/>
    </xf>
    <xf numFmtId="0" fontId="1" fillId="0" borderId="43" xfId="0" applyFont="1" applyBorder="1" applyAlignment="1">
      <alignment horizontal="center" shrinkToFit="1"/>
    </xf>
    <xf numFmtId="0" fontId="1" fillId="0" borderId="51" xfId="0" applyFont="1" applyBorder="1" applyAlignment="1">
      <alignment horizontal="center" shrinkToFit="1"/>
    </xf>
    <xf numFmtId="0" fontId="1" fillId="0" borderId="44" xfId="0" applyFont="1" applyBorder="1" applyAlignment="1">
      <alignment horizontal="center" shrinkToFit="1"/>
    </xf>
    <xf numFmtId="0" fontId="5" fillId="2" borderId="28" xfId="0" applyFont="1" applyFill="1" applyBorder="1" applyAlignment="1">
      <alignment horizontal="right"/>
    </xf>
    <xf numFmtId="0" fontId="42" fillId="9" borderId="39" xfId="0" applyFont="1" applyFill="1" applyBorder="1" applyAlignment="1">
      <alignment horizontal="center" shrinkToFit="1"/>
    </xf>
    <xf numFmtId="0" fontId="6" fillId="9" borderId="9" xfId="0" applyFont="1" applyFill="1" applyBorder="1" applyAlignment="1">
      <alignment horizontal="center" shrinkToFit="1"/>
    </xf>
    <xf numFmtId="0" fontId="6" fillId="9" borderId="32" xfId="0" applyFont="1" applyFill="1" applyBorder="1" applyAlignment="1">
      <alignment horizontal="center"/>
    </xf>
    <xf numFmtId="49" fontId="6" fillId="9" borderId="32" xfId="0" applyNumberFormat="1" applyFont="1" applyFill="1" applyBorder="1" applyAlignment="1">
      <alignment horizontal="center"/>
    </xf>
    <xf numFmtId="164" fontId="1" fillId="16" borderId="13" xfId="0" applyNumberFormat="1" applyFont="1" applyFill="1" applyBorder="1" applyAlignment="1">
      <alignment horizontal="center"/>
    </xf>
  </cellXfs>
  <cellStyles count="7">
    <cellStyle name="Excel Built-in Normal" xfId="5"/>
    <cellStyle name="Hyperlink" xfId="1" builtinId="8"/>
    <cellStyle name="Normal" xfId="0" builtinId="0"/>
    <cellStyle name="Normal 2" xfId="4"/>
    <cellStyle name="Normal 2 2" xfId="6"/>
    <cellStyle name="Percent" xfId="2" builtinId="5"/>
    <cellStyle name="Percent 2" xfId="3"/>
  </cellStyles>
  <dxfs count="55">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ill>
        <patternFill>
          <bgColor indexed="10"/>
        </patternFill>
      </fill>
    </dxf>
    <dxf>
      <fill>
        <patternFill>
          <bgColor indexed="10"/>
        </patternFill>
      </fill>
    </dxf>
    <dxf>
      <font>
        <b val="0"/>
        <i/>
      </font>
      <fill>
        <patternFill>
          <bgColor theme="0" tint="-0.24994659260841701"/>
        </patternFill>
      </fill>
    </dxf>
    <dxf>
      <font>
        <b/>
        <i val="0"/>
      </font>
      <fill>
        <patternFill>
          <bgColor rgb="FF00FF00"/>
        </patternFill>
      </fill>
    </dxf>
    <dxf>
      <font>
        <b val="0"/>
        <i/>
      </font>
      <fill>
        <patternFill>
          <bgColor theme="0" tint="-0.24994659260841701"/>
        </patternFill>
      </fill>
    </dxf>
    <dxf>
      <font>
        <b/>
        <i val="0"/>
      </font>
      <fill>
        <patternFill>
          <bgColor rgb="FF00FF00"/>
        </patternFill>
      </fill>
    </dxf>
    <dxf>
      <font>
        <b val="0"/>
        <i/>
      </font>
      <fill>
        <patternFill>
          <bgColor theme="0" tint="-0.24994659260841701"/>
        </patternFill>
      </fill>
    </dxf>
    <dxf>
      <font>
        <b/>
        <i val="0"/>
      </font>
      <fill>
        <patternFill>
          <bgColor rgb="FF00FF00"/>
        </patternFill>
      </fill>
    </dxf>
    <dxf>
      <font>
        <b val="0"/>
        <i/>
      </font>
      <fill>
        <patternFill>
          <bgColor theme="0" tint="-0.24994659260841701"/>
        </patternFill>
      </fill>
    </dxf>
    <dxf>
      <font>
        <b/>
        <i val="0"/>
      </font>
      <fill>
        <patternFill>
          <bgColor rgb="FF00FF00"/>
        </patternFill>
      </fill>
    </dxf>
    <dxf>
      <font>
        <b val="0"/>
        <i/>
      </font>
      <fill>
        <patternFill>
          <bgColor theme="0" tint="-0.24994659260841701"/>
        </patternFill>
      </fill>
    </dxf>
    <dxf>
      <font>
        <b/>
        <i val="0"/>
      </font>
      <fill>
        <patternFill>
          <bgColor rgb="FF00FF00"/>
        </patternFill>
      </fill>
    </dxf>
    <dxf>
      <font>
        <b val="0"/>
        <i/>
      </font>
      <fill>
        <patternFill>
          <bgColor theme="0" tint="-0.24994659260841701"/>
        </patternFill>
      </fill>
    </dxf>
    <dxf>
      <font>
        <b/>
        <i val="0"/>
      </font>
      <fill>
        <patternFill>
          <bgColor rgb="FF00FF00"/>
        </patternFill>
      </fill>
    </dxf>
    <dxf>
      <font>
        <b val="0"/>
        <i/>
      </font>
      <fill>
        <patternFill>
          <bgColor theme="0" tint="-0.24994659260841701"/>
        </patternFill>
      </fill>
    </dxf>
    <dxf>
      <font>
        <b/>
        <i val="0"/>
      </font>
      <fill>
        <patternFill>
          <bgColor rgb="FF00FF00"/>
        </patternFill>
      </fill>
    </dxf>
    <dxf>
      <font>
        <b val="0"/>
        <i/>
      </font>
      <fill>
        <patternFill>
          <bgColor theme="0" tint="-0.24994659260841701"/>
        </patternFill>
      </fill>
    </dxf>
    <dxf>
      <font>
        <b/>
        <i val="0"/>
      </font>
      <fill>
        <patternFill>
          <bgColor rgb="FF00FF00"/>
        </patternFill>
      </fill>
    </dxf>
    <dxf>
      <font>
        <b val="0"/>
        <i/>
      </font>
      <fill>
        <patternFill>
          <bgColor theme="0" tint="-0.24994659260841701"/>
        </patternFill>
      </fill>
    </dxf>
    <dxf>
      <font>
        <b/>
        <i val="0"/>
      </font>
      <fill>
        <patternFill>
          <bgColor rgb="FF00FF00"/>
        </patternFill>
      </fill>
    </dxf>
    <dxf>
      <font>
        <b val="0"/>
        <i/>
      </font>
      <fill>
        <patternFill>
          <bgColor theme="0" tint="-0.24994659260841701"/>
        </patternFill>
      </fill>
    </dxf>
    <dxf>
      <font>
        <b/>
        <i val="0"/>
      </font>
      <fill>
        <patternFill>
          <bgColor rgb="FF00FF00"/>
        </patternFill>
      </fill>
    </dxf>
    <dxf>
      <font>
        <b val="0"/>
        <i/>
      </font>
      <fill>
        <patternFill>
          <bgColor theme="0" tint="-0.24994659260841701"/>
        </patternFill>
      </fill>
    </dxf>
    <dxf>
      <font>
        <b/>
        <i val="0"/>
      </font>
      <fill>
        <patternFill>
          <bgColor rgb="FF00FF00"/>
        </patternFill>
      </fill>
    </dxf>
    <dxf>
      <font>
        <b val="0"/>
        <i/>
      </font>
      <fill>
        <patternFill>
          <bgColor theme="0" tint="-0.24994659260841701"/>
        </patternFill>
      </fill>
    </dxf>
    <dxf>
      <font>
        <b/>
        <i val="0"/>
      </font>
      <fill>
        <patternFill>
          <bgColor rgb="FF00FF00"/>
        </patternFill>
      </fill>
    </dxf>
    <dxf>
      <font>
        <b val="0"/>
        <i/>
      </font>
      <fill>
        <patternFill>
          <bgColor theme="0" tint="-0.24994659260841701"/>
        </patternFill>
      </fill>
    </dxf>
    <dxf>
      <font>
        <b/>
        <i val="0"/>
      </font>
      <fill>
        <patternFill>
          <bgColor rgb="FF00FF00"/>
        </patternFill>
      </fill>
    </dxf>
    <dxf>
      <font>
        <b val="0"/>
        <i/>
      </font>
      <fill>
        <patternFill>
          <bgColor theme="0" tint="-0.24994659260841701"/>
        </patternFill>
      </fill>
    </dxf>
    <dxf>
      <font>
        <b/>
        <i val="0"/>
      </font>
      <fill>
        <patternFill>
          <bgColor rgb="FF00FF00"/>
        </patternFill>
      </fill>
    </dxf>
    <dxf>
      <font>
        <b val="0"/>
        <i/>
      </font>
      <fill>
        <patternFill>
          <bgColor theme="0" tint="-0.24994659260841701"/>
        </patternFill>
      </fill>
    </dxf>
    <dxf>
      <font>
        <b/>
        <i val="0"/>
      </font>
      <fill>
        <patternFill>
          <bgColor rgb="FF00FF00"/>
        </patternFill>
      </fill>
    </dxf>
    <dxf>
      <font>
        <b val="0"/>
        <i/>
      </font>
      <fill>
        <patternFill>
          <bgColor theme="0" tint="-0.24994659260841701"/>
        </patternFill>
      </fill>
    </dxf>
    <dxf>
      <font>
        <b/>
        <i val="0"/>
      </font>
      <fill>
        <patternFill>
          <bgColor rgb="FF00FF00"/>
        </patternFill>
      </fill>
    </dxf>
    <dxf>
      <font>
        <b val="0"/>
        <i/>
      </font>
      <fill>
        <patternFill>
          <bgColor theme="0" tint="-0.24994659260841701"/>
        </patternFill>
      </fill>
    </dxf>
    <dxf>
      <font>
        <b/>
        <i val="0"/>
      </font>
      <fill>
        <patternFill>
          <bgColor rgb="FF00FF00"/>
        </patternFill>
      </fill>
    </dxf>
    <dxf>
      <font>
        <b val="0"/>
        <i/>
      </font>
      <fill>
        <patternFill>
          <bgColor theme="0" tint="-0.24994659260841701"/>
        </patternFill>
      </fill>
    </dxf>
    <dxf>
      <font>
        <b/>
        <i val="0"/>
      </font>
      <fill>
        <patternFill>
          <bgColor rgb="FF00FF00"/>
        </patternFill>
      </fill>
    </dxf>
    <dxf>
      <font>
        <b val="0"/>
        <i/>
      </font>
      <fill>
        <patternFill>
          <bgColor theme="0" tint="-0.24994659260841701"/>
        </patternFill>
      </fill>
    </dxf>
    <dxf>
      <font>
        <b/>
        <i val="0"/>
      </font>
      <fill>
        <patternFill>
          <bgColor rgb="FF00FF00"/>
        </patternFill>
      </fill>
    </dxf>
    <dxf>
      <font>
        <b val="0"/>
        <i/>
      </font>
      <fill>
        <patternFill>
          <bgColor theme="0" tint="-0.24994659260841701"/>
        </patternFill>
      </fill>
    </dxf>
    <dxf>
      <font>
        <b/>
        <i val="0"/>
      </font>
      <fill>
        <patternFill>
          <bgColor rgb="FF00FF00"/>
        </patternFill>
      </fill>
    </dxf>
    <dxf>
      <font>
        <b/>
        <i val="0"/>
        <condense val="0"/>
        <extend val="0"/>
      </font>
      <fill>
        <patternFill>
          <bgColor indexed="51"/>
        </patternFill>
      </fill>
    </dxf>
    <dxf>
      <font>
        <b/>
        <i val="0"/>
        <condense val="0"/>
        <extend val="0"/>
      </font>
      <fill>
        <patternFill>
          <bgColor indexed="10"/>
        </patternFill>
      </fill>
    </dxf>
    <dxf>
      <font>
        <b/>
        <i val="0"/>
        <condense val="0"/>
        <extend val="0"/>
      </font>
      <fill>
        <patternFill>
          <bgColor indexed="11"/>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9" defaultPivotStyle="PivotStyleLight16"/>
  <colors>
    <mruColors>
      <color rgb="FF008000"/>
      <color rgb="FF0000FF"/>
      <color rgb="FFCCFFCC"/>
      <color rgb="FFFF9900"/>
      <color rgb="FF9966FF"/>
      <color rgb="FF00FF00"/>
      <color rgb="FF3333FF"/>
      <color rgb="FFCCFF99"/>
      <color rgb="FF99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66675</xdr:colOff>
      <xdr:row>13</xdr:row>
      <xdr:rowOff>28575</xdr:rowOff>
    </xdr:from>
    <xdr:to>
      <xdr:col>6</xdr:col>
      <xdr:colOff>1238250</xdr:colOff>
      <xdr:row>13</xdr:row>
      <xdr:rowOff>276225</xdr:rowOff>
    </xdr:to>
    <xdr:sp macro="" textlink="">
      <xdr:nvSpPr>
        <xdr:cNvPr id="1081" name="Text Box 57"/>
        <xdr:cNvSpPr txBox="1">
          <a:spLocks noChangeArrowheads="1"/>
        </xdr:cNvSpPr>
      </xdr:nvSpPr>
      <xdr:spPr bwMode="auto">
        <a:xfrm>
          <a:off x="4686300" y="3381375"/>
          <a:ext cx="2295525" cy="247650"/>
        </a:xfrm>
        <a:prstGeom prst="rect">
          <a:avLst/>
        </a:prstGeom>
        <a:solidFill>
          <a:srgbClr val="CCFFFF"/>
        </a:solidFill>
        <a:ln w="38100" cmpd="dbl">
          <a:solidFill>
            <a:srgbClr val="00FF00"/>
          </a:solidFill>
          <a:miter lim="800000"/>
          <a:headEnd/>
          <a:tailEnd/>
        </a:ln>
      </xdr:spPr>
      <xdr:txBody>
        <a:bodyPr vertOverflow="clip" wrap="square" lIns="27432" tIns="27432" rIns="0" bIns="0" anchor="t" upright="1"/>
        <a:lstStyle/>
        <a:p>
          <a:pPr algn="just" rtl="0">
            <a:defRPr sz="1000"/>
          </a:pPr>
          <a:r>
            <a:rPr lang="en-US" sz="1200" b="1" i="0" u="none" strike="noStrike" baseline="0">
              <a:solidFill>
                <a:srgbClr val="000000"/>
              </a:solidFill>
              <a:latin typeface="Times New Roman"/>
              <a:cs typeface="Times New Roman"/>
            </a:rPr>
            <a:t>Highest Spell Level:  </a:t>
          </a:r>
          <a:r>
            <a:rPr lang="en-US" sz="1200" b="0" i="0" u="none" strike="noStrike" baseline="0">
              <a:solidFill>
                <a:srgbClr val="000000"/>
              </a:solidFill>
              <a:latin typeface="Times New Roman"/>
              <a:cs typeface="Times New Roman"/>
            </a:rPr>
            <a:t>1</a:t>
          </a:r>
        </a:p>
      </xdr:txBody>
    </xdr:sp>
    <xdr:clientData/>
  </xdr:twoCellAnchor>
  <xdr:twoCellAnchor>
    <xdr:from>
      <xdr:col>0</xdr:col>
      <xdr:colOff>76200</xdr:colOff>
      <xdr:row>14</xdr:row>
      <xdr:rowOff>85725</xdr:rowOff>
    </xdr:from>
    <xdr:to>
      <xdr:col>6</xdr:col>
      <xdr:colOff>1219200</xdr:colOff>
      <xdr:row>28</xdr:row>
      <xdr:rowOff>161925</xdr:rowOff>
    </xdr:to>
    <xdr:sp macro="" textlink="">
      <xdr:nvSpPr>
        <xdr:cNvPr id="1084" name="Text 6"/>
        <xdr:cNvSpPr txBox="1">
          <a:spLocks noChangeArrowheads="1"/>
        </xdr:cNvSpPr>
      </xdr:nvSpPr>
      <xdr:spPr bwMode="auto">
        <a:xfrm>
          <a:off x="76200" y="4191000"/>
          <a:ext cx="6886575" cy="3019425"/>
        </a:xfrm>
        <a:prstGeom prst="rect">
          <a:avLst/>
        </a:prstGeom>
        <a:solidFill>
          <a:srgbClr val="FFFFFF"/>
        </a:solidFill>
        <a:ln w="9525">
          <a:noFill/>
          <a:miter lim="800000"/>
          <a:headEnd/>
          <a:tailEnd/>
        </a:ln>
      </xdr:spPr>
      <xdr:txBody>
        <a:bodyPr vertOverflow="clip" wrap="square" lIns="27432" tIns="27432" rIns="27432" bIns="0" anchor="t" upright="1"/>
        <a:lstStyle/>
        <a:p>
          <a:pPr algn="just" rtl="0">
            <a:defRPr sz="1000"/>
          </a:pPr>
          <a:endParaRPr lang="en-US" sz="1200" b="0" i="0" u="none" strike="noStrike" baseline="0">
            <a:solidFill>
              <a:sysClr val="windowText" lastClr="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16396" name="Rectangle 1"/>
        <xdr:cNvSpPr>
          <a:spLocks noChangeArrowheads="1"/>
        </xdr:cNvSpPr>
      </xdr:nvSpPr>
      <xdr:spPr bwMode="auto">
        <a:xfrm>
          <a:off x="4867275" y="0"/>
          <a:ext cx="781050"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2</xdr:col>
      <xdr:colOff>142875</xdr:colOff>
      <xdr:row>1</xdr:row>
      <xdr:rowOff>123825</xdr:rowOff>
    </xdr:from>
    <xdr:to>
      <xdr:col>3</xdr:col>
      <xdr:colOff>371475</xdr:colOff>
      <xdr:row>2</xdr:row>
      <xdr:rowOff>66675</xdr:rowOff>
    </xdr:to>
    <xdr:sp macro="" textlink="">
      <xdr:nvSpPr>
        <xdr:cNvPr id="3078" name="Text Box 6" hidden="1"/>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lexisalvarez@earthlink.ne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30"/>
  <sheetViews>
    <sheetView showGridLines="0" tabSelected="1" zoomScaleNormal="100" workbookViewId="0"/>
  </sheetViews>
  <sheetFormatPr defaultColWidth="13" defaultRowHeight="15.6"/>
  <cols>
    <col min="1" max="1" width="19.296875" style="21" customWidth="1"/>
    <col min="2" max="2" width="10" style="22" customWidth="1"/>
    <col min="3" max="3" width="5.09765625" style="22" customWidth="1"/>
    <col min="4" max="4" width="13.69921875" style="21" bestFit="1" customWidth="1"/>
    <col min="5" max="5" width="9.09765625" style="22" bestFit="1" customWidth="1"/>
    <col min="6" max="6" width="14.69921875" style="21" customWidth="1"/>
    <col min="7" max="7" width="17.09765625" style="22" customWidth="1"/>
    <col min="8" max="16384" width="13" style="1"/>
  </cols>
  <sheetData>
    <row r="1" spans="1:7" ht="29.4" thickTop="1" thickBot="1">
      <c r="A1" s="265" t="s">
        <v>184</v>
      </c>
      <c r="B1" s="266"/>
      <c r="C1" s="103"/>
      <c r="D1" s="104"/>
      <c r="E1" s="105"/>
      <c r="F1" s="104"/>
      <c r="G1" s="267" t="s">
        <v>99</v>
      </c>
    </row>
    <row r="2" spans="1:7" ht="17.399999999999999" thickTop="1">
      <c r="A2" s="2" t="s">
        <v>0</v>
      </c>
      <c r="B2" s="17" t="s">
        <v>177</v>
      </c>
      <c r="C2" s="51"/>
      <c r="D2" s="4" t="s">
        <v>1</v>
      </c>
      <c r="E2" s="51" t="s">
        <v>193</v>
      </c>
      <c r="F2" s="4"/>
      <c r="G2" s="5"/>
    </row>
    <row r="3" spans="1:7" ht="16.8">
      <c r="A3" s="2" t="s">
        <v>69</v>
      </c>
      <c r="B3" s="17" t="s">
        <v>118</v>
      </c>
      <c r="C3" s="39"/>
      <c r="D3" s="4" t="s">
        <v>70</v>
      </c>
      <c r="E3" s="51">
        <v>3</v>
      </c>
      <c r="F3" s="4"/>
      <c r="G3" s="5"/>
    </row>
    <row r="4" spans="1:7" ht="16.8">
      <c r="A4" s="2" t="s">
        <v>71</v>
      </c>
      <c r="B4" s="17" t="s">
        <v>192</v>
      </c>
      <c r="C4" s="39"/>
      <c r="D4" s="4" t="s">
        <v>2</v>
      </c>
      <c r="E4" s="51" t="s">
        <v>185</v>
      </c>
      <c r="F4" s="4"/>
      <c r="G4" s="5"/>
    </row>
    <row r="5" spans="1:7" ht="17.399999999999999" thickBot="1">
      <c r="A5" s="2"/>
      <c r="B5" s="17"/>
      <c r="C5" s="39"/>
      <c r="D5" s="4" t="s">
        <v>3</v>
      </c>
      <c r="E5" s="51" t="s">
        <v>186</v>
      </c>
      <c r="F5" s="4"/>
      <c r="G5" s="5"/>
    </row>
    <row r="6" spans="1:7" ht="17.399999999999999" thickTop="1">
      <c r="A6" s="208" t="s">
        <v>101</v>
      </c>
      <c r="B6" s="209" t="s">
        <v>178</v>
      </c>
      <c r="C6" s="205"/>
      <c r="D6" s="206" t="s">
        <v>81</v>
      </c>
      <c r="E6" s="207" t="s">
        <v>187</v>
      </c>
      <c r="F6" s="4"/>
      <c r="G6" s="5"/>
    </row>
    <row r="7" spans="1:7" ht="17.399999999999999" thickBot="1">
      <c r="A7" s="317" t="s">
        <v>120</v>
      </c>
      <c r="B7" s="270" t="s">
        <v>194</v>
      </c>
      <c r="C7" s="271"/>
      <c r="D7" s="269" t="s">
        <v>119</v>
      </c>
      <c r="E7" s="268" t="s">
        <v>187</v>
      </c>
      <c r="F7" s="3"/>
      <c r="G7" s="5"/>
    </row>
    <row r="8" spans="1:7" ht="16.8">
      <c r="A8" s="33" t="s">
        <v>4</v>
      </c>
      <c r="B8" s="34">
        <v>11</v>
      </c>
      <c r="C8" s="165" t="str">
        <f t="shared" ref="C8:C13" si="0">IF(B8&gt;9.9,CONCATENATE("+",ROUNDDOWN((B8-10)/2,0)),ROUNDUP((B8-10)/2,0))</f>
        <v>+0</v>
      </c>
      <c r="D8" s="32" t="s">
        <v>79</v>
      </c>
      <c r="E8" s="229" t="s">
        <v>117</v>
      </c>
      <c r="F8" s="3"/>
      <c r="G8" s="5"/>
    </row>
    <row r="9" spans="1:7" ht="16.8">
      <c r="A9" s="8" t="s">
        <v>5</v>
      </c>
      <c r="B9" s="62">
        <v>13</v>
      </c>
      <c r="C9" s="48" t="str">
        <f t="shared" si="0"/>
        <v>+1</v>
      </c>
      <c r="D9" s="7" t="s">
        <v>80</v>
      </c>
      <c r="E9" s="54">
        <f>Martial!B14+Equipment!C25</f>
        <v>53</v>
      </c>
      <c r="F9" s="3"/>
      <c r="G9" s="5"/>
    </row>
    <row r="10" spans="1:7" ht="16.8">
      <c r="A10" s="30" t="s">
        <v>15</v>
      </c>
      <c r="B10" s="63">
        <v>12</v>
      </c>
      <c r="C10" s="40" t="str">
        <f t="shared" si="0"/>
        <v>+1</v>
      </c>
      <c r="D10" s="7" t="s">
        <v>17</v>
      </c>
      <c r="E10" s="108">
        <f>ROUNDUP(((E3*8)*0.75)+(SUM(E3:E3)*C10),0)</f>
        <v>21</v>
      </c>
      <c r="F10" s="3"/>
      <c r="G10" s="5"/>
    </row>
    <row r="11" spans="1:7" ht="16.8">
      <c r="A11" s="140" t="s">
        <v>16</v>
      </c>
      <c r="B11" s="63">
        <v>14</v>
      </c>
      <c r="C11" s="48" t="str">
        <f t="shared" si="0"/>
        <v>+2</v>
      </c>
      <c r="D11" s="7" t="s">
        <v>68</v>
      </c>
      <c r="E11" s="52">
        <v>21</v>
      </c>
      <c r="F11" s="2"/>
      <c r="G11" s="5"/>
    </row>
    <row r="12" spans="1:7" ht="16.8">
      <c r="A12" s="31" t="s">
        <v>18</v>
      </c>
      <c r="B12" s="6">
        <v>13</v>
      </c>
      <c r="C12" s="48" t="str">
        <f t="shared" si="0"/>
        <v>+1</v>
      </c>
      <c r="D12" s="38" t="s">
        <v>97</v>
      </c>
      <c r="E12" s="53">
        <f>11+C9</f>
        <v>12</v>
      </c>
      <c r="F12" s="3"/>
      <c r="G12" s="5"/>
    </row>
    <row r="13" spans="1:7" ht="17.399999999999999" thickBot="1">
      <c r="A13" s="35" t="s">
        <v>14</v>
      </c>
      <c r="B13" s="64">
        <v>12</v>
      </c>
      <c r="C13" s="41" t="str">
        <f t="shared" si="0"/>
        <v>+1</v>
      </c>
      <c r="D13" s="47" t="s">
        <v>67</v>
      </c>
      <c r="E13" s="107">
        <f>E12+SUM(Martial!B11:B12)</f>
        <v>16</v>
      </c>
      <c r="F13" s="3"/>
      <c r="G13" s="5"/>
    </row>
    <row r="14" spans="1:7" ht="24" thickTop="1" thickBot="1">
      <c r="A14" s="9" t="s">
        <v>28</v>
      </c>
      <c r="B14" s="10"/>
      <c r="C14" s="10"/>
      <c r="D14" s="11"/>
      <c r="E14" s="11"/>
      <c r="F14" s="11"/>
      <c r="G14" s="12"/>
    </row>
    <row r="15" spans="1:7" s="16" customFormat="1" ht="17.399999999999999" thickTop="1">
      <c r="A15" s="13"/>
      <c r="B15" s="14"/>
      <c r="C15" s="14"/>
      <c r="D15" s="14"/>
      <c r="E15" s="14"/>
      <c r="F15" s="14"/>
      <c r="G15" s="15"/>
    </row>
    <row r="16" spans="1:7" s="16" customFormat="1" ht="16.8">
      <c r="A16" s="60"/>
      <c r="B16" s="17"/>
      <c r="C16" s="17"/>
      <c r="D16" s="17"/>
      <c r="E16" s="17"/>
      <c r="F16" s="17"/>
      <c r="G16" s="61"/>
    </row>
    <row r="17" spans="1:7" s="16" customFormat="1" ht="16.8">
      <c r="A17" s="60"/>
      <c r="B17" s="17"/>
      <c r="C17" s="17"/>
      <c r="D17" s="17"/>
      <c r="E17" s="17"/>
      <c r="F17" s="17"/>
      <c r="G17" s="61"/>
    </row>
    <row r="18" spans="1:7" s="16" customFormat="1" ht="16.8">
      <c r="A18" s="60"/>
      <c r="B18" s="17"/>
      <c r="C18" s="17"/>
      <c r="D18" s="17"/>
      <c r="E18" s="17"/>
      <c r="F18" s="17"/>
      <c r="G18" s="61"/>
    </row>
    <row r="19" spans="1:7" s="16" customFormat="1" ht="16.8">
      <c r="A19" s="60"/>
      <c r="B19" s="17"/>
      <c r="C19" s="17"/>
      <c r="D19" s="17"/>
      <c r="E19" s="17"/>
      <c r="F19" s="17"/>
      <c r="G19" s="61"/>
    </row>
    <row r="20" spans="1:7" s="16" customFormat="1" ht="16.8">
      <c r="A20" s="60"/>
      <c r="B20" s="17"/>
      <c r="C20" s="17"/>
      <c r="D20" s="17"/>
      <c r="E20" s="17"/>
      <c r="F20" s="17"/>
      <c r="G20" s="61"/>
    </row>
    <row r="21" spans="1:7" s="16" customFormat="1" ht="16.8">
      <c r="A21" s="60"/>
      <c r="B21" s="17"/>
      <c r="C21" s="17"/>
      <c r="D21" s="17"/>
      <c r="E21" s="17"/>
      <c r="F21" s="17"/>
      <c r="G21" s="61"/>
    </row>
    <row r="22" spans="1:7" s="16" customFormat="1" ht="16.8">
      <c r="A22" s="60"/>
      <c r="B22" s="17"/>
      <c r="C22" s="17"/>
      <c r="D22" s="17"/>
      <c r="E22" s="17"/>
      <c r="F22" s="17"/>
      <c r="G22" s="61"/>
    </row>
    <row r="23" spans="1:7" s="16" customFormat="1" ht="16.8">
      <c r="A23" s="60"/>
      <c r="B23" s="17"/>
      <c r="C23" s="17"/>
      <c r="D23" s="17"/>
      <c r="E23" s="17"/>
      <c r="F23" s="17"/>
      <c r="G23" s="61"/>
    </row>
    <row r="24" spans="1:7" s="16" customFormat="1" ht="16.8">
      <c r="A24" s="60"/>
      <c r="B24" s="17"/>
      <c r="C24" s="17"/>
      <c r="D24" s="17"/>
      <c r="E24" s="17"/>
      <c r="F24" s="17"/>
      <c r="G24" s="61"/>
    </row>
    <row r="25" spans="1:7" s="16" customFormat="1" ht="16.8">
      <c r="A25" s="60"/>
      <c r="B25" s="17"/>
      <c r="C25" s="17"/>
      <c r="D25" s="17"/>
      <c r="E25" s="17"/>
      <c r="F25" s="17"/>
      <c r="G25" s="61"/>
    </row>
    <row r="26" spans="1:7" s="16" customFormat="1" ht="16.8">
      <c r="A26" s="60"/>
      <c r="B26" s="17"/>
      <c r="C26" s="17"/>
      <c r="D26" s="17"/>
      <c r="E26" s="17"/>
      <c r="F26" s="17"/>
      <c r="G26" s="61"/>
    </row>
    <row r="27" spans="1:7" s="16" customFormat="1" ht="16.8">
      <c r="A27" s="60"/>
      <c r="B27" s="17"/>
      <c r="C27" s="17"/>
      <c r="D27" s="17"/>
      <c r="E27" s="17"/>
      <c r="F27" s="17"/>
      <c r="G27" s="61"/>
    </row>
    <row r="28" spans="1:7" s="16" customFormat="1" ht="16.8">
      <c r="A28" s="60"/>
      <c r="B28" s="17"/>
      <c r="C28" s="17"/>
      <c r="D28" s="17"/>
      <c r="E28" s="17"/>
      <c r="F28" s="17"/>
      <c r="G28" s="61"/>
    </row>
    <row r="29" spans="1:7" ht="17.399999999999999" thickBot="1">
      <c r="A29" s="18"/>
      <c r="B29" s="19"/>
      <c r="C29" s="19"/>
      <c r="D29" s="19"/>
      <c r="E29" s="19"/>
      <c r="F29" s="19"/>
      <c r="G29" s="20"/>
    </row>
    <row r="30" spans="1:7" ht="16.2" thickTop="1"/>
  </sheetData>
  <phoneticPr fontId="0" type="noConversion"/>
  <conditionalFormatting sqref="E11">
    <cfRule type="cellIs" dxfId="54" priority="1" stopIfTrue="1" operator="lessThan">
      <formula>$E$10/3</formula>
    </cfRule>
    <cfRule type="cellIs" dxfId="53" priority="2" stopIfTrue="1" operator="between">
      <formula>$E$10/3</formula>
      <formula>$E$10/2</formula>
    </cfRule>
    <cfRule type="cellIs" dxfId="52" priority="3" stopIfTrue="1" operator="greaterThan">
      <formula>$E$10/2</formula>
    </cfRule>
  </conditionalFormatting>
  <conditionalFormatting sqref="E9">
    <cfRule type="cellIs" dxfId="51" priority="4" stopIfTrue="1" operator="greaterThan">
      <formula>66</formula>
    </cfRule>
    <cfRule type="cellIs" dxfId="50" priority="5" stopIfTrue="1" operator="between">
      <formula>33</formula>
      <formula>66</formula>
    </cfRule>
  </conditionalFormatting>
  <hyperlinks>
    <hyperlink ref="G1" r:id="rId1"/>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9"/>
  <sheetViews>
    <sheetView showGridLines="0" zoomScaleNormal="100" workbookViewId="0">
      <pane ySplit="2" topLeftCell="A3" activePane="bottomLeft" state="frozen"/>
      <selection pane="bottomLeft" activeCell="A3" sqref="A3"/>
    </sheetView>
  </sheetViews>
  <sheetFormatPr defaultColWidth="13" defaultRowHeight="15.6"/>
  <cols>
    <col min="1" max="1" width="31.5" style="21" bestFit="1" customWidth="1"/>
    <col min="2" max="2" width="5.8984375" style="21" bestFit="1" customWidth="1"/>
    <col min="3" max="3" width="7.59765625" style="22" hidden="1" customWidth="1"/>
    <col min="4" max="4" width="5.8984375" style="22" hidden="1" customWidth="1"/>
    <col min="5" max="5" width="9.8984375" style="22" bestFit="1" customWidth="1"/>
    <col min="6" max="6" width="7" style="22" customWidth="1"/>
    <col min="7" max="7" width="6" style="50" bestFit="1" customWidth="1"/>
    <col min="8" max="8" width="5.19921875" style="50" bestFit="1" customWidth="1"/>
    <col min="9" max="9" width="6.8984375" style="50" bestFit="1" customWidth="1"/>
    <col min="10" max="10" width="44.5" style="21" customWidth="1"/>
    <col min="11" max="16384" width="13" style="1"/>
  </cols>
  <sheetData>
    <row r="1" spans="1:10" ht="23.4" thickBot="1">
      <c r="A1" s="37" t="s">
        <v>112</v>
      </c>
      <c r="B1" s="23"/>
      <c r="C1" s="23"/>
      <c r="D1" s="23"/>
      <c r="E1" s="23"/>
      <c r="F1" s="23"/>
      <c r="G1" s="49"/>
      <c r="H1" s="49"/>
      <c r="I1" s="49"/>
      <c r="J1" s="23"/>
    </row>
    <row r="2" spans="1:10" s="175" customFormat="1" ht="34.200000000000003" thickBot="1">
      <c r="A2" s="169" t="s">
        <v>111</v>
      </c>
      <c r="B2" s="170" t="s">
        <v>33</v>
      </c>
      <c r="C2" s="170" t="s">
        <v>40</v>
      </c>
      <c r="D2" s="170" t="s">
        <v>32</v>
      </c>
      <c r="E2" s="171" t="s">
        <v>65</v>
      </c>
      <c r="F2" s="171" t="s">
        <v>41</v>
      </c>
      <c r="G2" s="172" t="s">
        <v>72</v>
      </c>
      <c r="H2" s="173" t="s">
        <v>110</v>
      </c>
      <c r="I2" s="172" t="s">
        <v>91</v>
      </c>
      <c r="J2" s="174" t="s">
        <v>6</v>
      </c>
    </row>
    <row r="3" spans="1:10" s="175" customFormat="1" ht="16.8">
      <c r="A3" s="192" t="s">
        <v>74</v>
      </c>
      <c r="B3" s="193">
        <v>1</v>
      </c>
      <c r="C3" s="194" t="s">
        <v>35</v>
      </c>
      <c r="D3" s="194" t="str">
        <f>IF(C3="Str",'Personal File'!$C$8,IF(C3="Dex",'Personal File'!$C$9,IF(C3="Con",'Personal File'!$C$10,IF(C3="Int",'Personal File'!$C$11,IF(C3="Wis",'Personal File'!$C$12,IF(C3="Cha",'Personal File'!$C$13))))))</f>
        <v>+1</v>
      </c>
      <c r="E3" s="195" t="str">
        <f>CONCATENATE(C3," (",D3,")")</f>
        <v>Con (+1)</v>
      </c>
      <c r="F3" s="141">
        <v>0</v>
      </c>
      <c r="G3" s="196">
        <f t="shared" ref="G3:G42" si="0">B3+D3+F3</f>
        <v>2</v>
      </c>
      <c r="H3" s="166">
        <f ca="1">RANDBETWEEN(1,20)</f>
        <v>9</v>
      </c>
      <c r="I3" s="196">
        <f t="shared" ref="I3:I42" ca="1" si="1">SUM(G3:H3)</f>
        <v>11</v>
      </c>
      <c r="J3" s="59"/>
    </row>
    <row r="4" spans="1:10" s="175" customFormat="1" ht="16.8">
      <c r="A4" s="197" t="s">
        <v>75</v>
      </c>
      <c r="B4" s="193">
        <v>3</v>
      </c>
      <c r="C4" s="194" t="s">
        <v>38</v>
      </c>
      <c r="D4" s="194" t="str">
        <f>IF(C4="Str",'Personal File'!$C$8,IF(C4="Dex",'Personal File'!$C$9,IF(C4="Con",'Personal File'!$C$10,IF(C4="Int",'Personal File'!$C$11,IF(C4="Wis",'Personal File'!$C$12,IF(C4="Cha",'Personal File'!$C$13))))))</f>
        <v>+1</v>
      </c>
      <c r="E4" s="88" t="str">
        <f t="shared" ref="E4:E5" si="2">CONCATENATE(C4," (",D4,")")</f>
        <v>Dex (+1)</v>
      </c>
      <c r="F4" s="141">
        <v>0</v>
      </c>
      <c r="G4" s="196">
        <f t="shared" si="0"/>
        <v>4</v>
      </c>
      <c r="H4" s="166">
        <f t="shared" ref="H4:H5" ca="1" si="3">RANDBETWEEN(1,20)</f>
        <v>12</v>
      </c>
      <c r="I4" s="196">
        <f t="shared" ca="1" si="1"/>
        <v>16</v>
      </c>
      <c r="J4" s="59"/>
    </row>
    <row r="5" spans="1:10" s="175" customFormat="1" ht="16.8">
      <c r="A5" s="198" t="s">
        <v>76</v>
      </c>
      <c r="B5" s="199">
        <v>1</v>
      </c>
      <c r="C5" s="200" t="s">
        <v>37</v>
      </c>
      <c r="D5" s="200" t="str">
        <f>IF(C5="Str",'Personal File'!$C$8,IF(C5="Dex",'Personal File'!$C$9,IF(C5="Con",'Personal File'!$C$10,IF(C5="Int",'Personal File'!$C$11,IF(C5="Wis",'Personal File'!$C$12,IF(C5="Cha",'Personal File'!$C$13))))))</f>
        <v>+1</v>
      </c>
      <c r="E5" s="201" t="str">
        <f t="shared" si="2"/>
        <v>Wis (+1)</v>
      </c>
      <c r="F5" s="202">
        <v>0</v>
      </c>
      <c r="G5" s="203">
        <f t="shared" si="0"/>
        <v>2</v>
      </c>
      <c r="H5" s="228">
        <f t="shared" ca="1" si="3"/>
        <v>3</v>
      </c>
      <c r="I5" s="203">
        <f t="shared" ca="1" si="1"/>
        <v>5</v>
      </c>
      <c r="J5" s="204"/>
    </row>
    <row r="6" spans="1:10" s="42" customFormat="1" ht="17.399999999999999">
      <c r="A6" s="244" t="s">
        <v>42</v>
      </c>
      <c r="B6" s="109">
        <v>2</v>
      </c>
      <c r="C6" s="119" t="s">
        <v>36</v>
      </c>
      <c r="D6" s="120" t="str">
        <f>IF(C6="Str",'Personal File'!$C$8,IF(C6="Dex",'Personal File'!$C$9,IF(C6="Con",'Personal File'!$C$10,IF(C6="Int",'Personal File'!$C$11,IF(C6="Wis",'Personal File'!$C$12,IF(C6="Cha",'Personal File'!$C$13))))))</f>
        <v>+2</v>
      </c>
      <c r="E6" s="120" t="str">
        <f t="shared" ref="E6:E42" si="4">CONCATENATE(C6," (",D6,")")</f>
        <v>Int (+2)</v>
      </c>
      <c r="F6" s="245" t="s">
        <v>66</v>
      </c>
      <c r="G6" s="110">
        <f t="shared" si="0"/>
        <v>4</v>
      </c>
      <c r="H6" s="166">
        <f ca="1">RANDBETWEEN(1,20)</f>
        <v>13</v>
      </c>
      <c r="I6" s="110">
        <f t="shared" ca="1" si="1"/>
        <v>17</v>
      </c>
      <c r="J6" s="111"/>
    </row>
    <row r="7" spans="1:10" s="46" customFormat="1" ht="16.8">
      <c r="A7" s="246" t="s">
        <v>43</v>
      </c>
      <c r="B7" s="109">
        <v>3</v>
      </c>
      <c r="C7" s="247" t="s">
        <v>38</v>
      </c>
      <c r="D7" s="248" t="str">
        <f>IF(C7="Str",'Personal File'!$C$8,IF(C7="Dex",'Personal File'!$C$9,IF(C7="Con",'Personal File'!$C$10,IF(C7="Int",'Personal File'!$C$11,IF(C7="Wis",'Personal File'!$C$12,IF(C7="Cha",'Personal File'!$C$13))))))</f>
        <v>+1</v>
      </c>
      <c r="E7" s="248" t="str">
        <f t="shared" si="4"/>
        <v>Dex (+1)</v>
      </c>
      <c r="F7" s="110" t="s">
        <v>66</v>
      </c>
      <c r="G7" s="110">
        <f t="shared" si="0"/>
        <v>4</v>
      </c>
      <c r="H7" s="166">
        <f ca="1">RANDBETWEEN(1,20)</f>
        <v>11</v>
      </c>
      <c r="I7" s="110">
        <f t="shared" ca="1" si="1"/>
        <v>15</v>
      </c>
      <c r="J7" s="111"/>
    </row>
    <row r="8" spans="1:10" s="44" customFormat="1" ht="16.8">
      <c r="A8" s="122" t="s">
        <v>44</v>
      </c>
      <c r="B8" s="109">
        <v>1</v>
      </c>
      <c r="C8" s="123" t="s">
        <v>34</v>
      </c>
      <c r="D8" s="124" t="str">
        <f>IF(C8="Str",'Personal File'!$C$8,IF(C8="Dex",'Personal File'!$C$9,IF(C8="Con",'Personal File'!$C$10,IF(C8="Int",'Personal File'!$C$11,IF(C8="Wis",'Personal File'!$C$12,IF(C8="Cha",'Personal File'!$C$13))))))</f>
        <v>+1</v>
      </c>
      <c r="E8" s="147" t="str">
        <f t="shared" si="4"/>
        <v>Cha (+1)</v>
      </c>
      <c r="F8" s="110" t="s">
        <v>98</v>
      </c>
      <c r="G8" s="110">
        <f t="shared" si="0"/>
        <v>4</v>
      </c>
      <c r="H8" s="166">
        <f t="shared" ref="H8:H42" ca="1" si="5">RANDBETWEEN(1,20)</f>
        <v>17</v>
      </c>
      <c r="I8" s="110">
        <f t="shared" ca="1" si="1"/>
        <v>21</v>
      </c>
      <c r="J8" s="111"/>
    </row>
    <row r="9" spans="1:10" s="43" customFormat="1" ht="16.8">
      <c r="A9" s="249" t="s">
        <v>45</v>
      </c>
      <c r="B9" s="109">
        <v>3</v>
      </c>
      <c r="C9" s="250" t="s">
        <v>39</v>
      </c>
      <c r="D9" s="251" t="str">
        <f>IF(C9="Str",'Personal File'!$C$8,IF(C9="Dex",'Personal File'!$C$9,IF(C9="Con",'Personal File'!$C$10,IF(C9="Int",'Personal File'!$C$11,IF(C9="Wis",'Personal File'!$C$12,IF(C9="Cha",'Personal File'!$C$13))))))</f>
        <v>+0</v>
      </c>
      <c r="E9" s="251" t="str">
        <f t="shared" si="4"/>
        <v>Str (+0)</v>
      </c>
      <c r="F9" s="110" t="s">
        <v>66</v>
      </c>
      <c r="G9" s="110">
        <f t="shared" si="0"/>
        <v>3</v>
      </c>
      <c r="H9" s="166">
        <f t="shared" ca="1" si="5"/>
        <v>10</v>
      </c>
      <c r="I9" s="110">
        <f t="shared" ca="1" si="1"/>
        <v>13</v>
      </c>
      <c r="J9" s="111"/>
    </row>
    <row r="10" spans="1:10" s="43" customFormat="1" ht="16.8">
      <c r="A10" s="252" t="s">
        <v>19</v>
      </c>
      <c r="B10" s="109">
        <v>2</v>
      </c>
      <c r="C10" s="253" t="s">
        <v>35</v>
      </c>
      <c r="D10" s="254" t="str">
        <f>IF(C10="Str",'Personal File'!$C$8,IF(C10="Dex",'Personal File'!$C$9,IF(C10="Con",'Personal File'!$C$10,IF(C10="Int",'Personal File'!$C$11,IF(C10="Wis",'Personal File'!$C$12,IF(C10="Cha",'Personal File'!$C$13))))))</f>
        <v>+1</v>
      </c>
      <c r="E10" s="254" t="str">
        <f t="shared" si="4"/>
        <v>Con (+1)</v>
      </c>
      <c r="F10" s="110" t="s">
        <v>66</v>
      </c>
      <c r="G10" s="110">
        <f t="shared" si="0"/>
        <v>3</v>
      </c>
      <c r="H10" s="166">
        <f t="shared" ca="1" si="5"/>
        <v>7</v>
      </c>
      <c r="I10" s="110">
        <f t="shared" ca="1" si="1"/>
        <v>10</v>
      </c>
      <c r="J10" s="111"/>
    </row>
    <row r="11" spans="1:10" s="42" customFormat="1" ht="16.8">
      <c r="A11" s="118" t="s">
        <v>173</v>
      </c>
      <c r="B11" s="109">
        <v>1</v>
      </c>
      <c r="C11" s="119" t="s">
        <v>36</v>
      </c>
      <c r="D11" s="120" t="str">
        <f>IF(C11="Str",'Personal File'!$C$8,IF(C11="Dex",'Personal File'!$C$9,IF(C11="Con",'Personal File'!$C$10,IF(C11="Int",'Personal File'!$C$11,IF(C11="Wis",'Personal File'!$C$12,IF(C11="Cha",'Personal File'!$C$13))))))</f>
        <v>+2</v>
      </c>
      <c r="E11" s="120" t="str">
        <f t="shared" si="4"/>
        <v>Int (+2)</v>
      </c>
      <c r="F11" s="110" t="s">
        <v>66</v>
      </c>
      <c r="G11" s="110">
        <f t="shared" si="0"/>
        <v>3</v>
      </c>
      <c r="H11" s="166">
        <f t="shared" ca="1" si="5"/>
        <v>1</v>
      </c>
      <c r="I11" s="110">
        <f t="shared" ca="1" si="1"/>
        <v>4</v>
      </c>
      <c r="J11" s="111"/>
    </row>
    <row r="12" spans="1:10" s="45" customFormat="1" ht="16.8">
      <c r="A12" s="240" t="s">
        <v>46</v>
      </c>
      <c r="B12" s="214">
        <v>1</v>
      </c>
      <c r="C12" s="241" t="s">
        <v>36</v>
      </c>
      <c r="D12" s="242" t="str">
        <f>IF(C12="Str",'Personal File'!$C$8,IF(C12="Dex",'Personal File'!$C$9,IF(C12="Con",'Personal File'!$C$10,IF(C12="Int",'Personal File'!$C$11,IF(C12="Wis",'Personal File'!$C$12,IF(C12="Cha",'Personal File'!$C$13))))))</f>
        <v>+2</v>
      </c>
      <c r="E12" s="242" t="str">
        <f t="shared" si="4"/>
        <v>Int (+2)</v>
      </c>
      <c r="F12" s="217" t="s">
        <v>66</v>
      </c>
      <c r="G12" s="110">
        <f t="shared" si="0"/>
        <v>3</v>
      </c>
      <c r="H12" s="167">
        <f t="shared" ca="1" si="5"/>
        <v>19</v>
      </c>
      <c r="I12" s="110">
        <f t="shared" ca="1" si="1"/>
        <v>22</v>
      </c>
      <c r="J12" s="218"/>
    </row>
    <row r="13" spans="1:10" s="46" customFormat="1" ht="16.8">
      <c r="A13" s="122" t="s">
        <v>47</v>
      </c>
      <c r="B13" s="109">
        <v>1</v>
      </c>
      <c r="C13" s="123" t="s">
        <v>34</v>
      </c>
      <c r="D13" s="124" t="str">
        <f>IF(C13="Str",'Personal File'!$C$8,IF(C13="Dex",'Personal File'!$C$9,IF(C13="Con",'Personal File'!$C$10,IF(C13="Int",'Personal File'!$C$11,IF(C13="Wis",'Personal File'!$C$12,IF(C13="Cha",'Personal File'!$C$13))))))</f>
        <v>+1</v>
      </c>
      <c r="E13" s="147" t="str">
        <f t="shared" si="4"/>
        <v>Cha (+1)</v>
      </c>
      <c r="F13" s="110" t="s">
        <v>113</v>
      </c>
      <c r="G13" s="110">
        <f t="shared" si="0"/>
        <v>6</v>
      </c>
      <c r="H13" s="166">
        <f t="shared" ca="1" si="5"/>
        <v>4</v>
      </c>
      <c r="I13" s="110">
        <f t="shared" ca="1" si="1"/>
        <v>10</v>
      </c>
      <c r="J13" s="210"/>
    </row>
    <row r="14" spans="1:10" s="46" customFormat="1" ht="16.8">
      <c r="A14" s="240" t="s">
        <v>48</v>
      </c>
      <c r="B14" s="214">
        <v>4</v>
      </c>
      <c r="C14" s="241" t="s">
        <v>36</v>
      </c>
      <c r="D14" s="242" t="str">
        <f>IF(C14="Str",'Personal File'!$C$8,IF(C14="Dex",'Personal File'!$C$9,IF(C14="Con",'Personal File'!$C$10,IF(C14="Int",'Personal File'!$C$11,IF(C14="Wis",'Personal File'!$C$12,IF(C14="Cha",'Personal File'!$C$13))))))</f>
        <v>+2</v>
      </c>
      <c r="E14" s="242" t="str">
        <f t="shared" si="4"/>
        <v>Int (+2)</v>
      </c>
      <c r="F14" s="110" t="s">
        <v>113</v>
      </c>
      <c r="G14" s="110">
        <f t="shared" si="0"/>
        <v>10</v>
      </c>
      <c r="H14" s="166">
        <f t="shared" ca="1" si="5"/>
        <v>19</v>
      </c>
      <c r="I14" s="110">
        <f t="shared" ca="1" si="1"/>
        <v>29</v>
      </c>
      <c r="J14" s="218"/>
    </row>
    <row r="15" spans="1:10" s="46" customFormat="1" ht="16.8">
      <c r="A15" s="122" t="s">
        <v>49</v>
      </c>
      <c r="B15" s="109">
        <v>1</v>
      </c>
      <c r="C15" s="123" t="s">
        <v>34</v>
      </c>
      <c r="D15" s="124" t="str">
        <f>IF(C15="Str",'Personal File'!$C$8,IF(C15="Dex",'Personal File'!$C$9,IF(C15="Con",'Personal File'!$C$10,IF(C15="Int",'Personal File'!$C$11,IF(C15="Wis",'Personal File'!$C$12,IF(C15="Cha",'Personal File'!$C$13))))))</f>
        <v>+1</v>
      </c>
      <c r="E15" s="147" t="str">
        <f t="shared" si="4"/>
        <v>Cha (+1)</v>
      </c>
      <c r="F15" s="110" t="s">
        <v>113</v>
      </c>
      <c r="G15" s="110">
        <f t="shared" si="0"/>
        <v>6</v>
      </c>
      <c r="H15" s="166">
        <f t="shared" ca="1" si="5"/>
        <v>8</v>
      </c>
      <c r="I15" s="110">
        <f t="shared" ca="1" si="1"/>
        <v>14</v>
      </c>
      <c r="J15" s="210"/>
    </row>
    <row r="16" spans="1:10" s="46" customFormat="1" ht="16.8">
      <c r="A16" s="246" t="s">
        <v>50</v>
      </c>
      <c r="B16" s="109">
        <v>3</v>
      </c>
      <c r="C16" s="247" t="s">
        <v>38</v>
      </c>
      <c r="D16" s="248" t="str">
        <f>IF(C16="Str",'Personal File'!$C$8,IF(C16="Dex",'Personal File'!$C$9,IF(C16="Con",'Personal File'!$C$10,IF(C16="Int",'Personal File'!$C$11,IF(C16="Wis",'Personal File'!$C$12,IF(C16="Cha",'Personal File'!$C$13))))))</f>
        <v>+1</v>
      </c>
      <c r="E16" s="255" t="str">
        <f t="shared" si="4"/>
        <v>Dex (+1)</v>
      </c>
      <c r="F16" s="110" t="s">
        <v>66</v>
      </c>
      <c r="G16" s="110">
        <f t="shared" si="0"/>
        <v>4</v>
      </c>
      <c r="H16" s="166">
        <f t="shared" ca="1" si="5"/>
        <v>1</v>
      </c>
      <c r="I16" s="110">
        <f t="shared" ca="1" si="1"/>
        <v>5</v>
      </c>
      <c r="J16" s="111"/>
    </row>
    <row r="17" spans="1:10" s="46" customFormat="1" ht="16.8">
      <c r="A17" s="118" t="s">
        <v>51</v>
      </c>
      <c r="B17" s="109">
        <v>1</v>
      </c>
      <c r="C17" s="119" t="s">
        <v>36</v>
      </c>
      <c r="D17" s="120" t="str">
        <f>IF(C17="Str",'Personal File'!$C$8,IF(C17="Dex",'Personal File'!$C$9,IF(C17="Con",'Personal File'!$C$10,IF(C17="Int",'Personal File'!$C$11,IF(C17="Wis",'Personal File'!$C$12,IF(C17="Cha",'Personal File'!$C$13))))))</f>
        <v>+2</v>
      </c>
      <c r="E17" s="120" t="str">
        <f t="shared" si="4"/>
        <v>Int (+2)</v>
      </c>
      <c r="F17" s="110" t="s">
        <v>98</v>
      </c>
      <c r="G17" s="110">
        <f t="shared" si="0"/>
        <v>5</v>
      </c>
      <c r="H17" s="166">
        <f t="shared" ca="1" si="5"/>
        <v>11</v>
      </c>
      <c r="I17" s="110">
        <f t="shared" ca="1" si="1"/>
        <v>16</v>
      </c>
      <c r="J17" s="111"/>
    </row>
    <row r="18" spans="1:10" s="46" customFormat="1" ht="16.8">
      <c r="A18" s="122" t="s">
        <v>52</v>
      </c>
      <c r="B18" s="109">
        <v>1</v>
      </c>
      <c r="C18" s="123" t="s">
        <v>34</v>
      </c>
      <c r="D18" s="124" t="str">
        <f>IF(C18="Str",'Personal File'!$C$8,IF(C18="Dex",'Personal File'!$C$9,IF(C18="Con",'Personal File'!$C$10,IF(C18="Int",'Personal File'!$C$11,IF(C18="Wis",'Personal File'!$C$12,IF(C18="Cha",'Personal File'!$C$13))))))</f>
        <v>+1</v>
      </c>
      <c r="E18" s="147" t="str">
        <f t="shared" si="4"/>
        <v>Cha (+1)</v>
      </c>
      <c r="F18" s="110" t="s">
        <v>98</v>
      </c>
      <c r="G18" s="110">
        <f t="shared" si="0"/>
        <v>4</v>
      </c>
      <c r="H18" s="166">
        <f t="shared" ca="1" si="5"/>
        <v>2</v>
      </c>
      <c r="I18" s="110">
        <f t="shared" ca="1" si="1"/>
        <v>6</v>
      </c>
      <c r="J18" s="111"/>
    </row>
    <row r="19" spans="1:10" s="46" customFormat="1" ht="16.8">
      <c r="A19" s="236" t="s">
        <v>21</v>
      </c>
      <c r="B19" s="214">
        <v>3</v>
      </c>
      <c r="C19" s="237" t="s">
        <v>34</v>
      </c>
      <c r="D19" s="238" t="str">
        <f>IF(C19="Str",'Personal File'!$C$8,IF(C19="Dex",'Personal File'!$C$9,IF(C19="Con",'Personal File'!$C$10,IF(C19="Int",'Personal File'!$C$11,IF(C19="Wis",'Personal File'!$C$12,IF(C19="Cha",'Personal File'!$C$13))))))</f>
        <v>+1</v>
      </c>
      <c r="E19" s="238" t="str">
        <f t="shared" si="4"/>
        <v>Cha (+1)</v>
      </c>
      <c r="F19" s="217" t="s">
        <v>66</v>
      </c>
      <c r="G19" s="110">
        <f t="shared" si="0"/>
        <v>4</v>
      </c>
      <c r="H19" s="166">
        <f t="shared" ca="1" si="5"/>
        <v>2</v>
      </c>
      <c r="I19" s="110">
        <f t="shared" ref="I19" ca="1" si="6">SUM(G19:H19)</f>
        <v>6</v>
      </c>
      <c r="J19" s="218"/>
    </row>
    <row r="20" spans="1:10" s="46" customFormat="1" ht="16.8">
      <c r="A20" s="274" t="s">
        <v>53</v>
      </c>
      <c r="B20" s="57">
        <v>0</v>
      </c>
      <c r="C20" s="275" t="s">
        <v>37</v>
      </c>
      <c r="D20" s="276" t="str">
        <f>IF(C20="Str",'Personal File'!$C$8,IF(C20="Dex",'Personal File'!$C$9,IF(C20="Con",'Personal File'!$C$10,IF(C20="Int",'Personal File'!$C$11,IF(C20="Wis",'Personal File'!$C$12,IF(C20="Cha",'Personal File'!$C$13))))))</f>
        <v>+1</v>
      </c>
      <c r="E20" s="276" t="str">
        <f t="shared" si="4"/>
        <v>Wis (+1)</v>
      </c>
      <c r="F20" s="58" t="s">
        <v>66</v>
      </c>
      <c r="G20" s="58">
        <f t="shared" si="0"/>
        <v>1</v>
      </c>
      <c r="H20" s="166">
        <f t="shared" ca="1" si="5"/>
        <v>10</v>
      </c>
      <c r="I20" s="58">
        <f t="shared" ref="I20" ca="1" si="7">SUM(G20:H20)</f>
        <v>11</v>
      </c>
      <c r="J20" s="59"/>
    </row>
    <row r="21" spans="1:10" s="46" customFormat="1" ht="16.8">
      <c r="A21" s="246" t="s">
        <v>54</v>
      </c>
      <c r="B21" s="109">
        <v>1</v>
      </c>
      <c r="C21" s="247" t="s">
        <v>38</v>
      </c>
      <c r="D21" s="248" t="str">
        <f>IF(C21="Str",'Personal File'!$C$8,IF(C21="Dex",'Personal File'!$C$9,IF(C21="Con",'Personal File'!$C$10,IF(C21="Int",'Personal File'!$C$11,IF(C21="Wis",'Personal File'!$C$12,IF(C21="Cha",'Personal File'!$C$13))))))</f>
        <v>+1</v>
      </c>
      <c r="E21" s="248" t="str">
        <f t="shared" si="4"/>
        <v>Dex (+1)</v>
      </c>
      <c r="F21" s="110" t="s">
        <v>66</v>
      </c>
      <c r="G21" s="110">
        <f t="shared" si="0"/>
        <v>2</v>
      </c>
      <c r="H21" s="166">
        <f t="shared" ca="1" si="5"/>
        <v>17</v>
      </c>
      <c r="I21" s="110">
        <f t="shared" ca="1" si="1"/>
        <v>19</v>
      </c>
      <c r="J21" s="210"/>
    </row>
    <row r="22" spans="1:10" s="46" customFormat="1" ht="16.8">
      <c r="A22" s="122" t="s">
        <v>55</v>
      </c>
      <c r="B22" s="109">
        <v>0</v>
      </c>
      <c r="C22" s="123" t="s">
        <v>34</v>
      </c>
      <c r="D22" s="124" t="str">
        <f>IF(C22="Str",'Personal File'!$C$8,IF(C22="Dex",'Personal File'!$C$9,IF(C22="Con",'Personal File'!$C$10,IF(C22="Int",'Personal File'!$C$11,IF(C22="Wis",'Personal File'!$C$12,IF(C22="Cha",'Personal File'!$C$13))))))</f>
        <v>+1</v>
      </c>
      <c r="E22" s="124" t="str">
        <f t="shared" si="4"/>
        <v>Cha (+1)</v>
      </c>
      <c r="F22" s="110" t="s">
        <v>113</v>
      </c>
      <c r="G22" s="110">
        <f t="shared" si="0"/>
        <v>5</v>
      </c>
      <c r="H22" s="166">
        <f t="shared" ca="1" si="5"/>
        <v>16</v>
      </c>
      <c r="I22" s="110">
        <f t="shared" ca="1" si="1"/>
        <v>21</v>
      </c>
      <c r="J22" s="111"/>
    </row>
    <row r="23" spans="1:10" s="46" customFormat="1" ht="16.8">
      <c r="A23" s="249" t="s">
        <v>56</v>
      </c>
      <c r="B23" s="109">
        <v>1</v>
      </c>
      <c r="C23" s="250" t="s">
        <v>39</v>
      </c>
      <c r="D23" s="251" t="str">
        <f>IF(C23="Str",'Personal File'!$C$8,IF(C23="Dex",'Personal File'!$C$9,IF(C23="Con",'Personal File'!$C$10,IF(C23="Int",'Personal File'!$C$11,IF(C23="Wis",'Personal File'!$C$12,IF(C23="Cha",'Personal File'!$C$13))))))</f>
        <v>+0</v>
      </c>
      <c r="E23" s="251" t="str">
        <f t="shared" si="4"/>
        <v>Str (+0)</v>
      </c>
      <c r="F23" s="110" t="s">
        <v>66</v>
      </c>
      <c r="G23" s="110">
        <f t="shared" si="0"/>
        <v>1</v>
      </c>
      <c r="H23" s="166">
        <f t="shared" ca="1" si="5"/>
        <v>1</v>
      </c>
      <c r="I23" s="110">
        <f t="shared" ca="1" si="1"/>
        <v>2</v>
      </c>
      <c r="J23" s="111"/>
    </row>
    <row r="24" spans="1:10" s="46" customFormat="1" ht="16.8">
      <c r="A24" s="118" t="s">
        <v>122</v>
      </c>
      <c r="B24" s="109">
        <v>1</v>
      </c>
      <c r="C24" s="119" t="s">
        <v>36</v>
      </c>
      <c r="D24" s="120" t="str">
        <f>IF(C24="Str",'Personal File'!$C$8,IF(C24="Dex",'Personal File'!$C$9,IF(C24="Con",'Personal File'!$C$10,IF(C24="Int",'Personal File'!$C$11,IF(C24="Wis",'Personal File'!$C$12,IF(C24="Cha",'Personal File'!$C$13))))))</f>
        <v>+2</v>
      </c>
      <c r="E24" s="120" t="str">
        <f t="shared" si="4"/>
        <v>Int (+2)</v>
      </c>
      <c r="F24" s="110" t="s">
        <v>66</v>
      </c>
      <c r="G24" s="110">
        <f t="shared" si="0"/>
        <v>3</v>
      </c>
      <c r="H24" s="166">
        <f t="shared" ca="1" si="5"/>
        <v>15</v>
      </c>
      <c r="I24" s="110">
        <f t="shared" ca="1" si="1"/>
        <v>18</v>
      </c>
      <c r="J24" s="111"/>
    </row>
    <row r="25" spans="1:10" s="46" customFormat="1" ht="16.8">
      <c r="A25" s="118" t="s">
        <v>123</v>
      </c>
      <c r="B25" s="109">
        <v>1</v>
      </c>
      <c r="C25" s="119" t="s">
        <v>36</v>
      </c>
      <c r="D25" s="120" t="str">
        <f>IF(C25="Str",'Personal File'!$C$8,IF(C25="Dex",'Personal File'!$C$9,IF(C25="Con",'Personal File'!$C$10,IF(C25="Int",'Personal File'!$C$11,IF(C25="Wis",'Personal File'!$C$12,IF(C25="Cha",'Personal File'!$C$13))))))</f>
        <v>+2</v>
      </c>
      <c r="E25" s="120" t="str">
        <f t="shared" si="4"/>
        <v>Int (+2)</v>
      </c>
      <c r="F25" s="110" t="s">
        <v>66</v>
      </c>
      <c r="G25" s="110">
        <f t="shared" si="0"/>
        <v>3</v>
      </c>
      <c r="H25" s="166">
        <f t="shared" ca="1" si="5"/>
        <v>13</v>
      </c>
      <c r="I25" s="110">
        <f t="shared" ca="1" si="1"/>
        <v>16</v>
      </c>
      <c r="J25" s="111"/>
    </row>
    <row r="26" spans="1:10" s="46" customFormat="1" ht="16.8">
      <c r="A26" s="118" t="s">
        <v>124</v>
      </c>
      <c r="B26" s="109">
        <v>1</v>
      </c>
      <c r="C26" s="119" t="s">
        <v>36</v>
      </c>
      <c r="D26" s="120" t="str">
        <f>IF(C26="Str",'Personal File'!$C$8,IF(C26="Dex",'Personal File'!$C$9,IF(C26="Con",'Personal File'!$C$10,IF(C26="Int",'Personal File'!$C$11,IF(C26="Wis",'Personal File'!$C$12,IF(C26="Cha",'Personal File'!$C$13))))))</f>
        <v>+2</v>
      </c>
      <c r="E26" s="120" t="str">
        <f t="shared" ref="E26" si="8">CONCATENATE(C26," (",D26,")")</f>
        <v>Int (+2)</v>
      </c>
      <c r="F26" s="110" t="s">
        <v>66</v>
      </c>
      <c r="G26" s="110">
        <f t="shared" si="0"/>
        <v>3</v>
      </c>
      <c r="H26" s="166">
        <f t="shared" ca="1" si="5"/>
        <v>17</v>
      </c>
      <c r="I26" s="110">
        <f t="shared" ref="I26" ca="1" si="9">SUM(G26:H26)</f>
        <v>20</v>
      </c>
      <c r="J26" s="111"/>
    </row>
    <row r="27" spans="1:10" s="46" customFormat="1" ht="16.8">
      <c r="A27" s="211" t="s">
        <v>57</v>
      </c>
      <c r="B27" s="109">
        <v>1</v>
      </c>
      <c r="C27" s="212" t="s">
        <v>37</v>
      </c>
      <c r="D27" s="213" t="str">
        <f>IF(C27="Str",'Personal File'!$C$8,IF(C27="Dex",'Personal File'!$C$9,IF(C27="Con",'Personal File'!$C$10,IF(C27="Int",'Personal File'!$C$11,IF(C27="Wis",'Personal File'!$C$12,IF(C27="Cha",'Personal File'!$C$13))))))</f>
        <v>+1</v>
      </c>
      <c r="E27" s="256" t="str">
        <f t="shared" si="4"/>
        <v>Wis (+1)</v>
      </c>
      <c r="F27" s="110" t="s">
        <v>66</v>
      </c>
      <c r="G27" s="110">
        <f t="shared" si="0"/>
        <v>2</v>
      </c>
      <c r="H27" s="166">
        <f t="shared" ca="1" si="5"/>
        <v>8</v>
      </c>
      <c r="I27" s="110">
        <f t="shared" ca="1" si="1"/>
        <v>10</v>
      </c>
      <c r="J27" s="210"/>
    </row>
    <row r="28" spans="1:10" s="46" customFormat="1" ht="16.8">
      <c r="A28" s="246" t="s">
        <v>22</v>
      </c>
      <c r="B28" s="109">
        <v>1</v>
      </c>
      <c r="C28" s="247" t="s">
        <v>38</v>
      </c>
      <c r="D28" s="248" t="str">
        <f>IF(C28="Str",'Personal File'!$C$8,IF(C28="Dex",'Personal File'!$C$9,IF(C28="Con",'Personal File'!$C$10,IF(C28="Int",'Personal File'!$C$11,IF(C28="Wis",'Personal File'!$C$12,IF(C28="Cha",'Personal File'!$C$13))))))</f>
        <v>+1</v>
      </c>
      <c r="E28" s="248" t="str">
        <f t="shared" si="4"/>
        <v>Dex (+1)</v>
      </c>
      <c r="F28" s="110" t="s">
        <v>66</v>
      </c>
      <c r="G28" s="110">
        <f t="shared" si="0"/>
        <v>2</v>
      </c>
      <c r="H28" s="166">
        <f t="shared" ca="1" si="5"/>
        <v>3</v>
      </c>
      <c r="I28" s="110">
        <f t="shared" ca="1" si="1"/>
        <v>5</v>
      </c>
      <c r="J28" s="210"/>
    </row>
    <row r="29" spans="1:10" s="46" customFormat="1" ht="16.8">
      <c r="A29" s="233" t="s">
        <v>58</v>
      </c>
      <c r="B29" s="214">
        <v>5</v>
      </c>
      <c r="C29" s="234" t="s">
        <v>38</v>
      </c>
      <c r="D29" s="235" t="str">
        <f>IF(C29="Str",'Personal File'!$C$8,IF(C29="Dex",'Personal File'!$C$9,IF(C29="Con",'Personal File'!$C$10,IF(C29="Int",'Personal File'!$C$11,IF(C29="Wis",'Personal File'!$C$12,IF(C29="Cha",'Personal File'!$C$13))))))</f>
        <v>+1</v>
      </c>
      <c r="E29" s="235" t="str">
        <f t="shared" si="4"/>
        <v>Dex (+1)</v>
      </c>
      <c r="F29" s="110" t="s">
        <v>182</v>
      </c>
      <c r="G29" s="110">
        <f t="shared" si="0"/>
        <v>12</v>
      </c>
      <c r="H29" s="166">
        <f t="shared" ca="1" si="5"/>
        <v>18</v>
      </c>
      <c r="I29" s="110">
        <f t="shared" ref="I29" ca="1" si="10">SUM(G29:H29)</f>
        <v>30</v>
      </c>
      <c r="J29" s="218"/>
    </row>
    <row r="30" spans="1:10" ht="16.8">
      <c r="A30" s="122" t="s">
        <v>175</v>
      </c>
      <c r="B30" s="109">
        <v>1</v>
      </c>
      <c r="C30" s="123" t="s">
        <v>34</v>
      </c>
      <c r="D30" s="124" t="str">
        <f>IF(C30="Str",'Personal File'!$C$8,IF(C30="Dex",'Personal File'!$C$9,IF(C30="Con",'Personal File'!$C$10,IF(C30="Int",'Personal File'!$C$11,IF(C30="Wis",'Personal File'!$C$12,IF(C30="Cha",'Personal File'!$C$13))))))</f>
        <v>+1</v>
      </c>
      <c r="E30" s="124" t="str">
        <f t="shared" si="4"/>
        <v>Cha (+1)</v>
      </c>
      <c r="F30" s="110" t="s">
        <v>66</v>
      </c>
      <c r="G30" s="110">
        <f t="shared" si="0"/>
        <v>2</v>
      </c>
      <c r="H30" s="166">
        <f t="shared" ca="1" si="5"/>
        <v>16</v>
      </c>
      <c r="I30" s="110">
        <f t="shared" ca="1" si="1"/>
        <v>18</v>
      </c>
      <c r="J30" s="111"/>
    </row>
    <row r="31" spans="1:10" ht="16.8">
      <c r="A31" s="122" t="s">
        <v>174</v>
      </c>
      <c r="B31" s="214">
        <v>1</v>
      </c>
      <c r="C31" s="215" t="s">
        <v>37</v>
      </c>
      <c r="D31" s="216" t="str">
        <f>IF(C31="Str",'Personal File'!$C$8,IF(C31="Dex",'Personal File'!$C$9,IF(C31="Con",'Personal File'!$C$10,IF(C31="Int",'Personal File'!$C$11,IF(C31="Wis",'Personal File'!$C$12,IF(C31="Cha",'Personal File'!$C$13))))))</f>
        <v>+1</v>
      </c>
      <c r="E31" s="216" t="str">
        <f t="shared" si="4"/>
        <v>Wis (+1)</v>
      </c>
      <c r="F31" s="217" t="s">
        <v>66</v>
      </c>
      <c r="G31" s="110">
        <f t="shared" si="0"/>
        <v>2</v>
      </c>
      <c r="H31" s="166">
        <f t="shared" ca="1" si="5"/>
        <v>12</v>
      </c>
      <c r="I31" s="110">
        <f t="shared" ref="I31" ca="1" si="11">SUM(G31:H31)</f>
        <v>14</v>
      </c>
      <c r="J31" s="218"/>
    </row>
    <row r="32" spans="1:10" ht="16.8">
      <c r="A32" s="233" t="s">
        <v>23</v>
      </c>
      <c r="B32" s="214">
        <v>1</v>
      </c>
      <c r="C32" s="234" t="s">
        <v>38</v>
      </c>
      <c r="D32" s="235" t="str">
        <f>IF(C32="Str",'Personal File'!$C$8,IF(C32="Dex",'Personal File'!$C$9,IF(C32="Con",'Personal File'!$C$10,IF(C32="Int",'Personal File'!$C$11,IF(C32="Wis",'Personal File'!$C$12,IF(C32="Cha",'Personal File'!$C$13))))))</f>
        <v>+1</v>
      </c>
      <c r="E32" s="272" t="str">
        <f t="shared" si="4"/>
        <v>Dex (+1)</v>
      </c>
      <c r="F32" s="110" t="s">
        <v>98</v>
      </c>
      <c r="G32" s="217">
        <f t="shared" si="0"/>
        <v>4</v>
      </c>
      <c r="H32" s="166">
        <f t="shared" ca="1" si="5"/>
        <v>19</v>
      </c>
      <c r="I32" s="217">
        <f t="shared" ca="1" si="1"/>
        <v>23</v>
      </c>
      <c r="J32" s="218"/>
    </row>
    <row r="33" spans="1:10" ht="16.8">
      <c r="A33" s="240" t="s">
        <v>24</v>
      </c>
      <c r="B33" s="214">
        <v>3</v>
      </c>
      <c r="C33" s="241" t="s">
        <v>36</v>
      </c>
      <c r="D33" s="242" t="str">
        <f>IF(C33="Str",'Personal File'!$C$8,IF(C33="Dex",'Personal File'!$C$9,IF(C33="Con",'Personal File'!$C$10,IF(C33="Int",'Personal File'!$C$11,IF(C33="Wis",'Personal File'!$C$12,IF(C33="Cha",'Personal File'!$C$13))))))</f>
        <v>+2</v>
      </c>
      <c r="E33" s="242" t="str">
        <f t="shared" si="4"/>
        <v>Int (+2)</v>
      </c>
      <c r="F33" s="217" t="s">
        <v>98</v>
      </c>
      <c r="G33" s="217">
        <f t="shared" si="0"/>
        <v>7</v>
      </c>
      <c r="H33" s="166">
        <f t="shared" ca="1" si="5"/>
        <v>4</v>
      </c>
      <c r="I33" s="217">
        <f t="shared" ca="1" si="1"/>
        <v>11</v>
      </c>
      <c r="J33" s="239"/>
    </row>
    <row r="34" spans="1:10" ht="16.8">
      <c r="A34" s="273" t="s">
        <v>59</v>
      </c>
      <c r="B34" s="214">
        <v>1</v>
      </c>
      <c r="C34" s="215" t="s">
        <v>37</v>
      </c>
      <c r="D34" s="216" t="str">
        <f>IF(C34="Str",'Personal File'!$C$8,IF(C34="Dex",'Personal File'!$C$9,IF(C34="Con",'Personal File'!$C$10,IF(C34="Int",'Personal File'!$C$11,IF(C34="Wis",'Personal File'!$C$12,IF(C34="Cha",'Personal File'!$C$13))))))</f>
        <v>+1</v>
      </c>
      <c r="E34" s="216" t="str">
        <f t="shared" si="4"/>
        <v>Wis (+1)</v>
      </c>
      <c r="F34" s="217" t="s">
        <v>98</v>
      </c>
      <c r="G34" s="217">
        <f t="shared" si="0"/>
        <v>4</v>
      </c>
      <c r="H34" s="166">
        <f t="shared" ca="1" si="5"/>
        <v>9</v>
      </c>
      <c r="I34" s="217">
        <f t="shared" ca="1" si="1"/>
        <v>13</v>
      </c>
      <c r="J34" s="218"/>
    </row>
    <row r="35" spans="1:10" ht="16.8">
      <c r="A35" s="233" t="s">
        <v>95</v>
      </c>
      <c r="B35" s="214">
        <v>4</v>
      </c>
      <c r="C35" s="234" t="s">
        <v>38</v>
      </c>
      <c r="D35" s="235" t="str">
        <f>IF(C35="Str",'Personal File'!$C$8,IF(C35="Dex",'Personal File'!$C$9,IF(C35="Con",'Personal File'!$C$10,IF(C35="Int",'Personal File'!$C$11,IF(C35="Wis",'Personal File'!$C$12,IF(C35="Cha",'Personal File'!$C$13))))))</f>
        <v>+1</v>
      </c>
      <c r="E35" s="235" t="str">
        <f t="shared" si="4"/>
        <v>Dex (+1)</v>
      </c>
      <c r="F35" s="217" t="s">
        <v>98</v>
      </c>
      <c r="G35" s="217">
        <f t="shared" si="0"/>
        <v>7</v>
      </c>
      <c r="H35" s="166">
        <f t="shared" ca="1" si="5"/>
        <v>20</v>
      </c>
      <c r="I35" s="217">
        <f t="shared" ref="I35" ca="1" si="12">SUM(G35:H35)</f>
        <v>27</v>
      </c>
      <c r="J35" s="218"/>
    </row>
    <row r="36" spans="1:10" ht="16.8">
      <c r="A36" s="240" t="s">
        <v>60</v>
      </c>
      <c r="B36" s="214">
        <v>2</v>
      </c>
      <c r="C36" s="241" t="s">
        <v>36</v>
      </c>
      <c r="D36" s="242" t="str">
        <f>IF(C36="Str",'Personal File'!$C$8,IF(C36="Dex",'Personal File'!$C$9,IF(C36="Con",'Personal File'!$C$10,IF(C36="Int",'Personal File'!$C$11,IF(C36="Wis",'Personal File'!$C$12,IF(C36="Cha",'Personal File'!$C$13))))))</f>
        <v>+2</v>
      </c>
      <c r="E36" s="242" t="str">
        <f t="shared" si="4"/>
        <v>Int (+2)</v>
      </c>
      <c r="F36" s="217" t="s">
        <v>66</v>
      </c>
      <c r="G36" s="217">
        <f t="shared" si="0"/>
        <v>4</v>
      </c>
      <c r="H36" s="166">
        <f t="shared" ca="1" si="5"/>
        <v>3</v>
      </c>
      <c r="I36" s="217">
        <f t="shared" ca="1" si="1"/>
        <v>7</v>
      </c>
      <c r="J36" s="239"/>
    </row>
    <row r="37" spans="1:10" ht="16.8">
      <c r="A37" s="273" t="s">
        <v>61</v>
      </c>
      <c r="B37" s="214">
        <v>2</v>
      </c>
      <c r="C37" s="215" t="s">
        <v>37</v>
      </c>
      <c r="D37" s="216" t="str">
        <f>IF(C37="Str",'Personal File'!$C$8,IF(C37="Dex",'Personal File'!$C$9,IF(C37="Con",'Personal File'!$C$10,IF(C37="Int",'Personal File'!$C$11,IF(C37="Wis",'Personal File'!$C$12,IF(C37="Cha",'Personal File'!$C$13))))))</f>
        <v>+1</v>
      </c>
      <c r="E37" s="216" t="str">
        <f t="shared" si="4"/>
        <v>Wis (+1)</v>
      </c>
      <c r="F37" s="217" t="s">
        <v>66</v>
      </c>
      <c r="G37" s="217">
        <f t="shared" si="0"/>
        <v>3</v>
      </c>
      <c r="H37" s="166">
        <f t="shared" ca="1" si="5"/>
        <v>19</v>
      </c>
      <c r="I37" s="217">
        <f t="shared" ca="1" si="1"/>
        <v>22</v>
      </c>
      <c r="J37" s="239"/>
    </row>
    <row r="38" spans="1:10" ht="16.8">
      <c r="A38" s="273" t="s">
        <v>96</v>
      </c>
      <c r="B38" s="214">
        <v>3</v>
      </c>
      <c r="C38" s="215" t="s">
        <v>37</v>
      </c>
      <c r="D38" s="216" t="str">
        <f>IF(C38="Str",'Personal File'!$C$8,IF(C38="Dex",'Personal File'!$C$9,IF(C38="Con",'Personal File'!$C$10,IF(C38="Int",'Personal File'!$C$11,IF(C38="Wis",'Personal File'!$C$12,IF(C38="Cha",'Personal File'!$C$13))))))</f>
        <v>+1</v>
      </c>
      <c r="E38" s="216" t="str">
        <f t="shared" si="4"/>
        <v>Wis (+1)</v>
      </c>
      <c r="F38" s="217" t="s">
        <v>66</v>
      </c>
      <c r="G38" s="217">
        <f t="shared" si="0"/>
        <v>4</v>
      </c>
      <c r="H38" s="166">
        <f t="shared" ca="1" si="5"/>
        <v>17</v>
      </c>
      <c r="I38" s="217">
        <f t="shared" ca="1" si="1"/>
        <v>21</v>
      </c>
      <c r="J38" s="218"/>
    </row>
    <row r="39" spans="1:10" ht="16.8">
      <c r="A39" s="249" t="s">
        <v>25</v>
      </c>
      <c r="B39" s="109">
        <v>1</v>
      </c>
      <c r="C39" s="250" t="s">
        <v>39</v>
      </c>
      <c r="D39" s="251" t="str">
        <f>IF(C39="Str",'Personal File'!$C$8,IF(C39="Dex",'Personal File'!$C$9,IF(C39="Con",'Personal File'!$C$10,IF(C39="Int",'Personal File'!$C$11,IF(C39="Wis",'Personal File'!$C$12,IF(C39="Cha",'Personal File'!$C$13))))))</f>
        <v>+0</v>
      </c>
      <c r="E39" s="251" t="str">
        <f t="shared" si="4"/>
        <v>Str (+0)</v>
      </c>
      <c r="F39" s="110" t="s">
        <v>98</v>
      </c>
      <c r="G39" s="110">
        <f t="shared" si="0"/>
        <v>3</v>
      </c>
      <c r="H39" s="166">
        <f t="shared" ca="1" si="5"/>
        <v>15</v>
      </c>
      <c r="I39" s="110">
        <f t="shared" ca="1" si="1"/>
        <v>18</v>
      </c>
      <c r="J39" s="111"/>
    </row>
    <row r="40" spans="1:10" ht="16.8">
      <c r="A40" s="233" t="s">
        <v>62</v>
      </c>
      <c r="B40" s="214">
        <v>1</v>
      </c>
      <c r="C40" s="234" t="s">
        <v>38</v>
      </c>
      <c r="D40" s="235" t="str">
        <f>IF(C40="Str",'Personal File'!$C$8,IF(C40="Dex",'Personal File'!$C$9,IF(C40="Con",'Personal File'!$C$10,IF(C40="Int",'Personal File'!$C$11,IF(C40="Wis",'Personal File'!$C$12,IF(C40="Cha",'Personal File'!$C$13))))))</f>
        <v>+1</v>
      </c>
      <c r="E40" s="235" t="str">
        <f t="shared" si="4"/>
        <v>Dex (+1)</v>
      </c>
      <c r="F40" s="110" t="s">
        <v>66</v>
      </c>
      <c r="G40" s="110">
        <f t="shared" si="0"/>
        <v>2</v>
      </c>
      <c r="H40" s="166">
        <f t="shared" ca="1" si="5"/>
        <v>9</v>
      </c>
      <c r="I40" s="110">
        <f t="shared" ref="I40:I41" ca="1" si="13">SUM(G40:H40)</f>
        <v>11</v>
      </c>
      <c r="J40" s="218"/>
    </row>
    <row r="41" spans="1:10" ht="16.8">
      <c r="A41" s="236" t="s">
        <v>63</v>
      </c>
      <c r="B41" s="214">
        <v>3</v>
      </c>
      <c r="C41" s="237" t="s">
        <v>34</v>
      </c>
      <c r="D41" s="238" t="str">
        <f>IF(C41="Str",'Personal File'!$C$8,IF(C41="Dex",'Personal File'!$C$9,IF(C41="Con",'Personal File'!$C$10,IF(C41="Int",'Personal File'!$C$11,IF(C41="Wis",'Personal File'!$C$12,IF(C41="Cha",'Personal File'!$C$13))))))</f>
        <v>+1</v>
      </c>
      <c r="E41" s="238" t="str">
        <f t="shared" si="4"/>
        <v>Cha (+1)</v>
      </c>
      <c r="F41" s="217" t="s">
        <v>66</v>
      </c>
      <c r="G41" s="110">
        <f t="shared" si="0"/>
        <v>4</v>
      </c>
      <c r="H41" s="166">
        <f t="shared" ca="1" si="5"/>
        <v>3</v>
      </c>
      <c r="I41" s="110">
        <f t="shared" ca="1" si="13"/>
        <v>7</v>
      </c>
      <c r="J41" s="239"/>
    </row>
    <row r="42" spans="1:10" ht="17.399999999999999" thickBot="1">
      <c r="A42" s="257" t="s">
        <v>64</v>
      </c>
      <c r="B42" s="258">
        <v>2</v>
      </c>
      <c r="C42" s="259" t="s">
        <v>38</v>
      </c>
      <c r="D42" s="260" t="str">
        <f>IF(C42="Str",'Personal File'!$C$8,IF(C42="Dex",'Personal File'!$C$9,IF(C42="Con",'Personal File'!$C$10,IF(C42="Int",'Personal File'!$C$11,IF(C42="Wis",'Personal File'!$C$12,IF(C42="Cha",'Personal File'!$C$13))))))</f>
        <v>+1</v>
      </c>
      <c r="E42" s="260" t="str">
        <f t="shared" si="4"/>
        <v>Dex (+1)</v>
      </c>
      <c r="F42" s="261" t="s">
        <v>66</v>
      </c>
      <c r="G42" s="261">
        <f t="shared" si="0"/>
        <v>3</v>
      </c>
      <c r="H42" s="168">
        <f t="shared" ca="1" si="5"/>
        <v>13</v>
      </c>
      <c r="I42" s="261">
        <f t="shared" ca="1" si="1"/>
        <v>16</v>
      </c>
      <c r="J42" s="262"/>
    </row>
    <row r="43" spans="1:10" ht="16.2" thickTop="1">
      <c r="B43" s="56">
        <f>SUM(B6:B42)</f>
        <v>64</v>
      </c>
      <c r="E43" s="25">
        <f>SUM(E44:E49)</f>
        <v>64</v>
      </c>
    </row>
    <row r="44" spans="1:10">
      <c r="B44" s="56"/>
      <c r="E44" s="25">
        <v>32</v>
      </c>
      <c r="F44" s="146" t="s">
        <v>121</v>
      </c>
    </row>
    <row r="45" spans="1:10">
      <c r="E45" s="25">
        <v>8</v>
      </c>
      <c r="F45" s="146" t="s">
        <v>121</v>
      </c>
    </row>
    <row r="46" spans="1:10">
      <c r="E46" s="25">
        <v>8</v>
      </c>
      <c r="F46" s="146" t="s">
        <v>121</v>
      </c>
    </row>
    <row r="47" spans="1:10">
      <c r="E47" s="25">
        <v>8</v>
      </c>
      <c r="F47" s="146" t="s">
        <v>121</v>
      </c>
    </row>
    <row r="48" spans="1:10">
      <c r="E48" s="25">
        <v>8</v>
      </c>
      <c r="F48" s="146" t="s">
        <v>121</v>
      </c>
    </row>
    <row r="49" spans="5:6">
      <c r="E49" s="25"/>
      <c r="F49" s="146"/>
    </row>
  </sheetData>
  <phoneticPr fontId="0" type="noConversion"/>
  <conditionalFormatting sqref="H42 H3:H12 H30:H40 H14:H18 H21:H24 H27:H28">
    <cfRule type="cellIs" dxfId="49" priority="51" operator="equal">
      <formula>20</formula>
    </cfRule>
    <cfRule type="cellIs" dxfId="48" priority="52" operator="equal">
      <formula>1</formula>
    </cfRule>
  </conditionalFormatting>
  <conditionalFormatting sqref="H25">
    <cfRule type="cellIs" dxfId="47" priority="45" operator="equal">
      <formula>20</formula>
    </cfRule>
    <cfRule type="cellIs" dxfId="46" priority="46" operator="equal">
      <formula>1</formula>
    </cfRule>
  </conditionalFormatting>
  <conditionalFormatting sqref="H36:H39 H13:H18 H21:H25">
    <cfRule type="cellIs" dxfId="45" priority="43" operator="equal">
      <formula>20</formula>
    </cfRule>
    <cfRule type="cellIs" dxfId="44" priority="44" operator="equal">
      <formula>1</formula>
    </cfRule>
  </conditionalFormatting>
  <conditionalFormatting sqref="H18">
    <cfRule type="cellIs" dxfId="43" priority="41" operator="equal">
      <formula>20</formula>
    </cfRule>
    <cfRule type="cellIs" dxfId="42" priority="42" operator="equal">
      <formula>1</formula>
    </cfRule>
  </conditionalFormatting>
  <conditionalFormatting sqref="H30">
    <cfRule type="cellIs" dxfId="41" priority="35" operator="equal">
      <formula>20</formula>
    </cfRule>
    <cfRule type="cellIs" dxfId="40" priority="36" operator="equal">
      <formula>1</formula>
    </cfRule>
  </conditionalFormatting>
  <conditionalFormatting sqref="H31:H40">
    <cfRule type="cellIs" dxfId="39" priority="33" operator="equal">
      <formula>20</formula>
    </cfRule>
    <cfRule type="cellIs" dxfId="38" priority="34" operator="equal">
      <formula>1</formula>
    </cfRule>
  </conditionalFormatting>
  <conditionalFormatting sqref="H29">
    <cfRule type="cellIs" dxfId="37" priority="31" operator="equal">
      <formula>20</formula>
    </cfRule>
    <cfRule type="cellIs" dxfId="36" priority="32" operator="equal">
      <formula>1</formula>
    </cfRule>
  </conditionalFormatting>
  <conditionalFormatting sqref="H29">
    <cfRule type="cellIs" dxfId="35" priority="29" operator="equal">
      <formula>20</formula>
    </cfRule>
    <cfRule type="cellIs" dxfId="34" priority="30" operator="equal">
      <formula>1</formula>
    </cfRule>
  </conditionalFormatting>
  <conditionalFormatting sqref="H40:H41">
    <cfRule type="cellIs" dxfId="33" priority="27" operator="equal">
      <formula>20</formula>
    </cfRule>
    <cfRule type="cellIs" dxfId="32" priority="28" operator="equal">
      <formula>1</formula>
    </cfRule>
  </conditionalFormatting>
  <conditionalFormatting sqref="H40:H41">
    <cfRule type="cellIs" dxfId="31" priority="25" operator="equal">
      <formula>20</formula>
    </cfRule>
    <cfRule type="cellIs" dxfId="30" priority="26" operator="equal">
      <formula>1</formula>
    </cfRule>
  </conditionalFormatting>
  <conditionalFormatting sqref="H35">
    <cfRule type="cellIs" dxfId="29" priority="23" operator="equal">
      <formula>20</formula>
    </cfRule>
    <cfRule type="cellIs" dxfId="28" priority="24" operator="equal">
      <formula>1</formula>
    </cfRule>
  </conditionalFormatting>
  <conditionalFormatting sqref="H35">
    <cfRule type="cellIs" dxfId="27" priority="21" operator="equal">
      <formula>20</formula>
    </cfRule>
    <cfRule type="cellIs" dxfId="26" priority="22" operator="equal">
      <formula>1</formula>
    </cfRule>
  </conditionalFormatting>
  <conditionalFormatting sqref="H26">
    <cfRule type="cellIs" dxfId="25" priority="15" operator="equal">
      <formula>20</formula>
    </cfRule>
    <cfRule type="cellIs" dxfId="24" priority="16" operator="equal">
      <formula>1</formula>
    </cfRule>
  </conditionalFormatting>
  <conditionalFormatting sqref="H26">
    <cfRule type="cellIs" dxfId="23" priority="13" operator="equal">
      <formula>20</formula>
    </cfRule>
    <cfRule type="cellIs" dxfId="22" priority="14" operator="equal">
      <formula>1</formula>
    </cfRule>
  </conditionalFormatting>
  <conditionalFormatting sqref="H19">
    <cfRule type="cellIs" dxfId="21" priority="11" operator="equal">
      <formula>20</formula>
    </cfRule>
    <cfRule type="cellIs" dxfId="20" priority="12" operator="equal">
      <formula>1</formula>
    </cfRule>
  </conditionalFormatting>
  <conditionalFormatting sqref="H19">
    <cfRule type="cellIs" dxfId="19" priority="9" operator="equal">
      <formula>20</formula>
    </cfRule>
    <cfRule type="cellIs" dxfId="18" priority="10" operator="equal">
      <formula>1</formula>
    </cfRule>
  </conditionalFormatting>
  <conditionalFormatting sqref="H19">
    <cfRule type="cellIs" dxfId="17" priority="7" operator="equal">
      <formula>20</formula>
    </cfRule>
    <cfRule type="cellIs" dxfId="16" priority="8" operator="equal">
      <formula>1</formula>
    </cfRule>
  </conditionalFormatting>
  <conditionalFormatting sqref="H20">
    <cfRule type="cellIs" dxfId="15" priority="5" operator="equal">
      <formula>20</formula>
    </cfRule>
    <cfRule type="cellIs" dxfId="14" priority="6" operator="equal">
      <formula>1</formula>
    </cfRule>
  </conditionalFormatting>
  <conditionalFormatting sqref="H20">
    <cfRule type="cellIs" dxfId="13" priority="3" operator="equal">
      <formula>20</formula>
    </cfRule>
    <cfRule type="cellIs" dxfId="12" priority="4" operator="equal">
      <formula>1</formula>
    </cfRule>
  </conditionalFormatting>
  <conditionalFormatting sqref="H20">
    <cfRule type="cellIs" dxfId="11" priority="1" operator="equal">
      <formula>20</formula>
    </cfRule>
    <cfRule type="cellIs" dxfId="10" priority="2" operator="equal">
      <formula>1</formula>
    </cfRule>
  </conditionalFormatting>
  <printOptions gridLinesSet="0"/>
  <pageMargins left="0.62" right="0.33" top="0.5" bottom="0.63" header="0.5" footer="0.5"/>
  <pageSetup orientation="portrait" horizontalDpi="120" verticalDpi="144"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3"/>
  <sheetViews>
    <sheetView showGridLines="0" workbookViewId="0"/>
  </sheetViews>
  <sheetFormatPr defaultColWidth="13" defaultRowHeight="15.6"/>
  <cols>
    <col min="1" max="1" width="20.3984375" style="29" bestFit="1" customWidth="1"/>
    <col min="2" max="2" width="6.19921875" style="29" bestFit="1" customWidth="1"/>
    <col min="3" max="3" width="4.09765625" style="29" bestFit="1" customWidth="1"/>
    <col min="4" max="4" width="6.3984375" style="29" bestFit="1" customWidth="1"/>
    <col min="5" max="5" width="1.5" style="29" customWidth="1"/>
    <col min="6" max="6" width="25.09765625" style="29" bestFit="1" customWidth="1"/>
    <col min="7" max="7" width="1.5" style="29" customWidth="1"/>
    <col min="8" max="8" width="31.69921875" style="29" bestFit="1" customWidth="1"/>
    <col min="9" max="16384" width="13" style="29"/>
  </cols>
  <sheetData>
    <row r="1" spans="1:8" s="1" customFormat="1" ht="24" thickTop="1" thickBot="1">
      <c r="A1" s="219" t="s">
        <v>114</v>
      </c>
      <c r="B1" s="220"/>
      <c r="C1" s="220"/>
      <c r="D1" s="221"/>
      <c r="F1" s="65" t="s">
        <v>176</v>
      </c>
      <c r="H1" s="277" t="s">
        <v>83</v>
      </c>
    </row>
    <row r="2" spans="1:8" s="117" customFormat="1" ht="18" thickTop="1" thickBot="1">
      <c r="A2" s="225" t="s">
        <v>148</v>
      </c>
      <c r="B2" s="226" t="s">
        <v>104</v>
      </c>
      <c r="C2" s="226" t="s">
        <v>105</v>
      </c>
      <c r="D2" s="227" t="s">
        <v>106</v>
      </c>
      <c r="F2" s="232" t="s">
        <v>179</v>
      </c>
      <c r="H2" s="278" t="s">
        <v>181</v>
      </c>
    </row>
    <row r="3" spans="1:8" ht="17.399999999999999" thickBot="1">
      <c r="A3" s="222" t="s">
        <v>188</v>
      </c>
      <c r="B3" s="200">
        <v>1</v>
      </c>
      <c r="C3" s="303">
        <f>10+B3+'Personal File'!$C$11</f>
        <v>13</v>
      </c>
      <c r="D3" s="223" t="s">
        <v>189</v>
      </c>
      <c r="F3" s="232" t="s">
        <v>138</v>
      </c>
      <c r="H3" s="279"/>
    </row>
    <row r="4" spans="1:8" ht="24" thickTop="1" thickBot="1">
      <c r="A4" s="319"/>
      <c r="B4" s="320">
        <v>2</v>
      </c>
      <c r="C4" s="321">
        <f>10+B4+'Personal File'!$C$11</f>
        <v>14</v>
      </c>
      <c r="D4" s="224" t="s">
        <v>195</v>
      </c>
      <c r="F4" s="232" t="s">
        <v>139</v>
      </c>
      <c r="H4" s="65" t="s">
        <v>103</v>
      </c>
    </row>
    <row r="5" spans="1:8" ht="17.399999999999999" thickTop="1">
      <c r="F5" s="231" t="s">
        <v>140</v>
      </c>
      <c r="H5" s="301" t="s">
        <v>147</v>
      </c>
    </row>
    <row r="6" spans="1:8" ht="17.399999999999999" thickBot="1">
      <c r="F6" s="230" t="s">
        <v>142</v>
      </c>
      <c r="H6" s="302" t="s">
        <v>146</v>
      </c>
    </row>
    <row r="7" spans="1:8" ht="18" thickTop="1" thickBot="1">
      <c r="F7" s="230" t="s">
        <v>143</v>
      </c>
      <c r="H7" s="279"/>
    </row>
    <row r="8" spans="1:8" ht="18" thickTop="1" thickBot="1">
      <c r="F8" s="232" t="s">
        <v>180</v>
      </c>
      <c r="H8" s="106" t="s">
        <v>100</v>
      </c>
    </row>
    <row r="9" spans="1:8" ht="16.8">
      <c r="F9" s="299" t="s">
        <v>141</v>
      </c>
      <c r="H9" s="243" t="s">
        <v>125</v>
      </c>
    </row>
    <row r="10" spans="1:8" ht="17.399999999999999" thickBot="1">
      <c r="F10" s="318" t="s">
        <v>144</v>
      </c>
      <c r="H10" s="121" t="s">
        <v>145</v>
      </c>
    </row>
    <row r="11" spans="1:8" ht="16.2" thickTop="1"/>
    <row r="13" spans="1:8">
      <c r="E13" s="36"/>
    </row>
  </sheetData>
  <sortState ref="A3:D13">
    <sortCondition ref="B3:B13"/>
    <sortCondition ref="A3:A13"/>
  </sortState>
  <phoneticPr fontId="0" type="noConversion"/>
  <conditionalFormatting sqref="D3">
    <cfRule type="cellIs" dxfId="9" priority="12" stopIfTrue="1" operator="equal">
      <formula>"þ"</formula>
    </cfRule>
  </conditionalFormatting>
  <conditionalFormatting sqref="D4">
    <cfRule type="cellIs" dxfId="8" priority="11" stopIfTrue="1" operator="equal">
      <formula>"þ"</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7"/>
  <sheetViews>
    <sheetView showGridLines="0" workbookViewId="0"/>
  </sheetViews>
  <sheetFormatPr defaultColWidth="13" defaultRowHeight="15.6"/>
  <cols>
    <col min="1" max="1" width="22" style="25" customWidth="1"/>
    <col min="2" max="2" width="8.59765625" style="25" customWidth="1"/>
    <col min="3" max="3" width="6.09765625" style="25" customWidth="1"/>
    <col min="4" max="4" width="8.19921875" style="25" customWidth="1"/>
    <col min="5" max="5" width="8.3984375" style="25" customWidth="1"/>
    <col min="6" max="6" width="8.3984375" style="25" bestFit="1" customWidth="1"/>
    <col min="7" max="10" width="5.59765625" style="25" customWidth="1"/>
    <col min="11" max="11" width="26.59765625" style="25" customWidth="1"/>
    <col min="12" max="16384" width="13" style="1"/>
  </cols>
  <sheetData>
    <row r="1" spans="1:11" ht="23.4" thickBot="1">
      <c r="A1" s="24" t="s">
        <v>26</v>
      </c>
      <c r="B1" s="24"/>
      <c r="C1" s="24"/>
      <c r="D1" s="24"/>
      <c r="E1" s="24"/>
      <c r="F1" s="24"/>
      <c r="G1" s="24"/>
      <c r="H1" s="24"/>
      <c r="I1" s="24"/>
      <c r="J1" s="24"/>
      <c r="K1" s="24"/>
    </row>
    <row r="2" spans="1:11" ht="16.8" thickTop="1" thickBot="1">
      <c r="A2" s="148" t="s">
        <v>7</v>
      </c>
      <c r="B2" s="149" t="s">
        <v>8</v>
      </c>
      <c r="C2" s="149" t="s">
        <v>29</v>
      </c>
      <c r="D2" s="149" t="s">
        <v>30</v>
      </c>
      <c r="E2" s="150" t="s">
        <v>73</v>
      </c>
      <c r="F2" s="149" t="s">
        <v>27</v>
      </c>
      <c r="G2" s="149" t="s">
        <v>31</v>
      </c>
      <c r="H2" s="151" t="s">
        <v>102</v>
      </c>
      <c r="I2" s="176" t="s">
        <v>110</v>
      </c>
      <c r="J2" s="151" t="s">
        <v>91</v>
      </c>
      <c r="K2" s="152" t="s">
        <v>6</v>
      </c>
    </row>
    <row r="3" spans="1:11">
      <c r="A3" s="291" t="s">
        <v>115</v>
      </c>
      <c r="B3" s="281" t="s">
        <v>132</v>
      </c>
      <c r="C3" s="282">
        <v>0</v>
      </c>
      <c r="D3" s="283">
        <v>0</v>
      </c>
      <c r="E3" s="283" t="s">
        <v>133</v>
      </c>
      <c r="F3" s="284" t="s">
        <v>126</v>
      </c>
      <c r="G3" s="285">
        <v>0.5</v>
      </c>
      <c r="H3" s="286" t="str">
        <f>CONCATENATE("+",RIGHT('Personal File'!$B$6)+('Personal File'!$C$8)+D3)</f>
        <v>+2</v>
      </c>
      <c r="I3" s="287">
        <f t="shared" ref="I3" ca="1" si="0">RANDBETWEEN(1,20)</f>
        <v>5</v>
      </c>
      <c r="J3" s="288">
        <f ca="1">I3+H3</f>
        <v>7</v>
      </c>
      <c r="K3" s="289"/>
    </row>
    <row r="4" spans="1:11" ht="16.2" thickBot="1">
      <c r="A4" s="180" t="s">
        <v>130</v>
      </c>
      <c r="B4" s="264" t="s">
        <v>116</v>
      </c>
      <c r="C4" s="263" t="s">
        <v>66</v>
      </c>
      <c r="D4" s="264" t="s">
        <v>66</v>
      </c>
      <c r="E4" s="290" t="s">
        <v>133</v>
      </c>
      <c r="F4" s="264" t="s">
        <v>134</v>
      </c>
      <c r="G4" s="182">
        <v>2</v>
      </c>
      <c r="H4" s="183" t="str">
        <f>CONCATENATE("+",RIGHT('Personal File'!$B$6)+('Personal File'!$C$8)+D4)</f>
        <v>+2</v>
      </c>
      <c r="I4" s="178">
        <f ca="1">RANDBETWEEN(1,20)</f>
        <v>17</v>
      </c>
      <c r="J4" s="179">
        <f ca="1">I4+H4</f>
        <v>19</v>
      </c>
      <c r="K4" s="184"/>
    </row>
    <row r="5" spans="1:11" ht="6" customHeight="1" thickTop="1" thickBot="1"/>
    <row r="6" spans="1:11" ht="16.8" thickTop="1" thickBot="1">
      <c r="A6" s="148" t="s">
        <v>10</v>
      </c>
      <c r="B6" s="149" t="s">
        <v>11</v>
      </c>
      <c r="C6" s="149" t="s">
        <v>29</v>
      </c>
      <c r="D6" s="149" t="s">
        <v>30</v>
      </c>
      <c r="E6" s="150" t="s">
        <v>73</v>
      </c>
      <c r="F6" s="149" t="s">
        <v>12</v>
      </c>
      <c r="G6" s="149" t="s">
        <v>31</v>
      </c>
      <c r="H6" s="151" t="s">
        <v>102</v>
      </c>
      <c r="I6" s="176" t="s">
        <v>110</v>
      </c>
      <c r="J6" s="151" t="s">
        <v>91</v>
      </c>
      <c r="K6" s="152" t="s">
        <v>6</v>
      </c>
    </row>
    <row r="7" spans="1:11">
      <c r="A7" s="187" t="s">
        <v>108</v>
      </c>
      <c r="B7" s="188"/>
      <c r="C7" s="189" t="s">
        <v>66</v>
      </c>
      <c r="D7" s="189" t="s">
        <v>66</v>
      </c>
      <c r="E7" s="188"/>
      <c r="F7" s="189"/>
      <c r="G7" s="190"/>
      <c r="H7" s="191" t="str">
        <f>CONCATENATE("+",RIGHT('Personal File'!$B$6)+('Personal File'!$C$9)+D7)</f>
        <v>+3</v>
      </c>
      <c r="I7" s="177">
        <f t="shared" ref="I7" ca="1" si="1">RANDBETWEEN(1,20)</f>
        <v>20</v>
      </c>
      <c r="J7" s="185">
        <f ca="1">I7+H7</f>
        <v>23</v>
      </c>
      <c r="K7" s="186"/>
    </row>
    <row r="8" spans="1:11" ht="16.2" thickBot="1">
      <c r="A8" s="180" t="s">
        <v>127</v>
      </c>
      <c r="B8" s="264" t="s">
        <v>116</v>
      </c>
      <c r="C8" s="181" t="s">
        <v>66</v>
      </c>
      <c r="D8" s="181" t="s">
        <v>66</v>
      </c>
      <c r="E8" s="264" t="s">
        <v>128</v>
      </c>
      <c r="F8" s="181" t="s">
        <v>129</v>
      </c>
      <c r="G8" s="182">
        <v>1.5</v>
      </c>
      <c r="H8" s="183" t="str">
        <f>CONCATENATE("+",RIGHT('Personal File'!$B$6)+('Personal File'!$C$9)+D8)</f>
        <v>+3</v>
      </c>
      <c r="I8" s="178">
        <f ca="1">RANDBETWEEN(1,20)</f>
        <v>4</v>
      </c>
      <c r="J8" s="179">
        <f ca="1">I8+H8</f>
        <v>7</v>
      </c>
      <c r="K8" s="184"/>
    </row>
    <row r="9" spans="1:11" ht="6" customHeight="1" thickTop="1" thickBot="1">
      <c r="D9" s="26"/>
      <c r="E9" s="26"/>
      <c r="G9" s="27"/>
      <c r="H9" s="27"/>
      <c r="I9" s="27"/>
      <c r="J9" s="27"/>
    </row>
    <row r="10" spans="1:11" ht="16.8" thickTop="1" thickBot="1">
      <c r="A10" s="148" t="s">
        <v>77</v>
      </c>
      <c r="B10" s="149" t="s">
        <v>20</v>
      </c>
      <c r="C10" s="149" t="s">
        <v>38</v>
      </c>
      <c r="D10" s="149" t="s">
        <v>91</v>
      </c>
      <c r="E10" s="149" t="s">
        <v>92</v>
      </c>
      <c r="F10" s="149" t="s">
        <v>93</v>
      </c>
      <c r="G10" s="149" t="s">
        <v>31</v>
      </c>
      <c r="H10" s="153" t="s">
        <v>6</v>
      </c>
      <c r="I10" s="154"/>
      <c r="J10" s="154"/>
      <c r="K10" s="155"/>
    </row>
    <row r="11" spans="1:11">
      <c r="A11" s="92" t="s">
        <v>107</v>
      </c>
      <c r="B11" s="93">
        <v>4</v>
      </c>
      <c r="C11" s="93">
        <v>6</v>
      </c>
      <c r="D11" s="93">
        <v>-2</v>
      </c>
      <c r="E11" s="280">
        <v>0</v>
      </c>
      <c r="F11" s="139" t="s">
        <v>187</v>
      </c>
      <c r="G11" s="94">
        <v>12.5</v>
      </c>
      <c r="H11" s="112"/>
      <c r="I11" s="115"/>
      <c r="J11" s="115"/>
      <c r="K11" s="116"/>
    </row>
    <row r="12" spans="1:11" ht="16.2" thickBot="1">
      <c r="A12" s="293" t="s">
        <v>131</v>
      </c>
      <c r="B12" s="294" t="s">
        <v>137</v>
      </c>
      <c r="C12" s="294" t="s">
        <v>135</v>
      </c>
      <c r="D12" s="295" t="s">
        <v>136</v>
      </c>
      <c r="E12" s="300">
        <v>0</v>
      </c>
      <c r="F12" s="294" t="s">
        <v>135</v>
      </c>
      <c r="G12" s="322" t="s">
        <v>191</v>
      </c>
      <c r="H12" s="296"/>
      <c r="I12" s="297"/>
      <c r="J12" s="297"/>
      <c r="K12" s="298"/>
    </row>
    <row r="13" spans="1:11" ht="6.75" customHeight="1" thickTop="1" thickBot="1">
      <c r="D13" s="292"/>
    </row>
    <row r="14" spans="1:11" ht="16.8" thickTop="1" thickBot="1">
      <c r="A14" s="28" t="s">
        <v>13</v>
      </c>
      <c r="B14" s="27">
        <f>SUM(G3:G16)</f>
        <v>18.2</v>
      </c>
      <c r="D14" s="156" t="s">
        <v>78</v>
      </c>
      <c r="E14" s="157"/>
      <c r="F14" s="153" t="s">
        <v>9</v>
      </c>
      <c r="G14" s="149" t="s">
        <v>31</v>
      </c>
      <c r="H14" s="163" t="s">
        <v>102</v>
      </c>
      <c r="I14" s="154"/>
      <c r="J14" s="154"/>
      <c r="K14" s="155"/>
    </row>
    <row r="15" spans="1:11">
      <c r="A15" s="28"/>
      <c r="B15" s="27"/>
      <c r="D15" s="158" t="s">
        <v>190</v>
      </c>
      <c r="E15" s="159"/>
      <c r="F15" s="160">
        <v>17</v>
      </c>
      <c r="G15" s="161">
        <f t="shared" ref="G15" si="2">F15/10</f>
        <v>1.7</v>
      </c>
      <c r="H15" s="164" t="s">
        <v>82</v>
      </c>
      <c r="I15" s="159"/>
      <c r="J15" s="159"/>
      <c r="K15" s="162"/>
    </row>
    <row r="16" spans="1:11" ht="16.2" thickBot="1">
      <c r="A16" s="1"/>
      <c r="B16" s="27"/>
      <c r="D16" s="95"/>
      <c r="E16" s="96"/>
      <c r="F16" s="97"/>
      <c r="G16" s="55"/>
      <c r="H16" s="142"/>
      <c r="I16" s="113"/>
      <c r="J16" s="113"/>
      <c r="K16" s="114"/>
    </row>
    <row r="17" ht="16.2" thickTop="1"/>
  </sheetData>
  <phoneticPr fontId="0" type="noConversion"/>
  <conditionalFormatting sqref="I3">
    <cfRule type="cellIs" dxfId="7" priority="11" operator="equal">
      <formula>20</formula>
    </cfRule>
    <cfRule type="cellIs" dxfId="6" priority="12" operator="equal">
      <formula>1</formula>
    </cfRule>
  </conditionalFormatting>
  <conditionalFormatting sqref="I4">
    <cfRule type="cellIs" dxfId="5" priority="9" operator="equal">
      <formula>20</formula>
    </cfRule>
    <cfRule type="cellIs" dxfId="4" priority="10" operator="equal">
      <formula>1</formula>
    </cfRule>
  </conditionalFormatting>
  <conditionalFormatting sqref="I7">
    <cfRule type="cellIs" dxfId="3" priority="7" operator="equal">
      <formula>20</formula>
    </cfRule>
    <cfRule type="cellIs" dxfId="2" priority="8" operator="equal">
      <formula>1</formula>
    </cfRule>
  </conditionalFormatting>
  <conditionalFormatting sqref="I8">
    <cfRule type="cellIs" dxfId="1" priority="5" operator="equal">
      <formula>20</formula>
    </cfRule>
    <cfRule type="cellIs" dxfId="0" priority="6"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ColWidth="13" defaultRowHeight="15.6"/>
  <cols>
    <col min="1" max="1" width="24.19921875" style="25" customWidth="1"/>
    <col min="2" max="2" width="4.8984375" style="25" bestFit="1" customWidth="1"/>
    <col min="3" max="3" width="5.59765625" style="27" bestFit="1" customWidth="1"/>
    <col min="4" max="5" width="26.59765625" style="1" customWidth="1"/>
    <col min="6" max="16384" width="13" style="1"/>
  </cols>
  <sheetData>
    <row r="1" spans="1:5" ht="23.4" thickBot="1">
      <c r="A1" s="24" t="s">
        <v>84</v>
      </c>
      <c r="B1" s="24"/>
      <c r="C1" s="66"/>
      <c r="D1" s="24"/>
      <c r="E1" s="24"/>
    </row>
    <row r="2" spans="1:5" s="25" customFormat="1" ht="16.2" thickBot="1">
      <c r="A2" s="67" t="s">
        <v>85</v>
      </c>
      <c r="B2" s="102" t="s">
        <v>9</v>
      </c>
      <c r="C2" s="101" t="s">
        <v>86</v>
      </c>
      <c r="D2" s="69" t="s">
        <v>87</v>
      </c>
      <c r="E2" s="70" t="s">
        <v>88</v>
      </c>
    </row>
    <row r="3" spans="1:5">
      <c r="A3" s="305" t="s">
        <v>149</v>
      </c>
      <c r="B3" s="304">
        <v>1</v>
      </c>
      <c r="C3" s="308" t="s">
        <v>150</v>
      </c>
      <c r="D3" s="73"/>
      <c r="E3" s="74"/>
    </row>
    <row r="4" spans="1:5">
      <c r="A4" s="305" t="s">
        <v>156</v>
      </c>
      <c r="B4" s="309">
        <v>1</v>
      </c>
      <c r="C4" s="306">
        <v>1</v>
      </c>
      <c r="D4" s="125"/>
      <c r="E4" s="126"/>
    </row>
    <row r="5" spans="1:5" ht="16.2" thickBot="1">
      <c r="A5" s="312" t="s">
        <v>171</v>
      </c>
      <c r="B5" s="315">
        <v>1</v>
      </c>
      <c r="C5" s="313">
        <v>0</v>
      </c>
      <c r="D5" s="145"/>
      <c r="E5" s="78"/>
    </row>
    <row r="6" spans="1:5" ht="24" thickTop="1" thickBot="1">
      <c r="A6" s="24" t="s">
        <v>89</v>
      </c>
      <c r="B6" s="24"/>
      <c r="C6" s="79"/>
      <c r="D6" s="24"/>
      <c r="E6" s="80"/>
    </row>
    <row r="7" spans="1:5" ht="16.2" thickBot="1">
      <c r="A7" s="67" t="s">
        <v>85</v>
      </c>
      <c r="B7" s="67" t="s">
        <v>9</v>
      </c>
      <c r="C7" s="68" t="s">
        <v>86</v>
      </c>
      <c r="D7" s="69" t="s">
        <v>87</v>
      </c>
      <c r="E7" s="70" t="s">
        <v>88</v>
      </c>
    </row>
    <row r="8" spans="1:5">
      <c r="A8" s="305" t="s">
        <v>151</v>
      </c>
      <c r="B8" s="309">
        <v>2</v>
      </c>
      <c r="C8" s="306">
        <f>B8*0.2</f>
        <v>0.4</v>
      </c>
      <c r="D8" s="132"/>
      <c r="E8" s="131"/>
    </row>
    <row r="9" spans="1:5">
      <c r="A9" s="305" t="s">
        <v>153</v>
      </c>
      <c r="B9" s="309">
        <v>1</v>
      </c>
      <c r="C9" s="306">
        <v>4</v>
      </c>
      <c r="D9" s="307" t="s">
        <v>152</v>
      </c>
      <c r="E9" s="131"/>
    </row>
    <row r="10" spans="1:5">
      <c r="A10" s="305" t="s">
        <v>154</v>
      </c>
      <c r="B10" s="309">
        <v>25</v>
      </c>
      <c r="C10" s="306">
        <v>0</v>
      </c>
      <c r="D10" s="132"/>
      <c r="E10" s="131"/>
    </row>
    <row r="11" spans="1:5">
      <c r="A11" s="305" t="s">
        <v>155</v>
      </c>
      <c r="B11" s="309">
        <v>3</v>
      </c>
      <c r="C11" s="306">
        <v>0</v>
      </c>
      <c r="D11" s="132"/>
      <c r="E11" s="131"/>
    </row>
    <row r="12" spans="1:5">
      <c r="A12" s="305" t="s">
        <v>157</v>
      </c>
      <c r="B12" s="309">
        <v>1</v>
      </c>
      <c r="C12" s="306">
        <v>10</v>
      </c>
      <c r="D12" s="307" t="s">
        <v>158</v>
      </c>
      <c r="E12" s="131"/>
    </row>
    <row r="13" spans="1:5">
      <c r="A13" s="305" t="s">
        <v>164</v>
      </c>
      <c r="B13" s="309">
        <v>1</v>
      </c>
      <c r="C13" s="306">
        <v>0</v>
      </c>
      <c r="D13" s="307"/>
      <c r="E13" s="126"/>
    </row>
    <row r="14" spans="1:5">
      <c r="A14" s="314" t="s">
        <v>165</v>
      </c>
      <c r="B14" s="316">
        <v>2</v>
      </c>
      <c r="C14" s="306">
        <f>B14/5</f>
        <v>0.4</v>
      </c>
      <c r="D14" s="307"/>
      <c r="E14" s="126"/>
    </row>
    <row r="15" spans="1:5">
      <c r="A15" s="310" t="s">
        <v>166</v>
      </c>
      <c r="B15" s="316">
        <v>1</v>
      </c>
      <c r="C15" s="306">
        <v>2</v>
      </c>
      <c r="D15" s="307"/>
      <c r="E15" s="126"/>
    </row>
    <row r="16" spans="1:5">
      <c r="A16" s="314" t="s">
        <v>168</v>
      </c>
      <c r="B16" s="316">
        <v>1</v>
      </c>
      <c r="C16" s="306">
        <v>0</v>
      </c>
      <c r="D16" s="307"/>
      <c r="E16" s="126"/>
    </row>
    <row r="17" spans="1:5">
      <c r="A17" s="314" t="s">
        <v>169</v>
      </c>
      <c r="B17" s="316">
        <v>1</v>
      </c>
      <c r="C17" s="306">
        <v>0</v>
      </c>
      <c r="D17" s="307"/>
      <c r="E17" s="126"/>
    </row>
    <row r="18" spans="1:5">
      <c r="A18" s="310" t="s">
        <v>170</v>
      </c>
      <c r="B18" s="316">
        <v>1</v>
      </c>
      <c r="C18" s="306">
        <v>0</v>
      </c>
      <c r="D18" s="307"/>
      <c r="E18" s="126"/>
    </row>
    <row r="19" spans="1:5">
      <c r="A19" s="314" t="s">
        <v>172</v>
      </c>
      <c r="B19" s="316">
        <v>1</v>
      </c>
      <c r="C19" s="306">
        <v>0</v>
      </c>
      <c r="D19" s="307"/>
      <c r="E19" s="126"/>
    </row>
    <row r="20" spans="1:5">
      <c r="A20" s="310" t="s">
        <v>167</v>
      </c>
      <c r="B20" s="316">
        <v>1</v>
      </c>
      <c r="C20" s="306">
        <v>2</v>
      </c>
      <c r="D20" s="307"/>
      <c r="E20" s="126"/>
    </row>
    <row r="21" spans="1:5">
      <c r="A21" s="314" t="s">
        <v>163</v>
      </c>
      <c r="B21" s="316">
        <v>1</v>
      </c>
      <c r="C21" s="306">
        <v>4</v>
      </c>
      <c r="D21" s="307"/>
      <c r="E21" s="126"/>
    </row>
    <row r="22" spans="1:5">
      <c r="A22" s="314" t="s">
        <v>160</v>
      </c>
      <c r="B22" s="316">
        <v>1</v>
      </c>
      <c r="C22" s="306">
        <v>5</v>
      </c>
      <c r="D22" s="307" t="s">
        <v>161</v>
      </c>
      <c r="E22" s="126"/>
    </row>
    <row r="23" spans="1:5">
      <c r="A23" s="314" t="s">
        <v>162</v>
      </c>
      <c r="B23" s="316">
        <v>1</v>
      </c>
      <c r="C23" s="306">
        <v>2</v>
      </c>
      <c r="D23" s="311"/>
      <c r="E23" s="126"/>
    </row>
    <row r="24" spans="1:5" ht="16.2" thickBot="1">
      <c r="A24" s="134" t="s">
        <v>159</v>
      </c>
      <c r="B24" s="135">
        <v>1</v>
      </c>
      <c r="C24" s="136">
        <v>4</v>
      </c>
      <c r="D24" s="137"/>
      <c r="E24" s="138"/>
    </row>
    <row r="25" spans="1:5" ht="24" thickTop="1" thickBot="1">
      <c r="A25" s="89" t="s">
        <v>90</v>
      </c>
      <c r="B25" s="89"/>
      <c r="C25" s="90">
        <f>SUM(C3:C24)</f>
        <v>34.799999999999997</v>
      </c>
      <c r="D25" s="81" t="s">
        <v>109</v>
      </c>
      <c r="E25" s="91"/>
    </row>
    <row r="26" spans="1:5" ht="16.2" thickBot="1">
      <c r="A26" s="67" t="s">
        <v>85</v>
      </c>
      <c r="B26" s="67" t="s">
        <v>9</v>
      </c>
      <c r="C26" s="68" t="s">
        <v>86</v>
      </c>
      <c r="D26" s="69" t="s">
        <v>87</v>
      </c>
      <c r="E26" s="70" t="s">
        <v>88</v>
      </c>
    </row>
    <row r="27" spans="1:5">
      <c r="A27" s="127"/>
      <c r="B27" s="128"/>
      <c r="C27" s="129"/>
      <c r="D27" s="85"/>
      <c r="E27" s="82"/>
    </row>
    <row r="28" spans="1:5">
      <c r="A28" s="127"/>
      <c r="B28" s="130"/>
      <c r="C28" s="133"/>
      <c r="D28" s="87"/>
      <c r="E28" s="83"/>
    </row>
    <row r="29" spans="1:5">
      <c r="A29" s="127"/>
      <c r="B29" s="130"/>
      <c r="C29" s="133"/>
      <c r="D29" s="87"/>
      <c r="E29" s="83"/>
    </row>
    <row r="30" spans="1:5">
      <c r="A30" s="143"/>
      <c r="B30" s="98"/>
      <c r="C30" s="86"/>
      <c r="D30" s="87"/>
      <c r="E30" s="83"/>
    </row>
    <row r="31" spans="1:5" ht="16.2" thickBot="1">
      <c r="A31" s="144"/>
      <c r="B31" s="99"/>
      <c r="C31" s="76"/>
      <c r="D31" s="77"/>
      <c r="E31" s="78"/>
    </row>
    <row r="32" spans="1:5" ht="24" thickTop="1" thickBot="1">
      <c r="A32" s="21" t="s">
        <v>183</v>
      </c>
      <c r="B32" s="21"/>
      <c r="C32" s="27">
        <f>SUM(C27:C31)</f>
        <v>0</v>
      </c>
      <c r="D32" s="81" t="s">
        <v>94</v>
      </c>
      <c r="E32" s="80"/>
    </row>
    <row r="33" spans="1:5" ht="16.2" thickBot="1">
      <c r="A33" s="67" t="s">
        <v>85</v>
      </c>
      <c r="B33" s="67" t="s">
        <v>9</v>
      </c>
      <c r="C33" s="68" t="s">
        <v>86</v>
      </c>
      <c r="D33" s="69" t="s">
        <v>87</v>
      </c>
      <c r="E33" s="70" t="s">
        <v>88</v>
      </c>
    </row>
    <row r="34" spans="1:5">
      <c r="A34" s="84"/>
      <c r="B34" s="98"/>
      <c r="C34" s="86"/>
      <c r="D34" s="87"/>
      <c r="E34" s="83"/>
    </row>
    <row r="35" spans="1:5" s="25" customFormat="1">
      <c r="A35" s="71"/>
      <c r="B35" s="100"/>
      <c r="C35" s="72"/>
      <c r="D35" s="87"/>
      <c r="E35" s="83"/>
    </row>
    <row r="36" spans="1:5">
      <c r="A36" s="84"/>
      <c r="B36" s="98"/>
      <c r="C36" s="86"/>
      <c r="D36" s="87"/>
      <c r="E36" s="83"/>
    </row>
    <row r="37" spans="1:5">
      <c r="A37" s="84"/>
      <c r="B37" s="98"/>
      <c r="C37" s="86"/>
      <c r="D37" s="87"/>
      <c r="E37" s="83"/>
    </row>
    <row r="38" spans="1:5">
      <c r="A38" s="84"/>
      <c r="B38" s="98"/>
      <c r="C38" s="86"/>
      <c r="D38" s="87"/>
      <c r="E38" s="83"/>
    </row>
    <row r="39" spans="1:5">
      <c r="A39" s="84"/>
      <c r="B39" s="98"/>
      <c r="C39" s="86"/>
      <c r="D39" s="87"/>
      <c r="E39" s="83"/>
    </row>
    <row r="40" spans="1:5" ht="16.2" thickBot="1">
      <c r="A40" s="75"/>
      <c r="B40" s="99"/>
      <c r="C40" s="76"/>
      <c r="D40" s="77"/>
      <c r="E40" s="78"/>
    </row>
    <row r="41" spans="1:5" ht="16.2" thickTop="1"/>
    <row r="42" spans="1:5">
      <c r="A42" s="1"/>
      <c r="B42" s="1"/>
    </row>
  </sheetData>
  <phoneticPr fontId="0" type="noConversion"/>
  <printOptions gridLinesSet="0"/>
  <pageMargins left="0.62" right="0.33" top="0.5" bottom="0.63" header="0.5" footer="0.5"/>
  <pageSetup orientation="portrait" horizontalDpi="120" verticalDpi="144"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Personal File</vt:lpstr>
      <vt:lpstr>Skills</vt:lpstr>
      <vt:lpstr>Feats</vt:lpstr>
      <vt:lpstr>Martial</vt:lpstr>
      <vt:lpstr>Equipment</vt:lpstr>
      <vt:lpstr>'Personal File'!Print_Area</vt:lpstr>
      <vt:lpstr>Skills!Print_Area</vt:lpstr>
    </vt:vector>
  </TitlesOfParts>
  <LinksUpToDate>false</LinksUpToDate>
  <SharedDoc>false</SharedDoc>
  <HyperlinkBase>http://www.alexisalvarez.org/RPG/sof/</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Strongholds of Faerûn Character Sheet</dc:title>
  <dc:creator>© Alexis A. Álvarez 2007</dc:creator>
  <cp:lastModifiedBy>Alexis Álvarez</cp:lastModifiedBy>
  <cp:lastPrinted>2013-02-08T06:47:44Z</cp:lastPrinted>
  <dcterms:created xsi:type="dcterms:W3CDTF">2000-10-24T15:39:59Z</dcterms:created>
  <dcterms:modified xsi:type="dcterms:W3CDTF">2018-01-19T21:31:39Z</dcterms:modified>
</cp:coreProperties>
</file>