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668" yWindow="-12" windowWidth="7656" windowHeight="9612" tabRatio="638"/>
  </bookViews>
  <sheets>
    <sheet name="Personal File" sheetId="4" r:id="rId1"/>
    <sheet name="Skills" sheetId="15" r:id="rId2"/>
    <sheet name="Spells" sheetId="25" r:id="rId3"/>
    <sheet name="Feats" sheetId="24" r:id="rId4"/>
    <sheet name="Martial" sheetId="6" r:id="rId5"/>
    <sheet name="Equipment" sheetId="19" r:id="rId6"/>
  </sheets>
  <definedNames>
    <definedName name="OLE_LINK1" localSheetId="3">Feats!#REF!</definedName>
    <definedName name="_xlnm.Print_Area" localSheetId="5">Equipment!#REF!</definedName>
    <definedName name="_xlnm.Print_Area" localSheetId="3">Feats!#REF!</definedName>
    <definedName name="_xlnm.Print_Area" localSheetId="4">Martial!#REF!</definedName>
    <definedName name="_xlnm.Print_Area" localSheetId="0">'Personal File'!$A$1:$H$39</definedName>
    <definedName name="_xlnm.Print_Area" localSheetId="1">Skills!$A$1:$I$24</definedName>
    <definedName name="_xlnm.Print_Area" localSheetId="2">Spells!$A$1:$I$75</definedName>
  </definedNames>
  <calcPr calcId="145621"/>
</workbook>
</file>

<file path=xl/calcChain.xml><?xml version="1.0" encoding="utf-8"?>
<calcChain xmlns="http://schemas.openxmlformats.org/spreadsheetml/2006/main">
  <c r="H7" i="6" l="1"/>
  <c r="I7" i="6"/>
  <c r="J7" i="6" l="1"/>
  <c r="G16" i="6"/>
  <c r="E13" i="4" l="1"/>
  <c r="H8" i="6" l="1"/>
  <c r="H3" i="6"/>
  <c r="H4" i="6"/>
  <c r="I8" i="6"/>
  <c r="I4" i="6"/>
  <c r="J4" i="6" s="1"/>
  <c r="I3" i="6"/>
  <c r="J3" i="6" l="1"/>
  <c r="J8" i="6"/>
  <c r="C14" i="4" l="1"/>
  <c r="C13" i="4"/>
  <c r="C12" i="4"/>
  <c r="C11" i="4"/>
  <c r="C10" i="4"/>
  <c r="C9" i="4"/>
  <c r="B8" i="24" l="1"/>
  <c r="B7" i="24"/>
  <c r="B6" i="24"/>
  <c r="B5" i="24"/>
  <c r="B4" i="24"/>
  <c r="B3" i="24"/>
  <c r="D32" i="15"/>
  <c r="E32" i="15" s="1"/>
  <c r="G32" i="15" s="1"/>
  <c r="B39" i="15"/>
  <c r="E14" i="4"/>
  <c r="C6" i="4"/>
  <c r="C8" i="4"/>
  <c r="C7" i="4"/>
  <c r="B15" i="6"/>
  <c r="B16" i="19"/>
  <c r="D21" i="15"/>
  <c r="E21" i="15" s="1"/>
  <c r="G21" i="15" s="1"/>
  <c r="D34" i="15"/>
  <c r="E34" i="15" s="1"/>
  <c r="G34" i="15" s="1"/>
  <c r="D31" i="15"/>
  <c r="E31" i="15" s="1"/>
  <c r="D26" i="15"/>
  <c r="E26" i="15" s="1"/>
  <c r="D36" i="15"/>
  <c r="E36" i="15" s="1"/>
  <c r="D33" i="15"/>
  <c r="E33" i="15" s="1"/>
  <c r="G33" i="15" s="1"/>
  <c r="D35" i="15"/>
  <c r="E35" i="15" s="1"/>
  <c r="G35" i="15" s="1"/>
  <c r="D28" i="15"/>
  <c r="E28" i="15" s="1"/>
  <c r="G28" i="15" s="1"/>
  <c r="D16" i="15"/>
  <c r="E16" i="15" s="1"/>
  <c r="G16" i="15" s="1"/>
  <c r="D37" i="15"/>
  <c r="E37" i="15" s="1"/>
  <c r="G37" i="15" s="1"/>
  <c r="D24" i="15"/>
  <c r="E24" i="15" s="1"/>
  <c r="D30" i="15"/>
  <c r="E30" i="15" s="1"/>
  <c r="D11" i="15"/>
  <c r="E11" i="15" s="1"/>
  <c r="D9" i="15"/>
  <c r="E9" i="15" s="1"/>
  <c r="D38" i="15"/>
  <c r="E38" i="15" s="1"/>
  <c r="G38" i="15" s="1"/>
  <c r="D29" i="15"/>
  <c r="E29" i="15" s="1"/>
  <c r="G29" i="15" s="1"/>
  <c r="D27" i="15"/>
  <c r="E27" i="15" s="1"/>
  <c r="G27" i="15" s="1"/>
  <c r="D25" i="15"/>
  <c r="E25" i="15" s="1"/>
  <c r="G25" i="15" s="1"/>
  <c r="D23" i="15"/>
  <c r="E23" i="15" s="1"/>
  <c r="G23" i="15" s="1"/>
  <c r="D22" i="15"/>
  <c r="E22" i="15" s="1"/>
  <c r="G22" i="15" s="1"/>
  <c r="D20" i="15"/>
  <c r="E20" i="15" s="1"/>
  <c r="G20" i="15" s="1"/>
  <c r="D19" i="15"/>
  <c r="E19" i="15" s="1"/>
  <c r="G19" i="15" s="1"/>
  <c r="D18" i="15"/>
  <c r="E18" i="15" s="1"/>
  <c r="G18" i="15" s="1"/>
  <c r="D17" i="15"/>
  <c r="E17" i="15" s="1"/>
  <c r="G17" i="15" s="1"/>
  <c r="D15" i="15"/>
  <c r="E15" i="15" s="1"/>
  <c r="G15" i="15" s="1"/>
  <c r="D14" i="15"/>
  <c r="E14" i="15" s="1"/>
  <c r="G14" i="15" s="1"/>
  <c r="D13" i="15"/>
  <c r="E13" i="15" s="1"/>
  <c r="G13" i="15" s="1"/>
  <c r="D12" i="15"/>
  <c r="E12" i="15" s="1"/>
  <c r="G12" i="15" s="1"/>
  <c r="D10" i="15"/>
  <c r="E10" i="15" s="1"/>
  <c r="G10" i="15" s="1"/>
  <c r="D8" i="15"/>
  <c r="E8" i="15" s="1"/>
  <c r="G8" i="15" s="1"/>
  <c r="D7" i="15"/>
  <c r="E7" i="15" s="1"/>
  <c r="G7" i="15" s="1"/>
  <c r="D6" i="15"/>
  <c r="E6" i="15" s="1"/>
  <c r="G6" i="15" s="1"/>
  <c r="D5" i="15"/>
  <c r="E5" i="15" s="1"/>
  <c r="G5" i="15" s="1"/>
  <c r="D4" i="15"/>
  <c r="E4" i="15" s="1"/>
  <c r="G4" i="15" s="1"/>
  <c r="D3" i="15"/>
  <c r="E3" i="15" s="1"/>
  <c r="G3" i="15" s="1"/>
  <c r="E10" i="4" l="1"/>
</calcChain>
</file>

<file path=xl/comments1.xml><?xml version="1.0" encoding="utf-8"?>
<comments xmlns="http://schemas.openxmlformats.org/spreadsheetml/2006/main">
  <authors>
    <author>Alexis Álvarez</author>
  </authors>
  <commentList>
    <comment ref="E9" authorId="0">
      <text>
        <r>
          <rPr>
            <sz val="12"/>
            <color indexed="81"/>
            <rFont val="Times New Roman"/>
            <family val="1"/>
          </rPr>
          <t>See PHB 162</t>
        </r>
      </text>
    </comment>
    <comment ref="E11" authorId="0">
      <text>
        <r>
          <rPr>
            <sz val="12"/>
            <color indexed="81"/>
            <rFont val="Times New Roman"/>
            <family val="1"/>
          </rPr>
          <t>[(9 * 6 Beguiler) * 75%] + (9 * 0 Con)</t>
        </r>
      </text>
    </comment>
    <comment ref="E13" authorId="0">
      <text>
        <r>
          <rPr>
            <sz val="12"/>
            <color indexed="81"/>
            <rFont val="Times New Roman"/>
            <family val="1"/>
          </rPr>
          <t>Mage Armor +4</t>
        </r>
      </text>
    </comment>
    <comment ref="B14" authorId="0">
      <text>
        <r>
          <rPr>
            <sz val="12"/>
            <color indexed="81"/>
            <rFont val="Times New Roman"/>
            <family val="1"/>
          </rPr>
          <t>Cloak of Charisma +2</t>
        </r>
      </text>
    </comment>
  </commentList>
</comments>
</file>

<file path=xl/comments2.xml><?xml version="1.0" encoding="utf-8"?>
<comments xmlns="http://schemas.openxmlformats.org/spreadsheetml/2006/main">
  <authors>
    <author>Alexis Álvarez</author>
  </authors>
  <commentList>
    <comment ref="D4" authorId="0">
      <text>
        <r>
          <rPr>
            <sz val="12"/>
            <color indexed="81"/>
            <rFont val="Times New Roman"/>
            <family val="1"/>
          </rPr>
          <t>Wool or fur</t>
        </r>
      </text>
    </comment>
    <comment ref="D6" authorId="0">
      <text>
        <r>
          <rPr>
            <sz val="12"/>
            <color indexed="81"/>
            <rFont val="Times New Roman"/>
            <family val="1"/>
          </rPr>
          <t>Wool or wax</t>
        </r>
      </text>
    </comment>
    <comment ref="D8" authorId="0">
      <text>
        <r>
          <rPr>
            <sz val="12"/>
            <color indexed="81"/>
            <rFont val="Times New Roman"/>
            <family val="1"/>
          </rPr>
          <t>Copper wire</t>
        </r>
      </text>
    </comment>
    <comment ref="D9" authorId="0">
      <text>
        <r>
          <rPr>
            <sz val="12"/>
            <color indexed="81"/>
            <rFont val="Times New Roman"/>
            <family val="1"/>
          </rPr>
          <t>Brass key</t>
        </r>
      </text>
    </comment>
    <comment ref="D10" authorId="0">
      <text>
        <r>
          <rPr>
            <sz val="12"/>
            <color indexed="81"/>
            <rFont val="Times New Roman"/>
            <family val="1"/>
          </rPr>
          <t>Prism, lens, or monocle</t>
        </r>
      </text>
    </comment>
    <comment ref="D12" authorId="0">
      <text>
        <r>
          <rPr>
            <sz val="12"/>
            <color indexed="81"/>
            <rFont val="Times New Roman"/>
            <family val="1"/>
          </rPr>
          <t>Pinch of red, yellow, and blue powder</t>
        </r>
      </text>
    </comment>
    <comment ref="D13" authorId="0">
      <text>
        <r>
          <rPr>
            <sz val="12"/>
            <color indexed="81"/>
            <rFont val="Times New Roman"/>
            <family val="1"/>
          </rPr>
          <t>Goblin's ear</t>
        </r>
      </text>
    </comment>
    <comment ref="D18" authorId="0">
      <text>
        <r>
          <rPr>
            <sz val="12"/>
            <color indexed="81"/>
            <rFont val="Times New Roman"/>
            <family val="1"/>
          </rPr>
          <t>Cured leather</t>
        </r>
      </text>
    </comment>
    <comment ref="D21" authorId="0">
      <text>
        <r>
          <rPr>
            <sz val="12"/>
            <color indexed="81"/>
            <rFont val="Times New Roman"/>
            <family val="1"/>
          </rPr>
          <t>Fleece</t>
        </r>
      </text>
    </comment>
    <comment ref="D22" authorId="0">
      <text>
        <r>
          <rPr>
            <sz val="12"/>
            <color indexed="81"/>
            <rFont val="Times New Roman"/>
            <family val="1"/>
          </rPr>
          <t>Sand, rose petals, or live cricket</t>
        </r>
      </text>
    </comment>
    <comment ref="D26" authorId="0">
      <text>
        <r>
          <rPr>
            <sz val="12"/>
            <color indexed="81"/>
            <rFont val="Times New Roman"/>
            <family val="1"/>
          </rPr>
          <t>Small prism</t>
        </r>
      </text>
    </comment>
    <comment ref="D28" authorId="0">
      <text>
        <r>
          <rPr>
            <sz val="12"/>
            <color indexed="81"/>
            <rFont val="Times New Roman"/>
            <family val="1"/>
          </rPr>
          <t>Wool</t>
        </r>
      </text>
    </comment>
    <comment ref="D29" authorId="0">
      <text>
        <r>
          <rPr>
            <sz val="12"/>
            <color indexed="81"/>
            <rFont val="Times New Roman"/>
            <family val="1"/>
          </rPr>
          <t>Copper piece</t>
        </r>
      </text>
    </comment>
    <comment ref="D31" authorId="0">
      <text>
        <r>
          <rPr>
            <sz val="12"/>
            <color indexed="81"/>
            <rFont val="Times New Roman"/>
            <family val="1"/>
          </rPr>
          <t>Salt</t>
        </r>
      </text>
    </comment>
    <comment ref="D32" authorId="0">
      <text>
        <r>
          <rPr>
            <sz val="12"/>
            <color indexed="81"/>
            <rFont val="Times New Roman"/>
            <family val="1"/>
          </rPr>
          <t>Incense or crystal rod with phosphorescent powder</t>
        </r>
      </text>
    </comment>
    <comment ref="D33" authorId="0">
      <text>
        <r>
          <rPr>
            <sz val="12"/>
            <color indexed="81"/>
            <rFont val="Times New Roman"/>
            <family val="1"/>
          </rPr>
          <t>Pendulum</t>
        </r>
      </text>
    </comment>
    <comment ref="D35" authorId="0">
      <text>
        <r>
          <rPr>
            <sz val="12"/>
            <color indexed="81"/>
            <rFont val="Times New Roman"/>
            <family val="1"/>
          </rPr>
          <t>Fleece</t>
        </r>
      </text>
    </comment>
    <comment ref="D38" authorId="0">
      <text>
        <r>
          <rPr>
            <sz val="12"/>
            <color indexed="81"/>
            <rFont val="Times New Roman"/>
            <family val="1"/>
          </rPr>
          <t>Prism, lens, or monocle</t>
        </r>
      </text>
    </comment>
    <comment ref="D40" authorId="0">
      <text>
        <r>
          <rPr>
            <sz val="12"/>
            <color indexed="81"/>
            <rFont val="Times New Roman"/>
            <family val="1"/>
          </rPr>
          <t>1 drop of bitumen and live spider (both to be eaten)</t>
        </r>
      </text>
    </comment>
    <comment ref="D46" authorId="0">
      <text>
        <r>
          <rPr>
            <sz val="12"/>
            <color indexed="81"/>
            <rFont val="Times New Roman"/>
            <family val="1"/>
          </rPr>
          <t>Small horn (hearing) or glass eye (seeing)</t>
        </r>
      </text>
    </comment>
    <comment ref="D47" authorId="0">
      <text>
        <r>
          <rPr>
            <sz val="12"/>
            <color indexed="81"/>
            <rFont val="Times New Roman"/>
            <family val="1"/>
          </rPr>
          <t>Brass hoop</t>
        </r>
      </text>
    </comment>
    <comment ref="D48" authorId="0">
      <text>
        <r>
          <rPr>
            <sz val="12"/>
            <color indexed="81"/>
            <rFont val="Times New Roman"/>
            <family val="1"/>
          </rPr>
          <t>Sand, rose petals, or live cricket</t>
        </r>
      </text>
    </comment>
    <comment ref="D50" authorId="0">
      <text>
        <r>
          <rPr>
            <sz val="12"/>
            <color indexed="81"/>
            <rFont val="Times New Roman"/>
            <family val="1"/>
          </rPr>
          <t>Displacer beast hide leather strap tied into a loop</t>
        </r>
      </text>
    </comment>
    <comment ref="D53" authorId="0">
      <text>
        <r>
          <rPr>
            <sz val="12"/>
            <color indexed="81"/>
            <rFont val="Times New Roman"/>
            <family val="1"/>
          </rPr>
          <t>Roots</t>
        </r>
      </text>
    </comment>
    <comment ref="D55" authorId="0">
      <text>
        <r>
          <rPr>
            <sz val="12"/>
            <color indexed="81"/>
            <rFont val="Times New Roman"/>
            <family val="1"/>
          </rPr>
          <t>Iron or holy symbol</t>
        </r>
      </text>
    </comment>
    <comment ref="D57" authorId="0">
      <text>
        <r>
          <rPr>
            <sz val="12"/>
            <color indexed="81"/>
            <rFont val="Times New Roman"/>
            <family val="1"/>
          </rPr>
          <t>Elelash in gum arabic</t>
        </r>
      </text>
    </comment>
    <comment ref="D58" authorId="0">
      <text>
        <r>
          <rPr>
            <sz val="12"/>
            <color indexed="81"/>
            <rFont val="Times New Roman"/>
            <family val="1"/>
          </rPr>
          <t>Pewter figurine</t>
        </r>
      </text>
    </comment>
    <comment ref="D59" authorId="0">
      <text>
        <r>
          <rPr>
            <sz val="12"/>
            <color indexed="81"/>
            <rFont val="Times New Roman"/>
            <family val="1"/>
          </rPr>
          <t>Fleece</t>
        </r>
      </text>
    </comment>
    <comment ref="D60" authorId="0">
      <text>
        <r>
          <rPr>
            <sz val="12"/>
            <color indexed="81"/>
            <rFont val="Times New Roman"/>
            <family val="1"/>
          </rPr>
          <t>Roots</t>
        </r>
      </text>
    </comment>
    <comment ref="D61" authorId="0">
      <text>
        <r>
          <rPr>
            <sz val="12"/>
            <color indexed="81"/>
            <rFont val="Times New Roman"/>
            <family val="1"/>
          </rPr>
          <t>Molasses</t>
        </r>
      </text>
    </comment>
    <comment ref="D66" authorId="0">
      <text>
        <r>
          <rPr>
            <sz val="12"/>
            <color indexed="81"/>
            <rFont val="Times New Roman"/>
            <family val="1"/>
          </rPr>
          <t>Three nutshells</t>
        </r>
      </text>
    </comment>
    <comment ref="D67" authorId="0">
      <text>
        <r>
          <rPr>
            <sz val="12"/>
            <color indexed="81"/>
            <rFont val="Times New Roman"/>
            <family val="1"/>
          </rPr>
          <t>Vial of tears</t>
        </r>
      </text>
    </comment>
    <comment ref="D68" authorId="0">
      <text/>
    </comment>
    <comment ref="D71" authorId="0">
      <text>
        <r>
          <rPr>
            <sz val="12"/>
            <color indexed="81"/>
            <rFont val="Times New Roman"/>
            <family val="1"/>
          </rPr>
          <t>Fur from scent hound</t>
        </r>
      </text>
    </comment>
    <comment ref="D74" authorId="0">
      <text>
        <r>
          <rPr>
            <sz val="12"/>
            <color indexed="81"/>
            <rFont val="Times New Roman"/>
            <family val="1"/>
          </rPr>
          <t>Phosphor &amp; crystal prism</t>
        </r>
      </text>
    </comment>
    <comment ref="D75" authorId="0">
      <text>
        <r>
          <rPr>
            <sz val="12"/>
            <color indexed="81"/>
            <rFont val="Times New Roman"/>
            <family val="1"/>
          </rPr>
          <t>dried, powdered peased and powdered animal hoof</t>
        </r>
      </text>
    </comment>
  </commentList>
</comments>
</file>

<file path=xl/comments3.xml><?xml version="1.0" encoding="utf-8"?>
<comments xmlns="http://schemas.openxmlformats.org/spreadsheetml/2006/main">
  <authors>
    <author>Alexis Álvarez</author>
  </authors>
  <commentList>
    <comment ref="F2" authorId="0">
      <text>
        <r>
          <rPr>
            <sz val="12"/>
            <rFont val="Times New Roman"/>
            <family val="1"/>
          </rPr>
          <t xml:space="preserve">You are adept at casting spells in combat.
</t>
        </r>
        <r>
          <rPr>
            <b/>
            <sz val="12"/>
            <color indexed="81"/>
            <rFont val="Times New Roman"/>
            <family val="1"/>
          </rPr>
          <t xml:space="preserve">Benefit:  </t>
        </r>
        <r>
          <rPr>
            <sz val="12"/>
            <rFont val="Times New Roman"/>
            <family val="1"/>
          </rPr>
          <t>You get a +4 bonus on concentration checks made to cast a spell or use a spell-like ability while on the defensive (see Casting on the Defensive, page 140) or while you are grappling or pinned.
PHB 93</t>
        </r>
      </text>
    </comment>
    <comment ref="F3" authorId="0">
      <text>
        <r>
          <rPr>
            <sz val="12"/>
            <rFont val="Times New Roman"/>
            <family val="1"/>
          </rPr>
          <t xml:space="preserve">Your focused concentration allows you to move while casting
a spell.
</t>
        </r>
        <r>
          <rPr>
            <b/>
            <sz val="12"/>
            <color indexed="81"/>
            <rFont val="Times New Roman"/>
            <family val="1"/>
          </rPr>
          <t xml:space="preserve">Prerequisite:  </t>
        </r>
        <r>
          <rPr>
            <sz val="12"/>
            <rFont val="Times New Roman"/>
            <family val="1"/>
          </rPr>
          <t xml:space="preserve">Concentration 8 ranks.
</t>
        </r>
        <r>
          <rPr>
            <b/>
            <sz val="12"/>
            <color indexed="81"/>
            <rFont val="Times New Roman"/>
            <family val="1"/>
          </rPr>
          <t xml:space="preserve">Benefit:  </t>
        </r>
        <r>
          <rPr>
            <sz val="12"/>
            <rFont val="Times New Roman"/>
            <family val="1"/>
          </rPr>
          <t>You can make a special Concentration check (DC 20 + spell level) when casting a spell. If the check succeeds, you can cast the spell and move up to your speed as a single standard action.  (You can’t use this ability to cast a spell that takes longer than 1 standard action to cast.)  If the check fails, you lose the spell and fail to cast it, just as if you had failed a Concentration check to cast the spell defensively.
You still provoke attacks of opportunity for casting spells from any creatures who threaten you at any point of your movement.  You can cast defensively while using this feat, but doing so increases the Concentration DC to 25 + spell level.
Complete Adventurer 111</t>
        </r>
      </text>
    </comment>
    <comment ref="F4" authorId="0">
      <text>
        <r>
          <rPr>
            <sz val="12"/>
            <rFont val="Times New Roman"/>
            <family val="1"/>
          </rPr>
          <t xml:space="preserve">You can cast spells to greater effect.
</t>
        </r>
        <r>
          <rPr>
            <b/>
            <sz val="12"/>
            <color indexed="81"/>
            <rFont val="Times New Roman"/>
            <family val="1"/>
          </rPr>
          <t xml:space="preserve">Benefit:  </t>
        </r>
        <r>
          <rPr>
            <sz val="12"/>
            <rFont val="Times New Roman"/>
            <family val="1"/>
          </rPr>
          <t>All variable, numeric effects of an empowered spell are increased by one-half.  An empowered spell deals half again as much damage as normal, cures half again as many hit points, affects half again as many targets, and so forth, as appropriate.  For example, an empowered magic missile deals 1-1/2 times its normal damage (roll 1d4+1 and multiply the result by 1-1/2 for each missile).  Saving throws and opposed rolls (such as the one you make when you cast dispel magic) are not affected, nor are spells without random variables.  An empowered spell uses up a spell slot two levels higher than the spell’s actual level.
PHB 93</t>
        </r>
      </text>
    </comment>
  </commentList>
</comments>
</file>

<file path=xl/comments4.xml><?xml version="1.0" encoding="utf-8"?>
<comments xmlns="http://schemas.openxmlformats.org/spreadsheetml/2006/main">
  <authors>
    <author>Alexis Álvarez</author>
  </authors>
  <commentList>
    <comment ref="D10" authorId="0">
      <text>
        <r>
          <rPr>
            <sz val="12"/>
            <color indexed="81"/>
            <rFont val="Times New Roman"/>
            <family val="1"/>
          </rPr>
          <t>Balance, Climb, Escape Artist, Hide, Jump, Move Silently, Sleight of Hand, Tumble.</t>
        </r>
      </text>
    </comment>
  </commentList>
</comments>
</file>

<file path=xl/comments5.xml><?xml version="1.0" encoding="utf-8"?>
<comments xmlns="http://schemas.openxmlformats.org/spreadsheetml/2006/main">
  <authors>
    <author>Alexis Álvarez</author>
  </authors>
  <commentList>
    <comment ref="A4" authorId="0">
      <text>
        <r>
          <rPr>
            <b/>
            <sz val="12"/>
            <color indexed="81"/>
            <rFont val="Times New Roman"/>
            <family val="1"/>
          </rPr>
          <t xml:space="preserve">Price (Item Level):  </t>
        </r>
        <r>
          <rPr>
            <sz val="12"/>
            <color indexed="81"/>
            <rFont val="Times New Roman"/>
            <family val="1"/>
          </rPr>
          <t xml:space="preserve">1,500 gp (5th)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1 lb.
Activating a belt of one mighty blow grants extra damage on your next melee attack made before the end of your turn.  A light weapon deals an extra 1d8 points of damage, a one-handed weapon deals an extra 2d6 points of damage, and a two-handed weapon deals an extra 3d6 points of damage.
Magic Item Compendium 74</t>
        </r>
      </text>
    </comment>
  </commentList>
</comments>
</file>

<file path=xl/sharedStrings.xml><?xml version="1.0" encoding="utf-8"?>
<sst xmlns="http://schemas.openxmlformats.org/spreadsheetml/2006/main" count="804" uniqueCount="362">
  <si>
    <t>Race:</t>
  </si>
  <si>
    <t>Sex:</t>
  </si>
  <si>
    <t>Height:</t>
  </si>
  <si>
    <t>Weight:</t>
  </si>
  <si>
    <t>Strength:</t>
  </si>
  <si>
    <t>Dexterity:</t>
  </si>
  <si>
    <t>Skill</t>
  </si>
  <si>
    <t>Level</t>
  </si>
  <si>
    <t>Properties</t>
  </si>
  <si>
    <t>Melee Weapon</t>
  </si>
  <si>
    <t>Dmg</t>
  </si>
  <si>
    <t>Qty.</t>
  </si>
  <si>
    <t>Ranged Weapon</t>
  </si>
  <si>
    <t>Dmg.</t>
  </si>
  <si>
    <t>Rng.</t>
  </si>
  <si>
    <t>Weight on Hand (this page):</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</si>
  <si>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</si>
  <si>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</si>
  <si>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</si>
  <si>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</si>
  <si>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</si>
  <si>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</si>
  <si>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</si>
  <si>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</si>
  <si>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</si>
  <si>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</si>
  <si>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</si>
  <si>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</si>
  <si>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</si>
  <si>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</si>
  <si>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</si>
  <si>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</si>
  <si>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</si>
  <si>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</si>
  <si>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</si>
  <si>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</si>
  <si>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</si>
  <si>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</si>
  <si>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</si>
  <si>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</si>
  <si>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</si>
  <si>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</si>
  <si>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</si>
  <si>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</si>
  <si>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</si>
  <si>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</si>
  <si>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</si>
  <si>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</si>
  <si>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</si>
  <si>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</si>
  <si>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</si>
  <si>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</si>
  <si>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</si>
  <si>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</si>
  <si>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</si>
  <si>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</si>
  <si>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</si>
  <si>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</si>
  <si>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</si>
  <si>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</si>
  <si>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</si>
  <si>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</si>
  <si>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</si>
  <si>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Profession:  (type)</t>
  </si>
  <si>
    <t>Sense Motive</t>
  </si>
  <si>
    <t>Spellcraft</t>
  </si>
  <si>
    <t>Spot</t>
  </si>
  <si>
    <t>Tumble</t>
  </si>
  <si>
    <t>Use Magic Device</t>
  </si>
  <si>
    <t>Use Rope</t>
  </si>
  <si>
    <t>Ability &amp; Mod.</t>
  </si>
  <si>
    <t>0</t>
  </si>
  <si>
    <t>Modified AC:</t>
  </si>
  <si>
    <t>Current HP:</t>
  </si>
  <si>
    <t>Class:</t>
  </si>
  <si>
    <t>Level:</t>
  </si>
  <si>
    <t>Alignment:</t>
  </si>
  <si>
    <t>Total</t>
  </si>
  <si>
    <t>Critical</t>
  </si>
  <si>
    <t>Range</t>
  </si>
  <si>
    <t>Fortitude</t>
  </si>
  <si>
    <t>Reflex</t>
  </si>
  <si>
    <t>Will</t>
  </si>
  <si>
    <t>Armor &amp; Shield</t>
  </si>
  <si>
    <t>Missiles</t>
  </si>
  <si>
    <t>Abjuration</t>
  </si>
  <si>
    <t>Touch</t>
  </si>
  <si>
    <t>1 minute</t>
  </si>
  <si>
    <t>Detect Magic</t>
  </si>
  <si>
    <t>Universal</t>
  </si>
  <si>
    <t>1 min/lvl</t>
  </si>
  <si>
    <t>must concentrate</t>
  </si>
  <si>
    <t>Instant</t>
  </si>
  <si>
    <t>Read Magic</t>
  </si>
  <si>
    <t>Personal</t>
  </si>
  <si>
    <t>10 min/lvl</t>
  </si>
  <si>
    <t>Illusion</t>
  </si>
  <si>
    <t>1 round</t>
  </si>
  <si>
    <t>Conjuration</t>
  </si>
  <si>
    <t>1 rnd/lvl</t>
  </si>
  <si>
    <t>Evocation</t>
  </si>
  <si>
    <t>Lb. Capacity:</t>
  </si>
  <si>
    <t>Lb. Carried:</t>
  </si>
  <si>
    <t>Base Speed:</t>
  </si>
  <si>
    <t>Spell</t>
  </si>
  <si>
    <t>Cast?</t>
  </si>
  <si>
    <t>Languages</t>
  </si>
  <si>
    <t>School</t>
  </si>
  <si>
    <t>60’</t>
  </si>
  <si>
    <t>100’ + 10’/lvl</t>
  </si>
  <si>
    <t>Equipment Worn</t>
  </si>
  <si>
    <t>Item</t>
  </si>
  <si>
    <t>Mass</t>
  </si>
  <si>
    <t>Effects/</t>
  </si>
  <si>
    <t>Notes</t>
  </si>
  <si>
    <t>Equipment Carried</t>
  </si>
  <si>
    <t>Weight on Hand:</t>
  </si>
  <si>
    <t>Check</t>
  </si>
  <si>
    <t>Arcane</t>
  </si>
  <si>
    <t>Speed</t>
  </si>
  <si>
    <t>25’ + 2½’/lvl</t>
  </si>
  <si>
    <t>Male</t>
  </si>
  <si>
    <t>Prepared Spells</t>
  </si>
  <si>
    <t>Speak Language</t>
  </si>
  <si>
    <t>Divination</t>
  </si>
  <si>
    <t>Comprehend Lang.</t>
  </si>
  <si>
    <t>24 hours</t>
  </si>
  <si>
    <t>Obscuring Mist</t>
  </si>
  <si>
    <t>1 day/lvl</t>
  </si>
  <si>
    <t>Hold Person</t>
  </si>
  <si>
    <t>Silence</t>
  </si>
  <si>
    <t>5-meter radius</t>
  </si>
  <si>
    <t>Dispel Magic</t>
  </si>
  <si>
    <t>Free Movement</t>
  </si>
  <si>
    <t>special</t>
  </si>
  <si>
    <t>30’ radius</t>
  </si>
  <si>
    <t>Knowledge:  Arcana</t>
  </si>
  <si>
    <t>Perform:  (type)</t>
  </si>
  <si>
    <t>400’ + 40’/lvl</t>
  </si>
  <si>
    <t>Sleight of Hand</t>
  </si>
  <si>
    <t>Survival</t>
  </si>
  <si>
    <t>Components</t>
  </si>
  <si>
    <t>Casting</t>
  </si>
  <si>
    <t>V S</t>
  </si>
  <si>
    <t>V M</t>
  </si>
  <si>
    <t>V S F</t>
  </si>
  <si>
    <t>V S M/DF</t>
  </si>
  <si>
    <t>V S M</t>
  </si>
  <si>
    <t>V</t>
  </si>
  <si>
    <t>V S F/DF</t>
  </si>
  <si>
    <t>1 SA</t>
  </si>
  <si>
    <t>1 FR</t>
  </si>
  <si>
    <t>Touch AC:</t>
  </si>
  <si>
    <t>Attack Bonus:</t>
  </si>
  <si>
    <t>Deity:</t>
  </si>
  <si>
    <t>General Feats</t>
  </si>
  <si>
    <t>Class Features</t>
  </si>
  <si>
    <t>DC</t>
  </si>
  <si>
    <t>Shields (not tower)</t>
  </si>
  <si>
    <t>Simple Weapons</t>
  </si>
  <si>
    <t>Atk</t>
  </si>
  <si>
    <t>10 minutes</t>
  </si>
  <si>
    <t>Proficiencies</t>
  </si>
  <si>
    <t>Craft:  [type]</t>
  </si>
  <si>
    <t>+4</t>
  </si>
  <si>
    <t>5’ 9”</t>
  </si>
  <si>
    <t>168 lbs.</t>
  </si>
  <si>
    <t>Half-Elf</t>
  </si>
  <si>
    <t>Beguiler</t>
  </si>
  <si>
    <r>
      <t>33</t>
    </r>
    <r>
      <rPr>
        <sz val="13"/>
        <rFont val="Times New Roman"/>
        <family val="1"/>
      </rPr>
      <t>/</t>
    </r>
    <r>
      <rPr>
        <sz val="13"/>
        <color indexed="52"/>
        <rFont val="Times New Roman"/>
        <family val="1"/>
      </rPr>
      <t>66</t>
    </r>
    <r>
      <rPr>
        <sz val="13"/>
        <rFont val="Times New Roman"/>
        <family val="1"/>
      </rPr>
      <t>/</t>
    </r>
    <r>
      <rPr>
        <sz val="13"/>
        <color indexed="10"/>
        <rFont val="Times New Roman"/>
        <family val="1"/>
      </rPr>
      <t>100</t>
    </r>
  </si>
  <si>
    <t>Chondathan, Mulhonrandi</t>
  </si>
  <si>
    <t>Common, Chessentan,</t>
  </si>
  <si>
    <t>Spells Known</t>
  </si>
  <si>
    <t>Dancing Lights</t>
  </si>
  <si>
    <t>3-m radius</t>
  </si>
  <si>
    <t>Daze</t>
  </si>
  <si>
    <t>vs. humanoids w &lt;6 HD</t>
  </si>
  <si>
    <t>Ghost Sound</t>
  </si>
  <si>
    <t>4 human voices/lvl.</t>
  </si>
  <si>
    <t>Message</t>
  </si>
  <si>
    <t>Open/Close</t>
  </si>
  <si>
    <t>Charm Person</t>
  </si>
  <si>
    <t>1 hr/lvl</t>
  </si>
  <si>
    <t>Color Spray</t>
  </si>
  <si>
    <t>Detect Secret Doors</t>
  </si>
  <si>
    <t>Disguise Self</t>
  </si>
  <si>
    <t>+10 to Disguise checks</t>
  </si>
  <si>
    <t>Expeditious Retreat</t>
  </si>
  <si>
    <t>Hypnotism</t>
  </si>
  <si>
    <t>2d4 rnds.</t>
  </si>
  <si>
    <t>Mage Armor</t>
  </si>
  <si>
    <t>Rouse</t>
  </si>
  <si>
    <t>Silent Image</t>
  </si>
  <si>
    <t>Concentrat.</t>
  </si>
  <si>
    <t>Sleep</t>
  </si>
  <si>
    <t>Undetectable Align.</t>
  </si>
  <si>
    <t>Whelm</t>
  </si>
  <si>
    <t>Blinding Color Surge</t>
  </si>
  <si>
    <t>Blur</t>
  </si>
  <si>
    <t>Daze Monster</t>
  </si>
  <si>
    <t>Detect Thoughts</t>
  </si>
  <si>
    <t>Fog Cloud</t>
  </si>
  <si>
    <t>Glitterdust</t>
  </si>
  <si>
    <t>Hypnotic Pattern</t>
  </si>
  <si>
    <t>Invisibility</t>
  </si>
  <si>
    <t>Prsnl./Tch.</t>
  </si>
  <si>
    <t>Knock</t>
  </si>
  <si>
    <t>Minor Image</t>
  </si>
  <si>
    <t>Mirror Image</t>
  </si>
  <si>
    <t>Misdirection</t>
  </si>
  <si>
    <t>Spider Climb</t>
  </si>
  <si>
    <t>Stay the Hand</t>
  </si>
  <si>
    <t>Touch of Idiocy</t>
  </si>
  <si>
    <t>Vertigo</t>
  </si>
  <si>
    <t>Whelming Burst</t>
  </si>
  <si>
    <t>Arcane Sight</t>
  </si>
  <si>
    <t>Clairaudience/voyance</t>
  </si>
  <si>
    <t>Crown of Veils</t>
  </si>
  <si>
    <t>Deep Slumber</t>
  </si>
  <si>
    <t>Displacement</t>
  </si>
  <si>
    <t>Glibness</t>
  </si>
  <si>
    <t>S</t>
  </si>
  <si>
    <t>Halt</t>
  </si>
  <si>
    <t>1 IA</t>
  </si>
  <si>
    <t>Haste</t>
  </si>
  <si>
    <t>+4 AC; 150% jump dist.</t>
  </si>
  <si>
    <t>Hesitate</t>
  </si>
  <si>
    <t>Inevitable Defeat</t>
  </si>
  <si>
    <t>Invisibility Sphere</t>
  </si>
  <si>
    <t>Legion of Sentinels</t>
  </si>
  <si>
    <t>Major Image</t>
  </si>
  <si>
    <t>Nondetection</t>
  </si>
  <si>
    <t>Slow</t>
  </si>
  <si>
    <t>Suggestion</t>
  </si>
  <si>
    <t>Vertigo Field</t>
  </si>
  <si>
    <t>Zone of Silence</t>
  </si>
  <si>
    <t>Charm Monster</t>
  </si>
  <si>
    <t>Confusion</t>
  </si>
  <si>
    <t>Crushing Despair</t>
  </si>
  <si>
    <t>Greater Invisibility</t>
  </si>
  <si>
    <t>Greater Mirror Image</t>
  </si>
  <si>
    <t>Locate Creature</t>
  </si>
  <si>
    <t>Mass Whelm</t>
  </si>
  <si>
    <t>Phantom Battle</t>
  </si>
  <si>
    <t>Rainbow Pattern</t>
  </si>
  <si>
    <t>S M F</t>
  </si>
  <si>
    <t>Solid Fog</t>
  </si>
  <si>
    <t>Armored Mage (light)</t>
  </si>
  <si>
    <t>Trapfinding</t>
  </si>
  <si>
    <t>Silent Spell</t>
  </si>
  <si>
    <t>Daily</t>
  </si>
  <si>
    <t>Hand Crossbow, Rapier</t>
  </si>
  <si>
    <t>Shortbow, Short Sword</t>
  </si>
  <si>
    <t>?</t>
  </si>
  <si>
    <t>Backpack</t>
  </si>
  <si>
    <t>Cloak of Charisma +2</t>
  </si>
  <si>
    <t>Ring of Protection +1</t>
  </si>
  <si>
    <t>MW Potion Belt</t>
  </si>
  <si>
    <t>MW Chain Shirt</t>
  </si>
  <si>
    <t>Potion of Barkskin +2</t>
  </si>
  <si>
    <t>Potion of Cure Moderate Wounds</t>
  </si>
  <si>
    <t>Potion of Invisibility</t>
  </si>
  <si>
    <t>Potion of Undetectable Alignment</t>
  </si>
  <si>
    <t>Wand of Magic Missile (1st)</t>
  </si>
  <si>
    <t>Winter Blanket</t>
  </si>
  <si>
    <t>Bolts</t>
  </si>
  <si>
    <t>Ventriloquism</t>
  </si>
  <si>
    <t>V F</t>
  </si>
  <si>
    <t>NPC</t>
  </si>
  <si>
    <t>Base 3</t>
  </si>
  <si>
    <t>Base 6</t>
  </si>
  <si>
    <t>Combat Casting</t>
  </si>
  <si>
    <t>Cloaked Casting (+2)</t>
  </si>
  <si>
    <t>Surprise Casting</t>
  </si>
  <si>
    <t>12 charges</t>
  </si>
  <si>
    <t>Still Spell</t>
  </si>
  <si>
    <t>Advanced Learning (2 spells)</t>
  </si>
  <si>
    <t>PHB 253</t>
  </si>
  <si>
    <t>PHB 258</t>
  </si>
  <si>
    <t>PHB 269</t>
  </si>
  <si>
    <t>PHB 209</t>
  </si>
  <si>
    <t>PHB 210</t>
  </si>
  <si>
    <t>PHB 212</t>
  </si>
  <si>
    <t>PHB 220</t>
  </si>
  <si>
    <t>PHB 228</t>
  </si>
  <si>
    <t>PHB 242</t>
  </si>
  <si>
    <t>PHB 249</t>
  </si>
  <si>
    <t>PHB II 123</t>
  </si>
  <si>
    <t>PHB 279</t>
  </si>
  <si>
    <t>PHB 280</t>
  </si>
  <si>
    <t>PHB 297</t>
  </si>
  <si>
    <t>PHB 298</t>
  </si>
  <si>
    <t>PHB II 128</t>
  </si>
  <si>
    <t>PHB II 104</t>
  </si>
  <si>
    <t>PHB 206</t>
  </si>
  <si>
    <t>PHB 217</t>
  </si>
  <si>
    <t>PHB 232</t>
  </si>
  <si>
    <t>PHB 236</t>
  </si>
  <si>
    <t>PHB 245</t>
  </si>
  <si>
    <t>PHB 246</t>
  </si>
  <si>
    <t>PHB 254</t>
  </si>
  <si>
    <t>Invisibilty</t>
  </si>
  <si>
    <t>PHB 275</t>
  </si>
  <si>
    <t>PHB 283</t>
  </si>
  <si>
    <t>PHB II 126</t>
  </si>
  <si>
    <t>PHB 294</t>
  </si>
  <si>
    <t>PHB II 127</t>
  </si>
  <si>
    <t>PHB 200</t>
  </si>
  <si>
    <t>PHB II 108</t>
  </si>
  <si>
    <t>PHB 223</t>
  </si>
  <si>
    <t>PHB 235</t>
  </si>
  <si>
    <t>PHB II 114</t>
  </si>
  <si>
    <t>PHB 241</t>
  </si>
  <si>
    <t>PHB II 115</t>
  </si>
  <si>
    <t>PHB II 116</t>
  </si>
  <si>
    <t>PHB 252</t>
  </si>
  <si>
    <t>PHB 257</t>
  </si>
  <si>
    <t>PHB 285</t>
  </si>
  <si>
    <t>PHB 303</t>
  </si>
  <si>
    <t>PHB 215</t>
  </si>
  <si>
    <t>PHB 233</t>
  </si>
  <si>
    <t>PHB II 120</t>
  </si>
  <si>
    <t>PHB 268</t>
  </si>
  <si>
    <t>PHB 281</t>
  </si>
  <si>
    <t>Chaotic Evil</t>
  </si>
  <si>
    <t>Realmnant</t>
  </si>
  <si>
    <t>Gaeleth</t>
  </si>
  <si>
    <t>Rapier +1</t>
  </si>
  <si>
    <t>Hand Crossbow +2</t>
  </si>
  <si>
    <t>30’</t>
  </si>
  <si>
    <t>-</t>
  </si>
  <si>
    <t>-1</t>
  </si>
  <si>
    <t>1d6</t>
  </si>
  <si>
    <t>19-20/x2</t>
  </si>
  <si>
    <t>18-20/x2</t>
  </si>
  <si>
    <t>1</t>
  </si>
  <si>
    <t>Piercing</t>
  </si>
  <si>
    <t>Roll</t>
  </si>
  <si>
    <t>1d4</t>
  </si>
  <si>
    <t>2</t>
  </si>
  <si>
    <t>Barkskin Spell</t>
  </si>
  <si>
    <t>20’</t>
  </si>
  <si>
    <t>DRUNK, vial dropped at AT43.</t>
  </si>
  <si>
    <t>DRUNK, vial dropped at BA50.</t>
  </si>
  <si>
    <t>5 Days’ Rations</t>
  </si>
  <si>
    <t>Belt of One Mighty Blow</t>
  </si>
  <si>
    <t>+2d6 to one-handed weapon</t>
  </si>
  <si>
    <t>1 use/day</t>
  </si>
  <si>
    <t>Armor (light)</t>
  </si>
  <si>
    <t>10’ radius</t>
  </si>
  <si>
    <t>5’ radius</t>
  </si>
  <si>
    <t>+0</t>
  </si>
  <si>
    <t>Empower Spell</t>
  </si>
  <si>
    <t>Launch Item</t>
  </si>
  <si>
    <t>Transmutation</t>
  </si>
  <si>
    <t>Spell Compendium 130</t>
  </si>
  <si>
    <t>Advanced Learning</t>
  </si>
  <si>
    <t>Enchantment</t>
  </si>
  <si>
    <t>Ranged Touch Attack</t>
  </si>
  <si>
    <t>4</t>
  </si>
  <si>
    <t>Mobile Spellcasting</t>
  </si>
  <si>
    <t>30’ radius, PHB 258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</si>
</sst>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7">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sz val="12"/>
      <color indexed="81"/>
      <name val="Times New Roman"/>
      <family val="1"/>
    </font>
    <font>
      <b/>
      <sz val="12"/>
      <color indexed="10"/>
      <name val="Times New Roman"/>
      <family val="1"/>
    </font>
    <font>
      <i/>
      <sz val="12"/>
      <name val="Times New Roman"/>
      <family val="1"/>
    </font>
    <font>
      <b/>
      <sz val="12"/>
      <color indexed="46"/>
      <name val="Times New Roman"/>
      <family val="1"/>
    </font>
    <font>
      <b/>
      <sz val="12"/>
      <color indexed="12"/>
      <name val="Times New Roman"/>
      <family val="1"/>
    </font>
    <font>
      <sz val="12"/>
      <color indexed="61"/>
      <name val="Times New Roman"/>
      <family val="1"/>
    </font>
    <font>
      <i/>
      <sz val="22"/>
      <name val="Times New Roman"/>
      <family val="1"/>
    </font>
    <font>
      <i/>
      <sz val="12"/>
      <color indexed="13"/>
      <name val="Times New Roman"/>
      <family val="1"/>
    </font>
    <font>
      <i/>
      <sz val="18"/>
      <color indexed="20"/>
      <name val="Times New Roman"/>
      <family val="1"/>
    </font>
    <font>
      <sz val="13"/>
      <color indexed="20"/>
      <name val="Times New Roman"/>
      <family val="1"/>
    </font>
    <font>
      <b/>
      <i/>
      <sz val="13"/>
      <color indexed="17"/>
      <name val="Times New Roman"/>
      <family val="1"/>
    </font>
    <font>
      <sz val="13"/>
      <color rgb="FFFF0000"/>
      <name val="Times New Roman"/>
      <family val="1"/>
    </font>
    <font>
      <sz val="13"/>
      <color rgb="FF0000FF"/>
      <name val="Times New Roman"/>
      <family val="1"/>
    </font>
    <font>
      <i/>
      <sz val="13"/>
      <color indexed="12"/>
      <name val="Times New Roman"/>
      <family val="1"/>
    </font>
    <font>
      <i/>
      <sz val="13"/>
      <color indexed="53"/>
      <name val="Times New Roman"/>
      <family val="1"/>
    </font>
    <font>
      <i/>
      <sz val="13"/>
      <color indexed="10"/>
      <name val="Times New Roman"/>
      <family val="1"/>
    </font>
    <font>
      <i/>
      <sz val="13"/>
      <color indexed="57"/>
      <name val="Times New Roman"/>
      <family val="1"/>
    </font>
    <font>
      <b/>
      <sz val="13"/>
      <color rgb="FF00CC00"/>
      <name val="Times New Roman"/>
      <family val="1"/>
    </font>
    <font>
      <i/>
      <sz val="22"/>
      <color theme="0" tint="-0.14999847407452621"/>
      <name val="Times New Roman"/>
      <family val="1"/>
    </font>
    <font>
      <b/>
      <sz val="12"/>
      <color rgb="FFFFC000"/>
      <name val="Times New Roman"/>
      <family val="1"/>
    </font>
    <font>
      <sz val="12"/>
      <color rgb="FFFFC000"/>
      <name val="Times New Roman"/>
      <family val="1"/>
    </font>
    <font>
      <b/>
      <sz val="12"/>
      <color rgb="FFCCFF99"/>
      <name val="Times New Roman"/>
      <family val="1"/>
    </font>
    <font>
      <b/>
      <sz val="12"/>
      <color indexed="81"/>
      <name val="Times New Roman"/>
      <family val="1"/>
    </font>
  </fonts>
  <fills count="20">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indexed="12"/>
        <bgColor indexed="64"/>
      </patternFill>
    </fill>
    <fill>
      <patternFill patternType="solid">
        <fgColor indexed="46"/>
        <bgColor indexed="64"/>
      </patternFill>
    </fill>
    <fill>
      <patternFill patternType="solid">
        <fgColor indexed="42"/>
        <bgColor indexed="55"/>
      </patternFill>
    </fill>
    <fill>
      <patternFill patternType="solid">
        <fgColor indexed="10"/>
        <bgColor indexed="64"/>
      </patternFill>
    </fill>
    <fill>
      <patternFill patternType="solid">
        <fgColor rgb="FFCCFFCC"/>
        <bgColor indexed="64"/>
      </patternFill>
    </fill>
    <fill>
      <patternFill patternType="solid">
        <fgColor rgb="FFFF0000"/>
        <bgColor indexed="64"/>
      </patternFill>
    </fill>
    <fill>
      <patternFill patternType="solid">
        <fgColor rgb="FFFFFF00"/>
        <bgColor indexed="64"/>
      </patternFill>
    </fill>
    <fill>
      <patternFill patternType="solid">
        <fgColor rgb="FF7030A0"/>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rgb="FF66FFFF"/>
        <bgColor indexed="64"/>
      </patternFill>
    </fill>
  </fills>
  <borders count="106">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hair">
        <color indexed="64"/>
      </top>
      <bottom style="double">
        <color indexed="64"/>
      </bottom>
      <diagonal/>
    </border>
    <border>
      <left style="double">
        <color indexed="64"/>
      </left>
      <right style="double">
        <color indexed="64"/>
      </right>
      <top/>
      <bottom style="hair">
        <color indexed="64"/>
      </bottom>
      <diagonal/>
    </border>
    <border>
      <left style="medium">
        <color indexed="64"/>
      </left>
      <right style="thin">
        <color indexed="64"/>
      </right>
      <top style="double">
        <color indexed="64"/>
      </top>
      <bottom style="thin">
        <color indexed="9"/>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right style="double">
        <color indexed="64"/>
      </right>
      <top style="double">
        <color indexed="64"/>
      </top>
      <bottom style="medium">
        <color indexed="64"/>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top style="medium">
        <color indexed="64"/>
      </top>
      <bottom style="thin">
        <color indexed="64"/>
      </bottom>
      <diagonal/>
    </border>
    <border>
      <left/>
      <right/>
      <top style="double">
        <color indexed="64"/>
      </top>
      <bottom style="thick">
        <color indexed="50"/>
      </bottom>
      <diagonal/>
    </border>
    <border>
      <left style="double">
        <color indexed="64"/>
      </left>
      <right/>
      <top style="double">
        <color indexed="64"/>
      </top>
      <bottom style="thick">
        <color indexed="50"/>
      </bottom>
      <diagonal/>
    </border>
    <border>
      <left/>
      <right style="double">
        <color indexed="64"/>
      </right>
      <top style="double">
        <color indexed="64"/>
      </top>
      <bottom style="thick">
        <color indexed="50"/>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style="medium">
        <color indexed="64"/>
      </left>
      <right style="thin">
        <color indexed="64"/>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style="thin">
        <color indexed="64"/>
      </left>
      <right style="double">
        <color indexed="64"/>
      </right>
      <top style="hair">
        <color indexed="64"/>
      </top>
      <bottom style="double">
        <color indexed="64"/>
      </bottom>
      <diagonal/>
    </border>
    <border>
      <left/>
      <right/>
      <top style="double">
        <color indexed="64"/>
      </top>
      <bottom style="medium">
        <color indexed="64"/>
      </bottom>
      <diagonal/>
    </border>
    <border>
      <left/>
      <right/>
      <top style="thin">
        <color indexed="64"/>
      </top>
      <bottom/>
      <diagonal/>
    </border>
    <border>
      <left style="thin">
        <color indexed="64"/>
      </left>
      <right/>
      <top style="medium">
        <color indexed="64"/>
      </top>
      <bottom/>
      <diagonal/>
    </border>
    <border>
      <left style="thin">
        <color indexed="64"/>
      </left>
      <right/>
      <top style="hair">
        <color indexed="64"/>
      </top>
      <bottom style="double">
        <color indexed="64"/>
      </bottom>
      <diagonal/>
    </border>
    <border>
      <left/>
      <right/>
      <top style="medium">
        <color indexed="64"/>
      </top>
      <bottom style="thin">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s>
  <cellStyleXfs count="4">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cellStyleXfs>
  <cellXfs count="395">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12" fillId="2" borderId="4"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5" xfId="0" applyFont="1" applyBorder="1" applyAlignment="1"/>
    <xf numFmtId="0" fontId="6" fillId="0" borderId="6" xfId="0" applyFont="1" applyBorder="1" applyAlignment="1"/>
    <xf numFmtId="0" fontId="6" fillId="0" borderId="7" xfId="0" applyFont="1" applyBorder="1" applyAlignment="1"/>
    <xf numFmtId="0" fontId="3" fillId="0" borderId="0" xfId="0" applyFont="1" applyBorder="1" applyAlignment="1"/>
    <xf numFmtId="0" fontId="6" fillId="0" borderId="0"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164" fontId="4" fillId="0" borderId="11" xfId="0" applyNumberFormat="1" applyFont="1" applyBorder="1" applyAlignment="1">
      <alignment horizontal="center" vertical="center"/>
    </xf>
    <xf numFmtId="0" fontId="4" fillId="0" borderId="0" xfId="0" applyFont="1" applyBorder="1" applyAlignment="1">
      <alignment horizontal="center"/>
    </xf>
    <xf numFmtId="164" fontId="4" fillId="0" borderId="0" xfId="0" applyNumberFormat="1" applyFont="1" applyBorder="1" applyAlignment="1">
      <alignment horizontal="center"/>
    </xf>
    <xf numFmtId="0" fontId="4" fillId="0" borderId="0" xfId="0" applyFont="1" applyBorder="1" applyAlignment="1">
      <alignment wrapText="1"/>
    </xf>
    <xf numFmtId="0" fontId="9" fillId="2" borderId="4" xfId="0" applyFont="1" applyFill="1" applyBorder="1" applyAlignment="1">
      <alignment horizontal="right"/>
    </xf>
    <xf numFmtId="0" fontId="21" fillId="2" borderId="4" xfId="0" applyFont="1" applyFill="1" applyBorder="1" applyAlignment="1">
      <alignment horizontal="right"/>
    </xf>
    <xf numFmtId="0" fontId="7" fillId="2" borderId="14" xfId="0" applyFont="1" applyFill="1" applyBorder="1" applyAlignment="1">
      <alignment horizontal="right"/>
    </xf>
    <xf numFmtId="0" fontId="8" fillId="0" borderId="15" xfId="0" applyFont="1" applyBorder="1" applyAlignment="1">
      <alignment horizontal="center"/>
    </xf>
    <xf numFmtId="0" fontId="13" fillId="2" borderId="16" xfId="0" applyFont="1" applyFill="1" applyBorder="1" applyAlignment="1">
      <alignment horizontal="right"/>
    </xf>
    <xf numFmtId="0" fontId="3" fillId="0" borderId="0" xfId="0" applyFont="1" applyBorder="1" applyAlignment="1">
      <alignment wrapText="1"/>
    </xf>
    <xf numFmtId="0" fontId="15" fillId="0" borderId="0" xfId="0" applyFont="1" applyBorder="1" applyAlignment="1">
      <alignment horizontal="centerContinuous" wrapText="1"/>
    </xf>
    <xf numFmtId="0" fontId="3" fillId="0" borderId="0" xfId="0" applyFont="1" applyBorder="1" applyAlignment="1">
      <alignment horizontal="right" wrapText="1"/>
    </xf>
    <xf numFmtId="0" fontId="4" fillId="0" borderId="0" xfId="0" applyFont="1" applyBorder="1" applyAlignment="1">
      <alignment horizontal="left" wrapText="1"/>
    </xf>
    <xf numFmtId="0" fontId="11" fillId="3" borderId="23" xfId="0" applyFont="1" applyFill="1" applyBorder="1" applyAlignment="1">
      <alignment horizontal="centerContinuous"/>
    </xf>
    <xf numFmtId="0" fontId="11" fillId="3" borderId="24" xfId="0" applyFont="1" applyFill="1" applyBorder="1" applyAlignment="1">
      <alignment horizontal="center"/>
    </xf>
    <xf numFmtId="0" fontId="11" fillId="3" borderId="25" xfId="0" applyFont="1" applyFill="1" applyBorder="1" applyAlignment="1">
      <alignment horizontal="center"/>
    </xf>
    <xf numFmtId="0" fontId="24" fillId="0" borderId="26" xfId="0" applyFont="1" applyBorder="1" applyAlignment="1">
      <alignment horizontal="centerContinuous"/>
    </xf>
    <xf numFmtId="0" fontId="6" fillId="0" borderId="0" xfId="0" applyFont="1" applyBorder="1" applyAlignment="1">
      <alignment horizontal="centerContinuous"/>
    </xf>
    <xf numFmtId="49" fontId="25" fillId="0" borderId="3" xfId="0" applyNumberFormat="1" applyFont="1" applyBorder="1" applyAlignment="1">
      <alignment horizontal="center"/>
    </xf>
    <xf numFmtId="49" fontId="25" fillId="0" borderId="27" xfId="0" applyNumberFormat="1" applyFont="1" applyBorder="1" applyAlignment="1">
      <alignment horizontal="center"/>
    </xf>
    <xf numFmtId="0" fontId="19" fillId="0" borderId="0" xfId="0" applyFont="1" applyBorder="1" applyAlignment="1"/>
    <xf numFmtId="0" fontId="28"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11" fillId="3" borderId="24" xfId="0" applyFont="1" applyFill="1" applyBorder="1" applyAlignment="1">
      <alignment horizontal="center" wrapText="1"/>
    </xf>
    <xf numFmtId="49" fontId="25" fillId="0" borderId="15" xfId="0" applyNumberFormat="1" applyFont="1" applyBorder="1" applyAlignment="1">
      <alignment horizontal="center"/>
    </xf>
    <xf numFmtId="0" fontId="15" fillId="0" borderId="0" xfId="0" applyNumberFormat="1" applyFont="1" applyBorder="1" applyAlignment="1">
      <alignment horizontal="centerContinuous"/>
    </xf>
    <xf numFmtId="0" fontId="11" fillId="3" borderId="24" xfId="0" applyNumberFormat="1" applyFont="1" applyFill="1" applyBorder="1" applyAlignment="1">
      <alignment horizontal="center" wrapText="1"/>
    </xf>
    <xf numFmtId="0" fontId="4" fillId="0" borderId="0" xfId="0" applyNumberFormat="1" applyFont="1" applyBorder="1" applyAlignment="1">
      <alignment horizontal="left"/>
    </xf>
    <xf numFmtId="0" fontId="6" fillId="0" borderId="0" xfId="0" applyFont="1" applyBorder="1" applyAlignment="1">
      <alignment horizontal="center"/>
    </xf>
    <xf numFmtId="0" fontId="10" fillId="5" borderId="1" xfId="0" applyFont="1" applyFill="1" applyBorder="1" applyAlignment="1"/>
    <xf numFmtId="0" fontId="6" fillId="5" borderId="28" xfId="0" applyNumberFormat="1" applyFont="1" applyFill="1" applyBorder="1" applyAlignment="1">
      <alignment horizontal="center"/>
    </xf>
    <xf numFmtId="49" fontId="16" fillId="5" borderId="28" xfId="0" applyNumberFormat="1" applyFont="1" applyFill="1" applyBorder="1" applyAlignment="1">
      <alignment horizontal="center"/>
    </xf>
    <xf numFmtId="0" fontId="16" fillId="5" borderId="29" xfId="0" applyNumberFormat="1" applyFont="1" applyFill="1" applyBorder="1" applyAlignment="1">
      <alignment horizontal="center"/>
    </xf>
    <xf numFmtId="49" fontId="6" fillId="5" borderId="29" xfId="0" applyNumberFormat="1" applyFont="1" applyFill="1" applyBorder="1" applyAlignment="1">
      <alignment horizontal="center"/>
    </xf>
    <xf numFmtId="0" fontId="32" fillId="5" borderId="29" xfId="0" applyNumberFormat="1" applyFont="1" applyFill="1" applyBorder="1" applyAlignment="1">
      <alignment horizontal="center"/>
    </xf>
    <xf numFmtId="0" fontId="6" fillId="5" borderId="30" xfId="0" applyNumberFormat="1" applyFont="1" applyFill="1" applyBorder="1" applyAlignment="1">
      <alignment horizontal="center"/>
    </xf>
    <xf numFmtId="0" fontId="10" fillId="6" borderId="1" xfId="0" applyFont="1" applyFill="1" applyBorder="1" applyAlignment="1"/>
    <xf numFmtId="0" fontId="6" fillId="6" borderId="28" xfId="0" applyNumberFormat="1" applyFont="1" applyFill="1" applyBorder="1" applyAlignment="1">
      <alignment horizontal="center"/>
    </xf>
    <xf numFmtId="49" fontId="16" fillId="6" borderId="28" xfId="0" applyNumberFormat="1" applyFont="1" applyFill="1" applyBorder="1" applyAlignment="1">
      <alignment horizontal="center"/>
    </xf>
    <xf numFmtId="0" fontId="16" fillId="6" borderId="29" xfId="0" applyNumberFormat="1" applyFont="1" applyFill="1" applyBorder="1" applyAlignment="1">
      <alignment horizontal="center"/>
    </xf>
    <xf numFmtId="49" fontId="6" fillId="6" borderId="29" xfId="0" applyNumberFormat="1" applyFont="1" applyFill="1" applyBorder="1" applyAlignment="1">
      <alignment horizontal="center"/>
    </xf>
    <xf numFmtId="0" fontId="6" fillId="6" borderId="30" xfId="0" applyNumberFormat="1" applyFont="1" applyFill="1" applyBorder="1" applyAlignment="1">
      <alignment horizontal="center"/>
    </xf>
    <xf numFmtId="49" fontId="27" fillId="5" borderId="28" xfId="0" applyNumberFormat="1" applyFont="1" applyFill="1" applyBorder="1" applyAlignment="1">
      <alignment horizontal="center"/>
    </xf>
    <xf numFmtId="0" fontId="27" fillId="5" borderId="29" xfId="0" applyNumberFormat="1" applyFont="1" applyFill="1" applyBorder="1" applyAlignment="1">
      <alignment horizontal="center"/>
    </xf>
    <xf numFmtId="0" fontId="5" fillId="0" borderId="31" xfId="0" applyFont="1" applyBorder="1" applyAlignment="1">
      <alignment horizontal="center"/>
    </xf>
    <xf numFmtId="0" fontId="6" fillId="7" borderId="28" xfId="0" applyNumberFormat="1" applyFont="1" applyFill="1" applyBorder="1" applyAlignment="1">
      <alignment horizontal="center"/>
    </xf>
    <xf numFmtId="49" fontId="6" fillId="7" borderId="29" xfId="0" applyNumberFormat="1" applyFont="1" applyFill="1" applyBorder="1" applyAlignment="1">
      <alignment horizontal="center"/>
    </xf>
    <xf numFmtId="0" fontId="6" fillId="7" borderId="30" xfId="0" applyNumberFormat="1" applyFont="1" applyFill="1" applyBorder="1" applyAlignment="1">
      <alignment horizontal="center"/>
    </xf>
    <xf numFmtId="49" fontId="6" fillId="0" borderId="31" xfId="0" applyNumberFormat="1" applyFont="1" applyBorder="1" applyAlignment="1">
      <alignment horizontal="center"/>
    </xf>
    <xf numFmtId="164" fontId="5" fillId="8" borderId="32" xfId="0" applyNumberFormat="1" applyFont="1" applyFill="1" applyBorder="1" applyAlignment="1">
      <alignment horizontal="center"/>
    </xf>
    <xf numFmtId="0" fontId="3" fillId="0" borderId="0" xfId="0" applyFont="1" applyBorder="1" applyAlignment="1">
      <alignment horizontal="center"/>
    </xf>
    <xf numFmtId="0" fontId="12" fillId="5" borderId="1" xfId="0" applyFont="1" applyFill="1" applyBorder="1" applyAlignment="1"/>
    <xf numFmtId="49" fontId="23" fillId="5" borderId="28" xfId="0" applyNumberFormat="1" applyFont="1" applyFill="1" applyBorder="1" applyAlignment="1">
      <alignment horizontal="center"/>
    </xf>
    <xf numFmtId="0" fontId="23" fillId="5" borderId="29" xfId="0" applyNumberFormat="1" applyFont="1" applyFill="1" applyBorder="1" applyAlignment="1">
      <alignment horizontal="center"/>
    </xf>
    <xf numFmtId="0" fontId="6" fillId="0" borderId="28" xfId="0" applyNumberFormat="1" applyFont="1" applyFill="1" applyBorder="1" applyAlignment="1">
      <alignment horizontal="center"/>
    </xf>
    <xf numFmtId="49" fontId="6" fillId="0" borderId="29" xfId="0" applyNumberFormat="1" applyFont="1" applyFill="1" applyBorder="1" applyAlignment="1">
      <alignment horizontal="center"/>
    </xf>
    <xf numFmtId="0" fontId="6" fillId="0" borderId="30" xfId="0" applyNumberFormat="1" applyFont="1" applyFill="1" applyBorder="1" applyAlignment="1">
      <alignment horizontal="center"/>
    </xf>
    <xf numFmtId="0" fontId="13" fillId="0" borderId="1" xfId="0" applyFont="1" applyFill="1" applyBorder="1" applyAlignment="1"/>
    <xf numFmtId="49" fontId="22" fillId="0" borderId="28" xfId="0" applyNumberFormat="1" applyFont="1" applyFill="1" applyBorder="1" applyAlignment="1">
      <alignment horizontal="center"/>
    </xf>
    <xf numFmtId="0" fontId="22" fillId="0" borderId="29" xfId="0" applyNumberFormat="1" applyFont="1" applyFill="1" applyBorder="1" applyAlignment="1">
      <alignment horizontal="center"/>
    </xf>
    <xf numFmtId="0" fontId="13" fillId="0" borderId="29" xfId="0" applyNumberFormat="1" applyFont="1" applyFill="1" applyBorder="1" applyAlignment="1">
      <alignment horizontal="center"/>
    </xf>
    <xf numFmtId="0" fontId="7" fillId="0" borderId="1" xfId="0" applyFont="1" applyFill="1" applyBorder="1" applyAlignment="1"/>
    <xf numFmtId="49" fontId="17" fillId="0" borderId="28" xfId="0" applyNumberFormat="1" applyFont="1" applyFill="1" applyBorder="1" applyAlignment="1">
      <alignment horizontal="center"/>
    </xf>
    <xf numFmtId="0" fontId="17" fillId="0" borderId="29" xfId="0" applyNumberFormat="1" applyFont="1" applyFill="1" applyBorder="1" applyAlignment="1">
      <alignment horizontal="center"/>
    </xf>
    <xf numFmtId="0" fontId="10" fillId="7" borderId="1" xfId="0" applyFont="1" applyFill="1" applyBorder="1" applyAlignment="1"/>
    <xf numFmtId="49" fontId="16" fillId="7" borderId="28" xfId="0" applyNumberFormat="1" applyFont="1" applyFill="1" applyBorder="1" applyAlignment="1">
      <alignment horizontal="center"/>
    </xf>
    <xf numFmtId="0" fontId="16" fillId="7" borderId="29" xfId="0" applyNumberFormat="1" applyFont="1" applyFill="1" applyBorder="1" applyAlignment="1">
      <alignment horizontal="center"/>
    </xf>
    <xf numFmtId="0" fontId="6" fillId="0" borderId="1" xfId="0" applyFont="1" applyBorder="1" applyAlignment="1"/>
    <xf numFmtId="0" fontId="6" fillId="0" borderId="28" xfId="0" applyFont="1" applyBorder="1" applyAlignment="1">
      <alignment horizontal="center" wrapText="1"/>
    </xf>
    <xf numFmtId="9" fontId="6" fillId="0" borderId="28" xfId="2" applyFont="1" applyBorder="1" applyAlignment="1">
      <alignment horizontal="center" shrinkToFit="1"/>
    </xf>
    <xf numFmtId="9" fontId="6" fillId="0" borderId="29" xfId="2" applyFont="1" applyBorder="1" applyAlignment="1">
      <alignment horizontal="center" shrinkToFit="1"/>
    </xf>
    <xf numFmtId="0" fontId="6" fillId="0" borderId="29" xfId="2" applyNumberFormat="1" applyFont="1" applyBorder="1" applyAlignment="1">
      <alignment horizontal="center" shrinkToFit="1"/>
    </xf>
    <xf numFmtId="49" fontId="6" fillId="0" borderId="30" xfId="0" applyNumberFormat="1" applyFont="1" applyBorder="1" applyAlignment="1">
      <alignment horizontal="center" vertical="center" wrapText="1"/>
    </xf>
    <xf numFmtId="0" fontId="6" fillId="0" borderId="30" xfId="0" applyNumberFormat="1" applyFont="1" applyBorder="1" applyAlignment="1">
      <alignment horizontal="center" wrapText="1"/>
    </xf>
    <xf numFmtId="9" fontId="6" fillId="0" borderId="29" xfId="2" applyFont="1" applyBorder="1" applyAlignment="1">
      <alignment horizontal="center" vertical="center" shrinkToFit="1"/>
    </xf>
    <xf numFmtId="0" fontId="6" fillId="0" borderId="28" xfId="0" applyFont="1" applyBorder="1" applyAlignment="1">
      <alignment horizontal="center" vertical="center" wrapText="1"/>
    </xf>
    <xf numFmtId="9" fontId="6" fillId="0" borderId="28" xfId="2" applyFont="1" applyBorder="1" applyAlignment="1">
      <alignment horizontal="center" vertical="center" shrinkToFit="1"/>
    </xf>
    <xf numFmtId="0" fontId="6" fillId="0" borderId="29" xfId="2" applyNumberFormat="1" applyFont="1" applyBorder="1" applyAlignment="1">
      <alignment horizontal="center" vertical="center" shrinkToFit="1"/>
    </xf>
    <xf numFmtId="9" fontId="6" fillId="0" borderId="29" xfId="2" applyFont="1" applyFill="1" applyBorder="1" applyAlignment="1">
      <alignment horizontal="center" vertical="center" shrinkToFit="1"/>
    </xf>
    <xf numFmtId="0" fontId="6" fillId="0" borderId="2" xfId="0" applyFont="1" applyBorder="1" applyAlignment="1"/>
    <xf numFmtId="0" fontId="6" fillId="0" borderId="3" xfId="0" quotePrefix="1" applyFont="1" applyBorder="1" applyAlignment="1">
      <alignment horizontal="center"/>
    </xf>
    <xf numFmtId="0" fontId="8" fillId="0" borderId="3" xfId="0" quotePrefix="1" applyFont="1" applyBorder="1" applyAlignment="1">
      <alignment horizontal="center"/>
    </xf>
    <xf numFmtId="0" fontId="11" fillId="9" borderId="34" xfId="0" applyFont="1" applyFill="1" applyBorder="1" applyAlignment="1">
      <alignment horizontal="centerContinuous" wrapText="1"/>
    </xf>
    <xf numFmtId="0" fontId="11" fillId="9" borderId="35" xfId="0" applyFont="1" applyFill="1" applyBorder="1" applyAlignment="1">
      <alignment horizontal="center" wrapText="1"/>
    </xf>
    <xf numFmtId="0" fontId="6" fillId="0" borderId="28" xfId="0" applyFont="1" applyFill="1" applyBorder="1" applyAlignment="1">
      <alignment horizontal="center" wrapText="1"/>
    </xf>
    <xf numFmtId="0" fontId="6" fillId="0" borderId="29" xfId="2" applyNumberFormat="1" applyFont="1" applyFill="1" applyBorder="1" applyAlignment="1">
      <alignment horizontal="center" shrinkToFit="1"/>
    </xf>
    <xf numFmtId="0" fontId="10" fillId="0" borderId="1" xfId="0" applyFont="1" applyFill="1" applyBorder="1" applyAlignment="1"/>
    <xf numFmtId="49" fontId="16" fillId="0" borderId="28" xfId="0" applyNumberFormat="1" applyFont="1" applyFill="1" applyBorder="1" applyAlignment="1">
      <alignment horizontal="center"/>
    </xf>
    <xf numFmtId="0" fontId="16" fillId="0" borderId="29" xfId="0" applyNumberFormat="1" applyFont="1" applyFill="1" applyBorder="1" applyAlignment="1">
      <alignment horizontal="center"/>
    </xf>
    <xf numFmtId="164" fontId="2" fillId="0" borderId="0" xfId="0" applyNumberFormat="1" applyFont="1" applyBorder="1" applyAlignment="1">
      <alignment horizontal="centerContinuous"/>
    </xf>
    <xf numFmtId="0" fontId="20" fillId="3" borderId="36" xfId="0" applyFont="1" applyFill="1" applyBorder="1" applyAlignment="1">
      <alignment horizontal="center"/>
    </xf>
    <xf numFmtId="164" fontId="20" fillId="3" borderId="37" xfId="0" applyNumberFormat="1" applyFont="1" applyFill="1" applyBorder="1" applyAlignment="1">
      <alignment horizontal="center"/>
    </xf>
    <xf numFmtId="0" fontId="20" fillId="3" borderId="36" xfId="0" applyFont="1" applyFill="1" applyBorder="1" applyAlignment="1">
      <alignment horizontal="right"/>
    </xf>
    <xf numFmtId="0" fontId="20" fillId="3" borderId="38" xfId="0" applyFont="1" applyFill="1" applyBorder="1" applyAlignment="1"/>
    <xf numFmtId="0" fontId="4" fillId="0" borderId="39" xfId="0" applyFont="1" applyBorder="1" applyAlignment="1">
      <alignment horizontal="center" shrinkToFit="1"/>
    </xf>
    <xf numFmtId="164" fontId="4" fillId="0" borderId="40" xfId="0" applyNumberFormat="1" applyFont="1" applyBorder="1" applyAlignment="1">
      <alignment horizontal="center" shrinkToFit="1"/>
    </xf>
    <xf numFmtId="0" fontId="4" fillId="0" borderId="41" xfId="0" applyFont="1" applyBorder="1" applyAlignment="1">
      <alignment horizontal="left"/>
    </xf>
    <xf numFmtId="0" fontId="4" fillId="0" borderId="42" xfId="0" applyFont="1" applyBorder="1" applyAlignment="1">
      <alignment horizontal="left" shrinkToFit="1"/>
    </xf>
    <xf numFmtId="0" fontId="4" fillId="0" borderId="43" xfId="0" applyFont="1" applyBorder="1" applyAlignment="1">
      <alignment horizontal="center" shrinkToFit="1"/>
    </xf>
    <xf numFmtId="164" fontId="4" fillId="0" borderId="44" xfId="0" applyNumberFormat="1" applyFont="1" applyBorder="1" applyAlignment="1">
      <alignment horizontal="center" shrinkToFit="1"/>
    </xf>
    <xf numFmtId="0" fontId="4" fillId="0" borderId="45" xfId="0" applyFont="1" applyBorder="1" applyAlignment="1">
      <alignment horizontal="left"/>
    </xf>
    <xf numFmtId="0" fontId="4" fillId="0" borderId="46" xfId="0" applyFont="1" applyBorder="1" applyAlignment="1">
      <alignment horizontal="left" shrinkToFit="1"/>
    </xf>
    <xf numFmtId="0" fontId="4" fillId="0" borderId="47" xfId="0" applyFont="1" applyBorder="1" applyAlignment="1">
      <alignment horizontal="center" shrinkToFit="1"/>
    </xf>
    <xf numFmtId="0" fontId="4" fillId="0" borderId="50"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2" fillId="0" borderId="0" xfId="0" applyFont="1" applyBorder="1" applyAlignment="1"/>
    <xf numFmtId="0" fontId="13" fillId="4" borderId="1" xfId="0" applyFont="1" applyFill="1" applyBorder="1" applyAlignment="1"/>
    <xf numFmtId="0" fontId="12" fillId="0" borderId="1" xfId="0" applyFont="1" applyFill="1" applyBorder="1" applyAlignment="1"/>
    <xf numFmtId="49" fontId="23" fillId="0" borderId="28" xfId="0" applyNumberFormat="1" applyFont="1" applyFill="1" applyBorder="1" applyAlignment="1">
      <alignment horizontal="center"/>
    </xf>
    <xf numFmtId="0" fontId="23" fillId="0" borderId="29" xfId="0" applyNumberFormat="1" applyFont="1" applyFill="1" applyBorder="1" applyAlignment="1">
      <alignment horizontal="center"/>
    </xf>
    <xf numFmtId="0" fontId="12" fillId="0" borderId="29" xfId="0" applyNumberFormat="1" applyFont="1" applyFill="1" applyBorder="1" applyAlignment="1">
      <alignment horizontal="center"/>
    </xf>
    <xf numFmtId="0" fontId="6" fillId="4" borderId="28" xfId="0" applyNumberFormat="1" applyFont="1" applyFill="1" applyBorder="1" applyAlignment="1">
      <alignment horizontal="center"/>
    </xf>
    <xf numFmtId="49" fontId="6" fillId="4" borderId="29" xfId="0" applyNumberFormat="1" applyFont="1" applyFill="1" applyBorder="1" applyAlignment="1">
      <alignment horizontal="center"/>
    </xf>
    <xf numFmtId="0" fontId="6" fillId="4" borderId="30" xfId="0" applyNumberFormat="1" applyFont="1" applyFill="1" applyBorder="1" applyAlignment="1">
      <alignment horizontal="center"/>
    </xf>
    <xf numFmtId="0" fontId="10" fillId="4" borderId="1" xfId="0" applyFont="1" applyFill="1" applyBorder="1" applyAlignment="1"/>
    <xf numFmtId="49" fontId="16" fillId="4" borderId="28" xfId="0" applyNumberFormat="1" applyFont="1" applyFill="1" applyBorder="1" applyAlignment="1">
      <alignment horizontal="center"/>
    </xf>
    <xf numFmtId="0" fontId="16" fillId="4" borderId="29" xfId="0" applyNumberFormat="1" applyFont="1" applyFill="1" applyBorder="1" applyAlignment="1">
      <alignment horizontal="center"/>
    </xf>
    <xf numFmtId="0" fontId="12" fillId="4" borderId="1" xfId="0" applyFont="1" applyFill="1" applyBorder="1" applyAlignment="1"/>
    <xf numFmtId="49" fontId="23" fillId="4" borderId="28" xfId="0" applyNumberFormat="1" applyFont="1" applyFill="1" applyBorder="1" applyAlignment="1">
      <alignment horizontal="center"/>
    </xf>
    <xf numFmtId="0" fontId="23" fillId="4" borderId="29" xfId="0" applyNumberFormat="1" applyFont="1" applyFill="1" applyBorder="1" applyAlignment="1">
      <alignment horizontal="center"/>
    </xf>
    <xf numFmtId="9" fontId="6" fillId="0" borderId="28" xfId="2" applyFont="1" applyFill="1" applyBorder="1" applyAlignment="1">
      <alignment horizontal="center" shrinkToFit="1"/>
    </xf>
    <xf numFmtId="9" fontId="6" fillId="0" borderId="29" xfId="2" applyFont="1" applyFill="1" applyBorder="1" applyAlignment="1">
      <alignment horizontal="center" shrinkToFit="1"/>
    </xf>
    <xf numFmtId="0" fontId="6" fillId="0" borderId="30" xfId="0" applyNumberFormat="1" applyFont="1" applyFill="1" applyBorder="1" applyAlignment="1">
      <alignment horizontal="center" wrapText="1"/>
    </xf>
    <xf numFmtId="0" fontId="6" fillId="0" borderId="29" xfId="0" applyNumberFormat="1" applyFont="1" applyFill="1" applyBorder="1" applyAlignment="1">
      <alignment horizontal="center"/>
    </xf>
    <xf numFmtId="0" fontId="13" fillId="7" borderId="1" xfId="0" applyFont="1" applyFill="1" applyBorder="1" applyAlignment="1"/>
    <xf numFmtId="49" fontId="22" fillId="7" borderId="28" xfId="0" applyNumberFormat="1" applyFont="1" applyFill="1" applyBorder="1" applyAlignment="1">
      <alignment horizontal="center"/>
    </xf>
    <xf numFmtId="0" fontId="22" fillId="7" borderId="29" xfId="0" applyNumberFormat="1" applyFont="1" applyFill="1" applyBorder="1" applyAlignment="1">
      <alignment horizontal="center"/>
    </xf>
    <xf numFmtId="0" fontId="13" fillId="7" borderId="29" xfId="0" applyNumberFormat="1" applyFont="1" applyFill="1" applyBorder="1" applyAlignment="1">
      <alignment horizontal="center"/>
    </xf>
    <xf numFmtId="0" fontId="6" fillId="0" borderId="51" xfId="0" applyFont="1" applyBorder="1" applyAlignment="1">
      <alignment horizontal="center" wrapText="1"/>
    </xf>
    <xf numFmtId="9" fontId="6" fillId="0" borderId="15" xfId="2" applyFont="1" applyBorder="1" applyAlignment="1">
      <alignment horizontal="center" vertical="center" shrinkToFit="1"/>
    </xf>
    <xf numFmtId="0" fontId="6" fillId="0" borderId="15" xfId="2" applyNumberFormat="1" applyFont="1" applyBorder="1" applyAlignment="1">
      <alignment horizontal="center" vertical="center" shrinkToFit="1"/>
    </xf>
    <xf numFmtId="49" fontId="6" fillId="0" borderId="52" xfId="0" applyNumberFormat="1" applyFont="1" applyBorder="1" applyAlignment="1">
      <alignment horizontal="center" vertical="center" wrapText="1"/>
    </xf>
    <xf numFmtId="0" fontId="6" fillId="0" borderId="53" xfId="0" applyFont="1" applyFill="1" applyBorder="1" applyAlignment="1">
      <alignment horizontal="centerContinuous"/>
    </xf>
    <xf numFmtId="0" fontId="12" fillId="6" borderId="8" xfId="0" applyFont="1" applyFill="1" applyBorder="1" applyAlignment="1"/>
    <xf numFmtId="0" fontId="21" fillId="7" borderId="1" xfId="0" applyFont="1" applyFill="1" applyBorder="1" applyAlignment="1"/>
    <xf numFmtId="0" fontId="6" fillId="6" borderId="54" xfId="0" applyNumberFormat="1" applyFont="1" applyFill="1" applyBorder="1" applyAlignment="1">
      <alignment horizontal="center"/>
    </xf>
    <xf numFmtId="49" fontId="23" fillId="6" borderId="54" xfId="0" applyNumberFormat="1" applyFont="1" applyFill="1" applyBorder="1" applyAlignment="1">
      <alignment horizontal="center"/>
    </xf>
    <xf numFmtId="49" fontId="27" fillId="7" borderId="28" xfId="0" applyNumberFormat="1" applyFont="1" applyFill="1" applyBorder="1" applyAlignment="1">
      <alignment horizontal="center"/>
    </xf>
    <xf numFmtId="0" fontId="23" fillId="6" borderId="55" xfId="0" applyNumberFormat="1" applyFont="1" applyFill="1" applyBorder="1" applyAlignment="1">
      <alignment horizontal="center"/>
    </xf>
    <xf numFmtId="0" fontId="27" fillId="7" borderId="29" xfId="0" applyNumberFormat="1" applyFont="1" applyFill="1" applyBorder="1" applyAlignment="1">
      <alignment horizontal="center"/>
    </xf>
    <xf numFmtId="49" fontId="6" fillId="6" borderId="55" xfId="0" applyNumberFormat="1" applyFont="1" applyFill="1" applyBorder="1" applyAlignment="1">
      <alignment horizontal="center"/>
    </xf>
    <xf numFmtId="0" fontId="6" fillId="6" borderId="56" xfId="0" applyNumberFormat="1" applyFont="1" applyFill="1" applyBorder="1" applyAlignment="1">
      <alignment horizontal="center"/>
    </xf>
    <xf numFmtId="0" fontId="6" fillId="7" borderId="30" xfId="0" quotePrefix="1" applyNumberFormat="1" applyFont="1" applyFill="1" applyBorder="1" applyAlignment="1">
      <alignment horizontal="center"/>
    </xf>
    <xf numFmtId="49" fontId="5" fillId="10" borderId="60" xfId="0" applyNumberFormat="1" applyFont="1" applyFill="1" applyBorder="1" applyAlignment="1">
      <alignment horizontal="center"/>
    </xf>
    <xf numFmtId="0" fontId="6" fillId="0" borderId="29" xfId="2" applyNumberFormat="1" applyFont="1" applyFill="1" applyBorder="1" applyAlignment="1">
      <alignment horizontal="center" vertical="center" shrinkToFit="1"/>
    </xf>
    <xf numFmtId="0" fontId="6" fillId="0" borderId="30" xfId="0" applyNumberFormat="1" applyFont="1" applyFill="1" applyBorder="1" applyAlignment="1">
      <alignment horizontal="center" vertical="center" wrapText="1"/>
    </xf>
    <xf numFmtId="9" fontId="6" fillId="0" borderId="28" xfId="2" applyFont="1" applyFill="1" applyBorder="1" applyAlignment="1">
      <alignment horizontal="center" vertical="center" shrinkToFit="1"/>
    </xf>
    <xf numFmtId="9" fontId="6" fillId="0" borderId="51" xfId="2" applyFont="1" applyFill="1" applyBorder="1" applyAlignment="1">
      <alignment horizontal="center" shrinkToFit="1"/>
    </xf>
    <xf numFmtId="9" fontId="6" fillId="0" borderId="15" xfId="2" applyFont="1" applyFill="1" applyBorder="1" applyAlignment="1">
      <alignment horizontal="center" shrinkToFit="1"/>
    </xf>
    <xf numFmtId="0" fontId="6" fillId="0" borderId="15" xfId="2" applyNumberFormat="1" applyFont="1" applyFill="1" applyBorder="1" applyAlignment="1">
      <alignment horizontal="center" shrinkToFit="1"/>
    </xf>
    <xf numFmtId="0" fontId="6" fillId="0" borderId="52" xfId="0" applyNumberFormat="1" applyFont="1" applyFill="1" applyBorder="1" applyAlignment="1">
      <alignment horizontal="center" wrapText="1"/>
    </xf>
    <xf numFmtId="0" fontId="6" fillId="0" borderId="30" xfId="0" quotePrefix="1" applyNumberFormat="1" applyFont="1" applyFill="1" applyBorder="1" applyAlignment="1">
      <alignment horizontal="center" vertical="center" wrapText="1"/>
    </xf>
    <xf numFmtId="0" fontId="6" fillId="0" borderId="15" xfId="2" applyNumberFormat="1" applyFont="1" applyFill="1" applyBorder="1" applyAlignment="1">
      <alignment horizontal="center" vertical="center" shrinkToFit="1"/>
    </xf>
    <xf numFmtId="0" fontId="6" fillId="0" borderId="52" xfId="0" applyNumberFormat="1" applyFont="1" applyFill="1" applyBorder="1" applyAlignment="1">
      <alignment horizontal="center" vertical="center" wrapText="1"/>
    </xf>
    <xf numFmtId="0" fontId="35" fillId="0" borderId="66" xfId="0" applyFont="1" applyFill="1" applyBorder="1" applyAlignment="1">
      <alignment horizontal="centerContinuous"/>
    </xf>
    <xf numFmtId="0" fontId="36" fillId="0" borderId="67" xfId="0" applyNumberFormat="1" applyFont="1" applyBorder="1" applyAlignment="1">
      <alignment horizontal="center"/>
    </xf>
    <xf numFmtId="49" fontId="6" fillId="0" borderId="68" xfId="0" applyNumberFormat="1" applyFont="1" applyFill="1" applyBorder="1" applyAlignment="1">
      <alignment horizontal="center"/>
    </xf>
    <xf numFmtId="0" fontId="37" fillId="0" borderId="69" xfId="0" applyNumberFormat="1" applyFont="1" applyFill="1" applyBorder="1" applyAlignment="1">
      <alignment horizontal="centerContinuous"/>
    </xf>
    <xf numFmtId="0" fontId="36" fillId="0" borderId="11" xfId="0" applyNumberFormat="1" applyFont="1" applyBorder="1" applyAlignment="1">
      <alignment horizontal="center"/>
    </xf>
    <xf numFmtId="49" fontId="6" fillId="0" borderId="64" xfId="0" applyNumberFormat="1" applyFont="1" applyBorder="1" applyAlignment="1">
      <alignment horizontal="center"/>
    </xf>
    <xf numFmtId="0" fontId="38" fillId="0" borderId="62" xfId="0" applyNumberFormat="1" applyFont="1" applyFill="1" applyBorder="1" applyAlignment="1">
      <alignment horizontal="centerContinuous"/>
    </xf>
    <xf numFmtId="0" fontId="36" fillId="0" borderId="12" xfId="0" applyNumberFormat="1" applyFont="1" applyBorder="1" applyAlignment="1">
      <alignment horizontal="center"/>
    </xf>
    <xf numFmtId="49" fontId="6" fillId="0" borderId="60" xfId="0" applyNumberFormat="1" applyFont="1" applyFill="1" applyBorder="1" applyAlignment="1">
      <alignment horizontal="center" shrinkToFit="1"/>
    </xf>
    <xf numFmtId="0" fontId="17" fillId="0" borderId="53" xfId="0" applyFont="1" applyBorder="1" applyAlignment="1">
      <alignment horizontal="centerContinuous"/>
    </xf>
    <xf numFmtId="0" fontId="6" fillId="0" borderId="71" xfId="0" applyFont="1" applyFill="1" applyBorder="1" applyAlignment="1">
      <alignment horizontal="centerContinuous"/>
    </xf>
    <xf numFmtId="0" fontId="6" fillId="0" borderId="30" xfId="0" quotePrefix="1" applyNumberFormat="1" applyFont="1" applyFill="1" applyBorder="1" applyAlignment="1">
      <alignment horizontal="center"/>
    </xf>
    <xf numFmtId="0" fontId="5" fillId="4" borderId="72" xfId="0" applyFont="1" applyFill="1" applyBorder="1" applyAlignment="1">
      <alignment horizontal="right"/>
    </xf>
    <xf numFmtId="0" fontId="5" fillId="4" borderId="73" xfId="0" applyFont="1" applyFill="1" applyBorder="1" applyAlignment="1">
      <alignment horizontal="right"/>
    </xf>
    <xf numFmtId="0" fontId="5" fillId="4" borderId="74" xfId="0" applyFont="1" applyFill="1" applyBorder="1" applyAlignment="1">
      <alignment horizontal="right"/>
    </xf>
    <xf numFmtId="0" fontId="7" fillId="4" borderId="73" xfId="0" applyFont="1" applyFill="1" applyBorder="1" applyAlignment="1">
      <alignment horizontal="right"/>
    </xf>
    <xf numFmtId="0" fontId="10" fillId="4" borderId="73" xfId="0" applyFont="1" applyFill="1" applyBorder="1" applyAlignment="1">
      <alignment horizontal="right"/>
    </xf>
    <xf numFmtId="0" fontId="10" fillId="4" borderId="74" xfId="0" applyFont="1" applyFill="1" applyBorder="1" applyAlignment="1">
      <alignment horizontal="right"/>
    </xf>
    <xf numFmtId="0" fontId="6" fillId="0" borderId="75" xfId="0" applyFont="1" applyFill="1" applyBorder="1" applyAlignment="1">
      <alignment horizontal="centerContinuous"/>
    </xf>
    <xf numFmtId="0" fontId="6" fillId="0" borderId="76" xfId="0" applyFont="1" applyFill="1" applyBorder="1" applyAlignment="1">
      <alignment horizontal="centerContinuous"/>
    </xf>
    <xf numFmtId="0" fontId="4" fillId="0" borderId="64" xfId="0" applyFont="1" applyBorder="1" applyAlignment="1">
      <alignment horizontal="center" vertical="center"/>
    </xf>
    <xf numFmtId="0" fontId="4" fillId="0" borderId="29" xfId="0" applyFont="1" applyFill="1" applyBorder="1" applyAlignment="1">
      <alignment horizontal="center" wrapText="1"/>
    </xf>
    <xf numFmtId="164" fontId="4" fillId="0" borderId="48" xfId="0" applyNumberFormat="1" applyFont="1" applyFill="1" applyBorder="1" applyAlignment="1">
      <alignment horizontal="center" shrinkToFit="1"/>
    </xf>
    <xf numFmtId="0" fontId="4" fillId="0" borderId="49" xfId="0" applyFont="1" applyFill="1" applyBorder="1" applyAlignment="1">
      <alignment horizontal="left"/>
    </xf>
    <xf numFmtId="0" fontId="17" fillId="0" borderId="70" xfId="0" applyFont="1" applyFill="1" applyBorder="1" applyAlignment="1">
      <alignment horizontal="centerContinuous"/>
    </xf>
    <xf numFmtId="0" fontId="40" fillId="2" borderId="81" xfId="0" applyFont="1" applyFill="1" applyBorder="1" applyAlignment="1">
      <alignment horizontal="left"/>
    </xf>
    <xf numFmtId="0" fontId="3" fillId="2" borderId="81" xfId="0" applyFont="1" applyFill="1" applyBorder="1" applyAlignment="1">
      <alignment horizontal="centerContinuous"/>
    </xf>
    <xf numFmtId="0" fontId="4" fillId="2" borderId="81" xfId="0" applyFont="1" applyFill="1" applyBorder="1" applyAlignment="1">
      <alignment horizontal="centerContinuous"/>
    </xf>
    <xf numFmtId="0" fontId="41" fillId="2" borderId="83" xfId="1" applyFont="1" applyFill="1" applyBorder="1" applyAlignment="1" applyProtection="1">
      <alignment horizontal="right"/>
    </xf>
    <xf numFmtId="0" fontId="13" fillId="11" borderId="1" xfId="0" applyFont="1" applyFill="1" applyBorder="1" applyAlignment="1"/>
    <xf numFmtId="0" fontId="6" fillId="11" borderId="28" xfId="0" applyNumberFormat="1" applyFont="1" applyFill="1" applyBorder="1" applyAlignment="1">
      <alignment horizontal="center"/>
    </xf>
    <xf numFmtId="49" fontId="22" fillId="11" borderId="28" xfId="0" applyNumberFormat="1" applyFont="1" applyFill="1" applyBorder="1" applyAlignment="1">
      <alignment horizontal="center"/>
    </xf>
    <xf numFmtId="0" fontId="22" fillId="11" borderId="29" xfId="0" applyNumberFormat="1" applyFont="1" applyFill="1" applyBorder="1" applyAlignment="1">
      <alignment horizontal="center"/>
    </xf>
    <xf numFmtId="49" fontId="6" fillId="11" borderId="29" xfId="0" applyNumberFormat="1" applyFont="1" applyFill="1" applyBorder="1" applyAlignment="1">
      <alignment horizontal="center"/>
    </xf>
    <xf numFmtId="0" fontId="6" fillId="11" borderId="30" xfId="0" applyNumberFormat="1" applyFont="1" applyFill="1" applyBorder="1" applyAlignment="1">
      <alignment horizontal="center"/>
    </xf>
    <xf numFmtId="0" fontId="12" fillId="7" borderId="1" xfId="0" applyFont="1" applyFill="1" applyBorder="1" applyAlignment="1"/>
    <xf numFmtId="49" fontId="23" fillId="7" borderId="28" xfId="0" applyNumberFormat="1" applyFont="1" applyFill="1" applyBorder="1" applyAlignment="1">
      <alignment horizontal="center"/>
    </xf>
    <xf numFmtId="0" fontId="23" fillId="7" borderId="29" xfId="0" applyNumberFormat="1" applyFont="1" applyFill="1" applyBorder="1" applyAlignment="1">
      <alignment horizontal="center"/>
    </xf>
    <xf numFmtId="0" fontId="12" fillId="7" borderId="29" xfId="0" applyNumberFormat="1" applyFont="1" applyFill="1" applyBorder="1" applyAlignment="1">
      <alignment horizontal="center"/>
    </xf>
    <xf numFmtId="0" fontId="4" fillId="0" borderId="41" xfId="0" quotePrefix="1" applyFont="1" applyBorder="1" applyAlignment="1">
      <alignment horizontal="left"/>
    </xf>
    <xf numFmtId="49" fontId="5" fillId="12" borderId="85" xfId="0" applyNumberFormat="1" applyFont="1" applyFill="1" applyBorder="1" applyAlignment="1">
      <alignment horizontal="centerContinuous"/>
    </xf>
    <xf numFmtId="49" fontId="5" fillId="10" borderId="3" xfId="0" applyNumberFormat="1" applyFont="1" applyFill="1" applyBorder="1" applyAlignment="1">
      <alignment horizontal="centerContinuous"/>
    </xf>
    <xf numFmtId="49" fontId="11" fillId="9" borderId="27" xfId="0" applyNumberFormat="1" applyFont="1" applyFill="1" applyBorder="1" applyAlignment="1">
      <alignment horizontal="centerContinuous"/>
    </xf>
    <xf numFmtId="0" fontId="9" fillId="4" borderId="86" xfId="0" applyFont="1" applyFill="1" applyBorder="1" applyAlignment="1">
      <alignment horizontal="right"/>
    </xf>
    <xf numFmtId="0" fontId="9" fillId="4" borderId="73" xfId="0" applyFont="1" applyFill="1" applyBorder="1" applyAlignment="1">
      <alignment horizontal="right"/>
    </xf>
    <xf numFmtId="49" fontId="16" fillId="0" borderId="52" xfId="0" applyNumberFormat="1" applyFont="1" applyFill="1" applyBorder="1" applyAlignment="1">
      <alignment horizontal="center" shrinkToFit="1"/>
    </xf>
    <xf numFmtId="0" fontId="42" fillId="0" borderId="26" xfId="0" applyFont="1" applyBorder="1" applyAlignment="1">
      <alignment horizontal="centerContinuous" wrapText="1"/>
    </xf>
    <xf numFmtId="0" fontId="11" fillId="10" borderId="23" xfId="0" applyFont="1" applyFill="1" applyBorder="1" applyAlignment="1">
      <alignment horizontal="centerContinuous" wrapText="1"/>
    </xf>
    <xf numFmtId="0" fontId="11" fillId="10" borderId="24" xfId="0" applyFont="1" applyFill="1" applyBorder="1" applyAlignment="1">
      <alignment horizontal="center" wrapText="1"/>
    </xf>
    <xf numFmtId="0" fontId="20" fillId="10" borderId="24" xfId="0" applyFont="1" applyFill="1" applyBorder="1" applyAlignment="1">
      <alignment horizontal="center" wrapText="1"/>
    </xf>
    <xf numFmtId="0" fontId="11" fillId="10" borderId="25" xfId="0" applyFont="1" applyFill="1" applyBorder="1" applyAlignment="1">
      <alignment horizontal="centerContinuous" wrapText="1"/>
    </xf>
    <xf numFmtId="0" fontId="43" fillId="0" borderId="1" xfId="0" applyFont="1" applyBorder="1" applyAlignment="1">
      <alignment horizontal="center" shrinkToFit="1"/>
    </xf>
    <xf numFmtId="0" fontId="6" fillId="0" borderId="28" xfId="0" applyFont="1" applyBorder="1" applyAlignment="1">
      <alignment horizontal="center" vertical="center" shrinkToFit="1"/>
    </xf>
    <xf numFmtId="0" fontId="43" fillId="0" borderId="1" xfId="0" applyFont="1" applyFill="1" applyBorder="1" applyAlignment="1">
      <alignment horizontal="center" shrinkToFit="1"/>
    </xf>
    <xf numFmtId="0" fontId="43" fillId="0" borderId="34" xfId="0" applyFont="1" applyBorder="1" applyAlignment="1">
      <alignment horizontal="center" shrinkToFit="1"/>
    </xf>
    <xf numFmtId="0" fontId="6" fillId="0" borderId="51" xfId="0" applyFont="1" applyBorder="1" applyAlignment="1">
      <alignment horizontal="center" vertical="center" shrinkToFit="1"/>
    </xf>
    <xf numFmtId="0" fontId="6" fillId="0" borderId="30" xfId="0" quotePrefix="1" applyNumberFormat="1" applyFont="1" applyBorder="1" applyAlignment="1">
      <alignment horizontal="center" shrinkToFit="1"/>
    </xf>
    <xf numFmtId="0" fontId="4" fillId="0" borderId="15" xfId="0" applyFont="1" applyFill="1" applyBorder="1" applyAlignment="1">
      <alignment horizontal="center" wrapText="1"/>
    </xf>
    <xf numFmtId="0" fontId="6" fillId="0" borderId="28" xfId="0" applyFont="1" applyFill="1" applyBorder="1" applyAlignment="1">
      <alignment horizontal="center" vertical="center" shrinkToFit="1"/>
    </xf>
    <xf numFmtId="0" fontId="43" fillId="0" borderId="8" xfId="0" applyFont="1" applyBorder="1" applyAlignment="1">
      <alignment horizontal="center" shrinkToFit="1"/>
    </xf>
    <xf numFmtId="0" fontId="6" fillId="0" borderId="54" xfId="0" applyFont="1" applyBorder="1" applyAlignment="1">
      <alignment horizontal="center" wrapText="1"/>
    </xf>
    <xf numFmtId="9" fontId="6" fillId="0" borderId="54" xfId="2" applyFont="1" applyBorder="1" applyAlignment="1">
      <alignment horizontal="center" shrinkToFit="1"/>
    </xf>
    <xf numFmtId="9" fontId="6" fillId="0" borderId="55" xfId="2" applyFont="1" applyBorder="1" applyAlignment="1">
      <alignment horizontal="center" vertical="center" shrinkToFit="1"/>
    </xf>
    <xf numFmtId="0" fontId="6" fillId="0" borderId="55" xfId="2" applyNumberFormat="1" applyFont="1" applyBorder="1" applyAlignment="1">
      <alignment horizontal="center" shrinkToFit="1"/>
    </xf>
    <xf numFmtId="0" fontId="6" fillId="0" borderId="56" xfId="0" applyNumberFormat="1" applyFont="1" applyBorder="1" applyAlignment="1">
      <alignment horizontal="center" wrapText="1"/>
    </xf>
    <xf numFmtId="0" fontId="44" fillId="0" borderId="0" xfId="0" applyFont="1" applyFill="1" applyBorder="1" applyAlignment="1">
      <alignment wrapText="1"/>
    </xf>
    <xf numFmtId="0" fontId="6" fillId="0" borderId="0" xfId="0" applyFont="1" applyFill="1" applyBorder="1" applyAlignment="1">
      <alignment horizontal="center" wrapText="1"/>
    </xf>
    <xf numFmtId="9" fontId="6" fillId="0" borderId="0" xfId="2" applyFont="1" applyFill="1" applyBorder="1" applyAlignment="1">
      <alignment horizontal="center" wrapText="1"/>
    </xf>
    <xf numFmtId="0" fontId="6" fillId="0" borderId="0" xfId="0" applyNumberFormat="1" applyFont="1" applyFill="1" applyBorder="1" applyAlignment="1">
      <alignment wrapText="1"/>
    </xf>
    <xf numFmtId="0" fontId="21" fillId="7" borderId="29" xfId="0" applyNumberFormat="1" applyFont="1" applyFill="1" applyBorder="1" applyAlignment="1">
      <alignment horizontal="center"/>
    </xf>
    <xf numFmtId="0" fontId="7" fillId="7" borderId="1" xfId="0" applyFont="1" applyFill="1" applyBorder="1" applyAlignment="1"/>
    <xf numFmtId="49" fontId="17" fillId="7" borderId="28" xfId="0" applyNumberFormat="1" applyFont="1" applyFill="1" applyBorder="1" applyAlignment="1">
      <alignment horizontal="center"/>
    </xf>
    <xf numFmtId="0" fontId="17" fillId="7" borderId="29" xfId="0" applyNumberFormat="1" applyFont="1" applyFill="1" applyBorder="1" applyAlignment="1">
      <alignment horizontal="center"/>
    </xf>
    <xf numFmtId="0" fontId="26" fillId="0" borderId="53" xfId="0" applyFont="1" applyBorder="1" applyAlignment="1">
      <alignment horizontal="centerContinuous"/>
    </xf>
    <xf numFmtId="0" fontId="6" fillId="0" borderId="90" xfId="0" applyFont="1" applyFill="1" applyBorder="1" applyAlignment="1">
      <alignment horizontal="center" shrinkToFit="1"/>
    </xf>
    <xf numFmtId="49" fontId="6" fillId="0" borderId="91" xfId="0" applyNumberFormat="1" applyFont="1" applyBorder="1" applyAlignment="1">
      <alignment horizontal="center"/>
    </xf>
    <xf numFmtId="0" fontId="6" fillId="0" borderId="92" xfId="0" applyFont="1" applyFill="1" applyBorder="1" applyAlignment="1">
      <alignment horizontal="center" shrinkToFit="1"/>
    </xf>
    <xf numFmtId="49" fontId="6" fillId="0" borderId="40" xfId="0" applyNumberFormat="1" applyFont="1" applyFill="1" applyBorder="1" applyAlignment="1">
      <alignment horizontal="center"/>
    </xf>
    <xf numFmtId="0" fontId="6" fillId="4" borderId="93" xfId="0" applyFont="1" applyFill="1" applyBorder="1" applyAlignment="1">
      <alignment horizontal="center" shrinkToFit="1"/>
    </xf>
    <xf numFmtId="49" fontId="6" fillId="4" borderId="48" xfId="0" applyNumberFormat="1" applyFont="1" applyFill="1" applyBorder="1" applyAlignment="1">
      <alignment horizontal="center"/>
    </xf>
    <xf numFmtId="0" fontId="11" fillId="9" borderId="94" xfId="0" applyFont="1" applyFill="1" applyBorder="1" applyAlignment="1">
      <alignment horizontal="center" wrapText="1"/>
    </xf>
    <xf numFmtId="0" fontId="6" fillId="0" borderId="95" xfId="0" applyFont="1" applyFill="1" applyBorder="1" applyAlignment="1">
      <alignment horizontal="center"/>
    </xf>
    <xf numFmtId="0" fontId="6" fillId="0" borderId="41" xfId="0" applyFont="1" applyFill="1" applyBorder="1" applyAlignment="1">
      <alignment horizontal="center"/>
    </xf>
    <xf numFmtId="0" fontId="6" fillId="4" borderId="49" xfId="0" applyFont="1" applyFill="1" applyBorder="1" applyAlignment="1">
      <alignment horizontal="center"/>
    </xf>
    <xf numFmtId="0" fontId="11" fillId="9" borderId="68" xfId="0" applyFont="1" applyFill="1" applyBorder="1" applyAlignment="1">
      <alignment horizontal="center" wrapText="1"/>
    </xf>
    <xf numFmtId="0" fontId="6" fillId="4" borderId="96" xfId="2" applyNumberFormat="1" applyFont="1" applyFill="1" applyBorder="1" applyAlignment="1">
      <alignment horizontal="center" shrinkToFit="1"/>
    </xf>
    <xf numFmtId="0" fontId="10" fillId="13" borderId="1" xfId="0" applyFont="1" applyFill="1" applyBorder="1" applyAlignment="1"/>
    <xf numFmtId="0" fontId="6" fillId="13" borderId="28" xfId="0" applyNumberFormat="1" applyFont="1" applyFill="1" applyBorder="1" applyAlignment="1">
      <alignment horizontal="center"/>
    </xf>
    <xf numFmtId="49" fontId="16" fillId="13" borderId="28" xfId="0" applyNumberFormat="1" applyFont="1" applyFill="1" applyBorder="1" applyAlignment="1">
      <alignment horizontal="center"/>
    </xf>
    <xf numFmtId="0" fontId="16" fillId="13" borderId="29" xfId="0" applyNumberFormat="1" applyFont="1" applyFill="1" applyBorder="1" applyAlignment="1">
      <alignment horizontal="center"/>
    </xf>
    <xf numFmtId="49" fontId="6" fillId="13" borderId="29" xfId="0" applyNumberFormat="1" applyFont="1" applyFill="1" applyBorder="1" applyAlignment="1">
      <alignment horizontal="center"/>
    </xf>
    <xf numFmtId="0" fontId="6" fillId="13" borderId="30" xfId="0" quotePrefix="1" applyNumberFormat="1" applyFont="1" applyFill="1" applyBorder="1" applyAlignment="1">
      <alignment horizontal="center"/>
    </xf>
    <xf numFmtId="0" fontId="13" fillId="13" borderId="1" xfId="0" applyFont="1" applyFill="1" applyBorder="1" applyAlignment="1"/>
    <xf numFmtId="49" fontId="22" fillId="13" borderId="28" xfId="0" applyNumberFormat="1" applyFont="1" applyFill="1" applyBorder="1" applyAlignment="1">
      <alignment horizontal="center"/>
    </xf>
    <xf numFmtId="0" fontId="22" fillId="13" borderId="29" xfId="0" applyNumberFormat="1" applyFont="1" applyFill="1" applyBorder="1" applyAlignment="1">
      <alignment horizontal="center"/>
    </xf>
    <xf numFmtId="0" fontId="13" fillId="13" borderId="29" xfId="0" applyNumberFormat="1" applyFont="1" applyFill="1" applyBorder="1" applyAlignment="1">
      <alignment horizontal="center"/>
    </xf>
    <xf numFmtId="0" fontId="6" fillId="13" borderId="30" xfId="0" applyNumberFormat="1" applyFont="1" applyFill="1" applyBorder="1" applyAlignment="1">
      <alignment horizontal="center"/>
    </xf>
    <xf numFmtId="0" fontId="9" fillId="13" borderId="1" xfId="0" applyFont="1" applyFill="1" applyBorder="1" applyAlignment="1"/>
    <xf numFmtId="49" fontId="26" fillId="13" borderId="28" xfId="0" applyNumberFormat="1" applyFont="1" applyFill="1" applyBorder="1" applyAlignment="1">
      <alignment horizontal="center"/>
    </xf>
    <xf numFmtId="0" fontId="26" fillId="13" borderId="29" xfId="0" applyNumberFormat="1" applyFont="1" applyFill="1" applyBorder="1" applyAlignment="1">
      <alignment horizontal="center"/>
    </xf>
    <xf numFmtId="0" fontId="17" fillId="0" borderId="53" xfId="0" applyFont="1" applyFill="1" applyBorder="1" applyAlignment="1">
      <alignment horizontal="center" shrinkToFit="1"/>
    </xf>
    <xf numFmtId="0" fontId="45" fillId="0" borderId="53" xfId="0" applyFont="1" applyBorder="1" applyAlignment="1">
      <alignment horizontal="centerContinuous"/>
    </xf>
    <xf numFmtId="0" fontId="46" fillId="0" borderId="76" xfId="0" applyFont="1" applyFill="1" applyBorder="1" applyAlignment="1">
      <alignment horizontal="centerContinuous"/>
    </xf>
    <xf numFmtId="0" fontId="47" fillId="4" borderId="87" xfId="0" applyFont="1" applyFill="1" applyBorder="1" applyAlignment="1">
      <alignment horizontal="centerContinuous" wrapText="1"/>
    </xf>
    <xf numFmtId="0" fontId="5" fillId="4" borderId="88" xfId="0" applyFont="1" applyFill="1" applyBorder="1" applyAlignment="1">
      <alignment horizontal="centerContinuous" wrapText="1"/>
    </xf>
    <xf numFmtId="0" fontId="5" fillId="4" borderId="89" xfId="0" applyFont="1" applyFill="1" applyBorder="1" applyAlignment="1">
      <alignment horizontal="centerContinuous" wrapText="1"/>
    </xf>
    <xf numFmtId="0" fontId="6" fillId="0" borderId="0" xfId="0" applyFont="1" applyBorder="1" applyAlignment="1">
      <alignment wrapText="1"/>
    </xf>
    <xf numFmtId="0" fontId="48" fillId="0" borderId="33" xfId="0" applyFont="1" applyBorder="1" applyAlignment="1">
      <alignment horizontal="centerContinuous"/>
    </xf>
    <xf numFmtId="0" fontId="49" fillId="0" borderId="33" xfId="0" applyFont="1" applyBorder="1" applyAlignment="1">
      <alignment horizontal="centerContinuous" vertical="center" wrapText="1"/>
    </xf>
    <xf numFmtId="0" fontId="6" fillId="0" borderId="0" xfId="0" applyFont="1" applyBorder="1" applyAlignment="1">
      <alignment horizontal="left" wrapText="1"/>
    </xf>
    <xf numFmtId="0" fontId="5" fillId="0" borderId="0" xfId="0" applyFont="1" applyBorder="1" applyAlignment="1">
      <alignment horizontal="right" wrapText="1"/>
    </xf>
    <xf numFmtId="0" fontId="50" fillId="0" borderId="33" xfId="0" applyFont="1" applyBorder="1" applyAlignment="1">
      <alignment horizontal="centerContinuous" vertical="center" wrapText="1"/>
    </xf>
    <xf numFmtId="0" fontId="26" fillId="0" borderId="53" xfId="0" applyFont="1" applyFill="1" applyBorder="1" applyAlignment="1">
      <alignment horizontal="centerContinuous" shrinkToFit="1"/>
    </xf>
    <xf numFmtId="0" fontId="6" fillId="0" borderId="0" xfId="0" applyFont="1"/>
    <xf numFmtId="0" fontId="6" fillId="8" borderId="52" xfId="2" applyNumberFormat="1" applyFont="1" applyFill="1" applyBorder="1" applyAlignment="1">
      <alignment horizontal="center" shrinkToFit="1"/>
    </xf>
    <xf numFmtId="0" fontId="51" fillId="2" borderId="4" xfId="0" applyFont="1" applyFill="1" applyBorder="1" applyAlignment="1">
      <alignment horizontal="right"/>
    </xf>
    <xf numFmtId="0" fontId="25" fillId="0" borderId="15" xfId="0" applyNumberFormat="1" applyFont="1" applyBorder="1" applyAlignment="1">
      <alignment horizontal="center"/>
    </xf>
    <xf numFmtId="0" fontId="52" fillId="2" borderId="82" xfId="0" applyFont="1" applyFill="1" applyBorder="1" applyAlignment="1">
      <alignment horizontal="right"/>
    </xf>
    <xf numFmtId="0" fontId="52" fillId="2" borderId="81" xfId="0" applyFont="1" applyFill="1" applyBorder="1" applyAlignment="1">
      <alignment horizontal="left"/>
    </xf>
    <xf numFmtId="0" fontId="6" fillId="15" borderId="27" xfId="0" applyFont="1" applyFill="1" applyBorder="1" applyAlignment="1">
      <alignment horizontal="center"/>
    </xf>
    <xf numFmtId="0" fontId="1" fillId="0" borderId="69" xfId="0" applyFont="1" applyBorder="1" applyAlignment="1">
      <alignment horizontal="center" vertical="center"/>
    </xf>
    <xf numFmtId="0" fontId="1" fillId="0" borderId="11" xfId="0" applyFont="1" applyBorder="1" applyAlignment="1">
      <alignment horizontal="center" vertical="center"/>
    </xf>
    <xf numFmtId="49" fontId="1" fillId="0" borderId="11" xfId="2" applyNumberFormat="1" applyFont="1" applyBorder="1" applyAlignment="1">
      <alignment horizontal="center" vertical="center"/>
    </xf>
    <xf numFmtId="0" fontId="1" fillId="0" borderId="11" xfId="0" quotePrefix="1" applyFont="1" applyBorder="1" applyAlignment="1">
      <alignment horizontal="center" vertical="center" wrapText="1"/>
    </xf>
    <xf numFmtId="0" fontId="1" fillId="0" borderId="11" xfId="0" applyFont="1" applyBorder="1" applyAlignment="1">
      <alignment horizontal="center" vertical="center" shrinkToFit="1"/>
    </xf>
    <xf numFmtId="164" fontId="1" fillId="0" borderId="3" xfId="0" applyNumberFormat="1" applyFont="1" applyBorder="1" applyAlignment="1">
      <alignment horizontal="center" vertical="center"/>
    </xf>
    <xf numFmtId="0" fontId="2" fillId="0" borderId="0" xfId="0" applyFont="1" applyBorder="1" applyAlignment="1">
      <alignment horizontal="centerContinuous" vertical="center"/>
    </xf>
    <xf numFmtId="0" fontId="4" fillId="0" borderId="0" xfId="0" applyFont="1" applyBorder="1" applyAlignment="1">
      <alignment vertical="center"/>
    </xf>
    <xf numFmtId="0" fontId="20" fillId="14" borderId="17" xfId="0" applyFont="1" applyFill="1" applyBorder="1" applyAlignment="1">
      <alignment horizontal="center" vertical="center"/>
    </xf>
    <xf numFmtId="0" fontId="20" fillId="14" borderId="18" xfId="0" applyFont="1" applyFill="1" applyBorder="1" applyAlignment="1">
      <alignment horizontal="center" vertical="center"/>
    </xf>
    <xf numFmtId="49" fontId="20" fillId="14" borderId="18" xfId="0" applyNumberFormat="1" applyFont="1" applyFill="1" applyBorder="1" applyAlignment="1">
      <alignment horizontal="center" vertical="center"/>
    </xf>
    <xf numFmtId="0" fontId="20" fillId="14" borderId="22" xfId="0" applyFont="1" applyFill="1" applyBorder="1" applyAlignment="1">
      <alignment horizontal="center" vertical="center"/>
    </xf>
    <xf numFmtId="0" fontId="53" fillId="16" borderId="22" xfId="0" applyFont="1" applyFill="1" applyBorder="1" applyAlignment="1">
      <alignment horizontal="center" vertical="center"/>
    </xf>
    <xf numFmtId="0" fontId="20" fillId="14" borderId="19" xfId="0" applyFont="1" applyFill="1" applyBorder="1" applyAlignment="1">
      <alignment horizontal="center" vertical="center"/>
    </xf>
    <xf numFmtId="1" fontId="54" fillId="16" borderId="99" xfId="0" applyNumberFormat="1" applyFont="1" applyFill="1" applyBorder="1" applyAlignment="1">
      <alignment horizontal="center" vertical="center"/>
    </xf>
    <xf numFmtId="1" fontId="1" fillId="0" borderId="99" xfId="0" applyNumberFormat="1" applyFont="1" applyFill="1" applyBorder="1" applyAlignment="1">
      <alignment horizontal="center" vertical="center"/>
    </xf>
    <xf numFmtId="0" fontId="3" fillId="0" borderId="62" xfId="0" applyFont="1" applyFill="1" applyBorder="1" applyAlignment="1">
      <alignment horizontal="center" vertical="center"/>
    </xf>
    <xf numFmtId="0" fontId="4" fillId="0" borderId="12" xfId="0" applyFont="1" applyFill="1" applyBorder="1" applyAlignment="1">
      <alignment horizontal="center" vertical="center"/>
    </xf>
    <xf numFmtId="49" fontId="30" fillId="0" borderId="12" xfId="2" applyNumberFormat="1" applyFont="1" applyFill="1" applyBorder="1" applyAlignment="1">
      <alignment horizontal="center" vertical="center"/>
    </xf>
    <xf numFmtId="0" fontId="30" fillId="0" borderId="12" xfId="0" applyFont="1" applyFill="1" applyBorder="1" applyAlignment="1">
      <alignment horizontal="center" vertical="center"/>
    </xf>
    <xf numFmtId="0" fontId="4" fillId="0" borderId="12" xfId="0" applyFont="1" applyBorder="1" applyAlignment="1">
      <alignment horizontal="center" vertical="center"/>
    </xf>
    <xf numFmtId="164" fontId="4" fillId="0" borderId="12" xfId="0" applyNumberFormat="1" applyFont="1" applyFill="1" applyBorder="1" applyAlignment="1">
      <alignment horizontal="center" vertical="center"/>
    </xf>
    <xf numFmtId="164" fontId="4" fillId="0" borderId="27" xfId="0" applyNumberFormat="1" applyFont="1" applyFill="1" applyBorder="1" applyAlignment="1">
      <alignment horizontal="center" vertical="center"/>
    </xf>
    <xf numFmtId="1" fontId="54" fillId="16" borderId="100" xfId="0" applyNumberFormat="1" applyFont="1" applyFill="1" applyBorder="1" applyAlignment="1">
      <alignment horizontal="center" vertical="center"/>
    </xf>
    <xf numFmtId="1" fontId="1" fillId="0" borderId="100" xfId="0" applyNumberFormat="1" applyFont="1" applyFill="1" applyBorder="1" applyAlignment="1">
      <alignment horizontal="center" vertical="center"/>
    </xf>
    <xf numFmtId="0" fontId="4" fillId="0" borderId="60" xfId="0" applyFont="1" applyFill="1" applyBorder="1" applyAlignment="1">
      <alignment horizontal="center" vertical="center"/>
    </xf>
    <xf numFmtId="0" fontId="4" fillId="0" borderId="0" xfId="0" applyFont="1" applyBorder="1" applyAlignment="1">
      <alignment horizontal="center" vertical="center"/>
    </xf>
    <xf numFmtId="0" fontId="3" fillId="0" borderId="57" xfId="0" applyFont="1" applyBorder="1" applyAlignment="1">
      <alignment horizontal="center" vertical="center"/>
    </xf>
    <xf numFmtId="0" fontId="1" fillId="0" borderId="58" xfId="0" applyFont="1" applyBorder="1" applyAlignment="1">
      <alignment horizontal="center" vertical="center"/>
    </xf>
    <xf numFmtId="49" fontId="1" fillId="0" borderId="58" xfId="0" applyNumberFormat="1" applyFont="1" applyBorder="1" applyAlignment="1">
      <alignment horizontal="center" vertical="center"/>
    </xf>
    <xf numFmtId="164" fontId="4" fillId="0" borderId="58" xfId="0" applyNumberFormat="1" applyFont="1" applyBorder="1" applyAlignment="1">
      <alignment horizontal="center" vertical="center"/>
    </xf>
    <xf numFmtId="0" fontId="4" fillId="0" borderId="59" xfId="0" applyFont="1" applyBorder="1" applyAlignment="1">
      <alignment horizontal="center" vertical="center"/>
    </xf>
    <xf numFmtId="164" fontId="4" fillId="0" borderId="54" xfId="0" applyNumberFormat="1" applyFont="1" applyFill="1" applyBorder="1" applyAlignment="1">
      <alignment horizontal="center" vertical="center"/>
    </xf>
    <xf numFmtId="0" fontId="4" fillId="0" borderId="56" xfId="0" quotePrefix="1"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0" fillId="14" borderId="22" xfId="0" applyFont="1" applyFill="1" applyBorder="1" applyAlignment="1">
      <alignment horizontal="centerContinuous" vertical="center"/>
    </xf>
    <xf numFmtId="0" fontId="20" fillId="14" borderId="97" xfId="0" applyFont="1" applyFill="1" applyBorder="1" applyAlignment="1">
      <alignment horizontal="centerContinuous" vertical="center"/>
    </xf>
    <xf numFmtId="0" fontId="20" fillId="14" borderId="77" xfId="0" applyFont="1" applyFill="1" applyBorder="1" applyAlignment="1">
      <alignment horizontal="centerContinuous" vertical="center"/>
    </xf>
    <xf numFmtId="0" fontId="3" fillId="0" borderId="61" xfId="0" applyFont="1" applyBorder="1" applyAlignment="1">
      <alignment horizontal="center" vertical="center"/>
    </xf>
    <xf numFmtId="0" fontId="4" fillId="0" borderId="13" xfId="0" applyFont="1" applyBorder="1" applyAlignment="1">
      <alignment horizontal="center" vertical="center"/>
    </xf>
    <xf numFmtId="9" fontId="4" fillId="0" borderId="13" xfId="0" applyNumberFormat="1" applyFont="1" applyBorder="1" applyAlignment="1">
      <alignment horizontal="center" vertical="center"/>
    </xf>
    <xf numFmtId="0" fontId="1" fillId="0" borderId="13" xfId="0" applyFont="1" applyBorder="1" applyAlignment="1">
      <alignment horizontal="center" vertical="center"/>
    </xf>
    <xf numFmtId="164" fontId="4" fillId="0" borderId="13" xfId="0" applyNumberFormat="1" applyFont="1" applyFill="1" applyBorder="1" applyAlignment="1">
      <alignment horizontal="center" vertical="center"/>
    </xf>
    <xf numFmtId="164" fontId="4" fillId="0" borderId="78" xfId="0" applyNumberFormat="1" applyFont="1" applyFill="1" applyBorder="1" applyAlignment="1">
      <alignment horizontal="centerContinuous" vertical="center"/>
    </xf>
    <xf numFmtId="164" fontId="4" fillId="0" borderId="98" xfId="0" applyNumberFormat="1" applyFont="1" applyFill="1" applyBorder="1" applyAlignment="1">
      <alignment horizontal="centerContinuous" vertical="center"/>
    </xf>
    <xf numFmtId="0" fontId="4" fillId="0" borderId="79" xfId="0" quotePrefix="1" applyFont="1" applyBorder="1" applyAlignment="1">
      <alignment horizontal="centerContinuous" vertical="center"/>
    </xf>
    <xf numFmtId="0" fontId="18" fillId="0" borderId="0" xfId="0" applyFont="1" applyBorder="1" applyAlignment="1">
      <alignment horizontal="right" vertical="center"/>
    </xf>
    <xf numFmtId="0" fontId="20" fillId="14" borderId="20" xfId="0" applyFont="1" applyFill="1" applyBorder="1" applyAlignment="1">
      <alignment horizontal="centerContinuous" vertical="center"/>
    </xf>
    <xf numFmtId="0" fontId="20" fillId="14" borderId="21" xfId="0" applyFont="1" applyFill="1" applyBorder="1" applyAlignment="1">
      <alignment horizontal="centerContinuous" vertical="center"/>
    </xf>
    <xf numFmtId="0" fontId="1" fillId="0" borderId="65" xfId="0" applyFont="1" applyFill="1" applyBorder="1" applyAlignment="1">
      <alignment horizontal="centerContinuous" vertical="center"/>
    </xf>
    <xf numFmtId="0" fontId="4" fillId="0" borderId="63" xfId="0" applyFont="1" applyFill="1" applyBorder="1" applyAlignment="1">
      <alignment horizontal="centerContinuous" vertical="center"/>
    </xf>
    <xf numFmtId="0" fontId="4" fillId="0" borderId="3" xfId="0" applyFont="1" applyFill="1" applyBorder="1" applyAlignment="1">
      <alignment horizontal="centerContinuous" vertical="center"/>
    </xf>
    <xf numFmtId="49" fontId="1" fillId="0" borderId="80" xfId="0" applyNumberFormat="1" applyFont="1" applyFill="1" applyBorder="1" applyAlignment="1">
      <alignment horizontal="centerContinuous" vertical="center"/>
    </xf>
    <xf numFmtId="49" fontId="1" fillId="0" borderId="101" xfId="0" applyNumberFormat="1" applyFont="1" applyFill="1" applyBorder="1" applyAlignment="1">
      <alignment horizontal="centerContinuous" vertical="center"/>
    </xf>
    <xf numFmtId="0" fontId="1" fillId="0" borderId="25" xfId="0" applyFont="1" applyFill="1" applyBorder="1" applyAlignment="1">
      <alignment horizontal="centerContinuous" vertical="center"/>
    </xf>
    <xf numFmtId="0" fontId="39" fillId="0" borderId="8" xfId="0" applyFont="1" applyFill="1" applyBorder="1" applyAlignment="1">
      <alignment horizontal="centerContinuous" vertical="center"/>
    </xf>
    <xf numFmtId="0" fontId="4" fillId="0" borderId="84" xfId="0" applyFont="1" applyFill="1" applyBorder="1" applyAlignment="1">
      <alignment horizontal="centerContinuous" vertical="center"/>
    </xf>
    <xf numFmtId="0" fontId="4" fillId="0" borderId="55" xfId="0" applyFont="1" applyFill="1" applyBorder="1" applyAlignment="1">
      <alignment horizontal="centerContinuous" vertical="center"/>
    </xf>
    <xf numFmtId="164" fontId="1" fillId="0" borderId="55" xfId="0" applyNumberFormat="1" applyFont="1" applyFill="1" applyBorder="1" applyAlignment="1">
      <alignment horizontal="centerContinuous" vertical="center"/>
    </xf>
    <xf numFmtId="164" fontId="1" fillId="0" borderId="9" xfId="0" applyNumberFormat="1" applyFont="1" applyFill="1" applyBorder="1" applyAlignment="1">
      <alignment horizontal="centerContinuous" vertical="center"/>
    </xf>
    <xf numFmtId="0" fontId="39" fillId="0" borderId="10" xfId="0" applyFont="1" applyFill="1" applyBorder="1" applyAlignment="1">
      <alignment horizontal="centerContinuous" vertical="center"/>
    </xf>
    <xf numFmtId="0" fontId="55" fillId="17" borderId="102" xfId="0" applyFont="1" applyFill="1" applyBorder="1" applyAlignment="1">
      <alignment horizontal="center"/>
    </xf>
    <xf numFmtId="0" fontId="55" fillId="17" borderId="103" xfId="0" applyFont="1" applyFill="1" applyBorder="1" applyAlignment="1">
      <alignment horizontal="center"/>
    </xf>
    <xf numFmtId="0" fontId="55" fillId="17" borderId="103" xfId="0" quotePrefix="1" applyFont="1" applyFill="1" applyBorder="1" applyAlignment="1">
      <alignment horizontal="center"/>
    </xf>
    <xf numFmtId="9" fontId="55" fillId="17" borderId="103" xfId="0" applyNumberFormat="1" applyFont="1" applyFill="1" applyBorder="1" applyAlignment="1">
      <alignment horizontal="center"/>
    </xf>
    <xf numFmtId="164" fontId="55" fillId="17" borderId="103" xfId="0" applyNumberFormat="1" applyFont="1" applyFill="1" applyBorder="1" applyAlignment="1">
      <alignment horizontal="center"/>
    </xf>
    <xf numFmtId="164" fontId="55" fillId="17" borderId="100" xfId="0" applyNumberFormat="1" applyFont="1" applyFill="1" applyBorder="1" applyAlignment="1">
      <alignment horizontal="centerContinuous"/>
    </xf>
    <xf numFmtId="164" fontId="55" fillId="17" borderId="104" xfId="0" applyNumberFormat="1" applyFont="1" applyFill="1" applyBorder="1" applyAlignment="1">
      <alignment horizontal="centerContinuous"/>
    </xf>
    <xf numFmtId="0" fontId="55" fillId="17" borderId="105" xfId="0" applyFont="1" applyFill="1" applyBorder="1" applyAlignment="1">
      <alignment horizontal="centerContinuous"/>
    </xf>
    <xf numFmtId="0" fontId="1" fillId="0" borderId="43" xfId="0" applyFont="1" applyBorder="1" applyAlignment="1">
      <alignment horizontal="center" shrinkToFit="1"/>
    </xf>
    <xf numFmtId="0" fontId="1" fillId="0" borderId="39" xfId="0" applyFont="1" applyBorder="1" applyAlignment="1">
      <alignment horizontal="center" shrinkToFit="1"/>
    </xf>
    <xf numFmtId="164" fontId="1" fillId="0" borderId="40" xfId="0" applyNumberFormat="1" applyFont="1" applyBorder="1" applyAlignment="1">
      <alignment horizontal="center" shrinkToFit="1"/>
    </xf>
    <xf numFmtId="0" fontId="1" fillId="0" borderId="41" xfId="0" quotePrefix="1" applyFont="1" applyBorder="1" applyAlignment="1">
      <alignment horizontal="left"/>
    </xf>
    <xf numFmtId="0" fontId="1" fillId="0" borderId="42" xfId="0" applyFont="1" applyBorder="1" applyAlignment="1">
      <alignment horizontal="left" shrinkToFit="1"/>
    </xf>
    <xf numFmtId="0" fontId="4" fillId="18" borderId="43" xfId="0" applyFont="1" applyFill="1" applyBorder="1" applyAlignment="1">
      <alignment horizontal="center" shrinkToFit="1"/>
    </xf>
    <xf numFmtId="164" fontId="4" fillId="18" borderId="44" xfId="0" applyNumberFormat="1" applyFont="1" applyFill="1" applyBorder="1" applyAlignment="1">
      <alignment horizontal="center" shrinkToFit="1"/>
    </xf>
    <xf numFmtId="0" fontId="1" fillId="18" borderId="45" xfId="0" applyFont="1" applyFill="1" applyBorder="1" applyAlignment="1">
      <alignment horizontal="left"/>
    </xf>
    <xf numFmtId="0" fontId="4" fillId="18" borderId="46" xfId="0" applyFont="1" applyFill="1" applyBorder="1" applyAlignment="1">
      <alignment horizontal="left" shrinkToFit="1"/>
    </xf>
    <xf numFmtId="0" fontId="4" fillId="18" borderId="47" xfId="0" applyFont="1" applyFill="1" applyBorder="1" applyAlignment="1">
      <alignment horizontal="center" shrinkToFit="1"/>
    </xf>
    <xf numFmtId="164" fontId="4" fillId="18" borderId="48" xfId="0" applyNumberFormat="1" applyFont="1" applyFill="1" applyBorder="1" applyAlignment="1">
      <alignment horizontal="center" shrinkToFit="1"/>
    </xf>
    <xf numFmtId="0" fontId="1" fillId="18" borderId="49" xfId="0" applyFont="1" applyFill="1" applyBorder="1" applyAlignment="1">
      <alignment horizontal="left"/>
    </xf>
    <xf numFmtId="0" fontId="4" fillId="18" borderId="50" xfId="0" applyFont="1" applyFill="1" applyBorder="1" applyAlignment="1">
      <alignment horizontal="left" shrinkToFit="1"/>
    </xf>
    <xf numFmtId="164" fontId="1" fillId="0" borderId="11" xfId="0" applyNumberFormat="1" applyFont="1" applyFill="1" applyBorder="1" applyAlignment="1">
      <alignment horizontal="center" vertical="center"/>
    </xf>
    <xf numFmtId="49" fontId="1" fillId="0" borderId="80" xfId="0" applyNumberFormat="1" applyFont="1" applyFill="1" applyBorder="1" applyAlignment="1">
      <alignment horizontal="center" vertical="center"/>
    </xf>
    <xf numFmtId="0" fontId="1" fillId="0" borderId="29" xfId="0" applyFont="1" applyFill="1" applyBorder="1" applyAlignment="1">
      <alignment horizontal="center" shrinkToFit="1"/>
    </xf>
    <xf numFmtId="0" fontId="6" fillId="0" borderId="29" xfId="3" applyNumberFormat="1" applyFont="1" applyFill="1" applyBorder="1" applyAlignment="1">
      <alignment horizontal="center" shrinkToFit="1"/>
    </xf>
    <xf numFmtId="0" fontId="6" fillId="0" borderId="29" xfId="3" applyNumberFormat="1" applyFont="1" applyFill="1" applyBorder="1" applyAlignment="1">
      <alignment horizontal="center" vertical="center" shrinkToFit="1"/>
    </xf>
    <xf numFmtId="49" fontId="6" fillId="0" borderId="30" xfId="0" applyNumberFormat="1" applyFont="1" applyFill="1" applyBorder="1" applyAlignment="1">
      <alignment horizontal="center" vertical="center" wrapText="1"/>
    </xf>
    <xf numFmtId="0" fontId="1" fillId="0" borderId="0" xfId="0" applyFont="1" applyBorder="1" applyAlignment="1"/>
    <xf numFmtId="0" fontId="1" fillId="19" borderId="16" xfId="0" applyFont="1" applyFill="1" applyBorder="1" applyAlignment="1">
      <alignment horizontal="center"/>
    </xf>
    <xf numFmtId="0" fontId="1" fillId="19" borderId="54" xfId="0" applyFont="1" applyFill="1" applyBorder="1" applyAlignment="1">
      <alignment horizontal="center"/>
    </xf>
    <xf numFmtId="49" fontId="1" fillId="19" borderId="54" xfId="0" applyNumberFormat="1" applyFont="1" applyFill="1" applyBorder="1" applyAlignment="1">
      <alignment horizontal="center"/>
    </xf>
    <xf numFmtId="164" fontId="1" fillId="19" borderId="54" xfId="0" applyNumberFormat="1" applyFont="1" applyFill="1" applyBorder="1" applyAlignment="1">
      <alignment horizontal="center"/>
    </xf>
  </cellXfs>
  <cellStyles count="4">
    <cellStyle name="Hyperlink" xfId="1" builtinId="8"/>
    <cellStyle name="Normal" xfId="0" builtinId="0"/>
    <cellStyle name="Percent" xfId="2" builtinId="5"/>
    <cellStyle name="Percent 2" xfId="3"/>
  </cellStyles>
  <dxfs count="16">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0000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95250</xdr:colOff>
      <xdr:row>1</xdr:row>
      <xdr:rowOff>19050</xdr:rowOff>
    </xdr:from>
    <xdr:to>
      <xdr:col>6</xdr:col>
      <xdr:colOff>1247775</xdr:colOff>
      <xdr:row>25</xdr:row>
      <xdr:rowOff>114300</xdr:rowOff>
    </xdr:to>
    <xdr:pic>
      <xdr:nvPicPr>
        <xdr:cNvPr id="1103" name="Picture 72" descr="mystran cleric df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390525"/>
          <a:ext cx="2276475" cy="529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15</xdr:row>
      <xdr:rowOff>47625</xdr:rowOff>
    </xdr:from>
    <xdr:to>
      <xdr:col>6</xdr:col>
      <xdr:colOff>1190625</xdr:colOff>
      <xdr:row>38</xdr:row>
      <xdr:rowOff>133350</xdr:rowOff>
    </xdr:to>
    <xdr:sp macro="" textlink="">
      <xdr:nvSpPr>
        <xdr:cNvPr id="1025" name="Text 6"/>
        <xdr:cNvSpPr txBox="1">
          <a:spLocks noChangeArrowheads="1"/>
        </xdr:cNvSpPr>
      </xdr:nvSpPr>
      <xdr:spPr bwMode="auto">
        <a:xfrm>
          <a:off x="47625" y="3943350"/>
          <a:ext cx="6886575" cy="4914900"/>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en-US" sz="1200" b="0" i="0" u="none" strike="noStrike" baseline="0">
              <a:solidFill>
                <a:srgbClr val="000000"/>
              </a:solidFill>
              <a:latin typeface="Times New Roman"/>
              <a:cs typeface="Times New Roman"/>
            </a:rPr>
            <a:t>Clad in a typical mage’s robe he generally carries a staff to channel his spells.  He has a cheerful face, bright blue eyes and long golden hair.  He has a quick tongue that has smoothed over many disagreements.</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The young half elf wizard Gaeleth is known well wherever he travels. He is seen as a bright and respectful young lad, using his spells to assist others as much as he can. Hailing from the city of Waterdeep he travels the world aiming to help the less fortunate. Though not a mage of considerable power he seems to be very resourceful.</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In reality the one known as Gaeleth is a beguiling anarchist. Using his guise as a travelling mage he sows the seeds of anger and hatred.  None would suspect the kind wizard to be behind the animosity, and the battles that ensued were mostly fought after he has left the area.</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His birth place is unknown, but he spent his early years in Waterdeep as an orphan.  Though he showed arcane ability from his youth, wizards refused to take him as an apprentice due to his volatile nature.  A merchant eventually took him into his home; this man used the one who would be known as Gaeleth for any purpose he deemed necessary.  First it was simply spying on his competition, but eventually it was tricking them into making unfavorable deals.</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Tired of being used he used his budding abilities to sneak off without a trace.  Leaving Waterdeep he set off, determined to cause trouble in a world that had used him his entire life.  Taking the name of Gaeleth he has since forgotten his previous one.  During the course of his travels he has slain goblins with other adventurers while convincing them a group of elves were secretly behind the attacks.  The ensuing battle was violent, and the fact that it was between two groups who considered themselves “good’ made it even better.  In another instance he drove away wolves that he in fact led to a couple farms.  When the locals pursued them the headed straight into the arms of a group of trolls.  But eventually he realized he could not accomplish his goals alone.  He could cause so much more damage if he found companions with the same twisted morals.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3391" name="Rectangle 1"/>
        <xdr:cNvSpPr>
          <a:spLocks noChangeArrowheads="1"/>
        </xdr:cNvSpPr>
      </xdr:nvSpPr>
      <xdr:spPr bwMode="auto">
        <a:xfrm>
          <a:off x="4619625" y="0"/>
          <a:ext cx="2867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2568" name="Rectangle 1"/>
        <xdr:cNvSpPr>
          <a:spLocks noChangeArrowheads="1"/>
        </xdr:cNvSpPr>
      </xdr:nvSpPr>
      <xdr:spPr bwMode="auto">
        <a:xfrm>
          <a:off x="5619750" y="0"/>
          <a:ext cx="2047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228600</xdr:colOff>
      <xdr:row>0</xdr:row>
      <xdr:rowOff>0</xdr:rowOff>
    </xdr:from>
    <xdr:to>
      <xdr:col>7</xdr:col>
      <xdr:colOff>0</xdr:colOff>
      <xdr:row>0</xdr:row>
      <xdr:rowOff>0</xdr:rowOff>
    </xdr:to>
    <xdr:sp macro="" textlink="">
      <xdr:nvSpPr>
        <xdr:cNvPr id="19483" name="Rectangle 1"/>
        <xdr:cNvSpPr>
          <a:spLocks noChangeArrowheads="1"/>
        </xdr:cNvSpPr>
      </xdr:nvSpPr>
      <xdr:spPr bwMode="auto">
        <a:xfrm>
          <a:off x="4924425"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142875</xdr:colOff>
      <xdr:row>1</xdr:row>
      <xdr:rowOff>123825</xdr:rowOff>
    </xdr:from>
    <xdr:to>
      <xdr:col>3</xdr:col>
      <xdr:colOff>371475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shuahss@yahoo.com?subject=Strongholds%20of%20Faer&#251;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0"/>
  <sheetViews>
    <sheetView showGridLines="0" tabSelected="1" zoomScaleNormal="100" workbookViewId="0"/>
  </sheetViews>
  <sheetFormatPr defaultColWidth="13" defaultRowHeight="15.6"/>
  <cols>
    <col min="1" max="1" width="18.5" style="20" customWidth="1"/>
    <col min="2" max="2" width="10" style="21" customWidth="1"/>
    <col min="3" max="3" width="5.09765625" style="21" customWidth="1"/>
    <col min="4" max="4" width="13.69921875" style="20" bestFit="1" customWidth="1"/>
    <col min="5" max="5" width="9.09765625" style="21" bestFit="1" customWidth="1"/>
    <col min="6" max="6" width="14.69921875" style="20" customWidth="1"/>
    <col min="7" max="7" width="17.09765625" style="21" customWidth="1"/>
    <col min="8" max="16384" width="13" style="1"/>
  </cols>
  <sheetData>
    <row r="1" spans="1:7" ht="29.4" thickTop="1" thickBot="1">
      <c r="A1" s="298" t="s">
        <v>325</v>
      </c>
      <c r="B1" s="299" t="s">
        <v>326</v>
      </c>
      <c r="C1" s="206"/>
      <c r="D1" s="207"/>
      <c r="E1" s="208"/>
      <c r="F1" s="207"/>
      <c r="G1" s="209" t="s">
        <v>268</v>
      </c>
    </row>
    <row r="2" spans="1:7" ht="17.399999999999999" thickTop="1">
      <c r="A2" s="2" t="s">
        <v>0</v>
      </c>
      <c r="B2" s="41" t="s">
        <v>167</v>
      </c>
      <c r="C2" s="41"/>
      <c r="D2" s="4" t="s">
        <v>1</v>
      </c>
      <c r="E2" s="54" t="s">
        <v>121</v>
      </c>
      <c r="F2"/>
      <c r="G2" s="5"/>
    </row>
    <row r="3" spans="1:7" ht="16.8">
      <c r="A3" s="2" t="s">
        <v>74</v>
      </c>
      <c r="B3" s="41" t="s">
        <v>168</v>
      </c>
      <c r="C3" s="41"/>
      <c r="D3" s="4" t="s">
        <v>75</v>
      </c>
      <c r="E3" s="54">
        <v>9</v>
      </c>
      <c r="F3" s="4"/>
      <c r="G3" s="5"/>
    </row>
    <row r="4" spans="1:7" ht="16.8">
      <c r="A4" s="2" t="s">
        <v>76</v>
      </c>
      <c r="B4" s="41" t="s">
        <v>324</v>
      </c>
      <c r="C4" s="41"/>
      <c r="D4" s="4" t="s">
        <v>2</v>
      </c>
      <c r="E4" s="54" t="s">
        <v>165</v>
      </c>
      <c r="F4" s="4"/>
      <c r="G4" s="5"/>
    </row>
    <row r="5" spans="1:7" ht="17.399999999999999" thickBot="1">
      <c r="A5" s="2"/>
      <c r="B5" s="41"/>
      <c r="C5" s="41"/>
      <c r="D5" s="4" t="s">
        <v>3</v>
      </c>
      <c r="E5" s="54" t="s">
        <v>166</v>
      </c>
      <c r="F5" s="4"/>
      <c r="G5" s="5"/>
    </row>
    <row r="6" spans="1:7" ht="17.399999999999999" thickTop="1">
      <c r="A6" s="181" t="s">
        <v>80</v>
      </c>
      <c r="B6" s="182" t="s">
        <v>269</v>
      </c>
      <c r="C6" s="221">
        <f>RIGHT(B6,1)+'Personal File'!C11</f>
        <v>3</v>
      </c>
      <c r="D6" s="193" t="s">
        <v>153</v>
      </c>
      <c r="E6" s="183" t="s">
        <v>164</v>
      </c>
      <c r="F6" s="3"/>
      <c r="G6" s="5"/>
    </row>
    <row r="7" spans="1:7" ht="16.8">
      <c r="A7" s="184" t="s">
        <v>81</v>
      </c>
      <c r="B7" s="185" t="s">
        <v>269</v>
      </c>
      <c r="C7" s="222">
        <f>RIGHT(B7,1)+'Personal File'!C10</f>
        <v>4</v>
      </c>
      <c r="D7" s="194" t="s">
        <v>103</v>
      </c>
      <c r="E7" s="186" t="s">
        <v>329</v>
      </c>
      <c r="F7" s="3"/>
      <c r="G7" s="5"/>
    </row>
    <row r="8" spans="1:7" ht="17.399999999999999" thickBot="1">
      <c r="A8" s="187" t="s">
        <v>82</v>
      </c>
      <c r="B8" s="188" t="s">
        <v>270</v>
      </c>
      <c r="C8" s="223">
        <f>RIGHT(B8,1)+'Personal File'!C13</f>
        <v>6</v>
      </c>
      <c r="D8" s="195" t="s">
        <v>154</v>
      </c>
      <c r="E8" s="189" t="s">
        <v>253</v>
      </c>
      <c r="F8" s="3"/>
      <c r="G8" s="5"/>
    </row>
    <row r="9" spans="1:7" ht="17.399999999999999" thickTop="1">
      <c r="A9" s="30" t="s">
        <v>4</v>
      </c>
      <c r="B9" s="31">
        <v>10</v>
      </c>
      <c r="C9" s="297" t="str">
        <f t="shared" ref="C9:C14" si="0">IF(B9&gt;9.9,CONCATENATE("+",ROUNDDOWN((B9-10)/2,0)),ROUNDUP((B9-10)/2,0))</f>
        <v>+0</v>
      </c>
      <c r="D9" s="224" t="s">
        <v>101</v>
      </c>
      <c r="E9" s="226" t="s">
        <v>169</v>
      </c>
      <c r="F9" s="3"/>
      <c r="G9" s="5"/>
    </row>
    <row r="10" spans="1:7" ht="16.8">
      <c r="A10" s="7" t="s">
        <v>5</v>
      </c>
      <c r="B10" s="106">
        <v>13</v>
      </c>
      <c r="C10" s="50" t="str">
        <f t="shared" si="0"/>
        <v>+1</v>
      </c>
      <c r="D10" s="225" t="s">
        <v>102</v>
      </c>
      <c r="E10" s="75">
        <f>Martial!B15+Equipment!B16</f>
        <v>40.5</v>
      </c>
      <c r="F10" s="3"/>
      <c r="G10" s="5"/>
    </row>
    <row r="11" spans="1:7" ht="16.8">
      <c r="A11" s="28" t="s">
        <v>18</v>
      </c>
      <c r="B11" s="107">
        <v>10</v>
      </c>
      <c r="C11" s="42" t="str">
        <f t="shared" si="0"/>
        <v>+0</v>
      </c>
      <c r="D11" s="196" t="s">
        <v>20</v>
      </c>
      <c r="E11" s="70">
        <v>41</v>
      </c>
      <c r="F11" s="3"/>
      <c r="G11" s="5"/>
    </row>
    <row r="12" spans="1:7" ht="16.8">
      <c r="A12" s="296" t="s">
        <v>19</v>
      </c>
      <c r="B12" s="107">
        <v>14</v>
      </c>
      <c r="C12" s="50" t="str">
        <f t="shared" si="0"/>
        <v>+2</v>
      </c>
      <c r="D12" s="196" t="s">
        <v>73</v>
      </c>
      <c r="E12" s="70">
        <v>41</v>
      </c>
      <c r="F12" s="2"/>
      <c r="G12" s="5"/>
    </row>
    <row r="13" spans="1:7" ht="16.8">
      <c r="A13" s="29" t="s">
        <v>21</v>
      </c>
      <c r="B13" s="6">
        <v>10</v>
      </c>
      <c r="C13" s="50" t="str">
        <f t="shared" si="0"/>
        <v>+0</v>
      </c>
      <c r="D13" s="197" t="s">
        <v>152</v>
      </c>
      <c r="E13" s="74">
        <f>10+C10+1+4</f>
        <v>16</v>
      </c>
      <c r="F13" s="3"/>
      <c r="G13" s="5"/>
    </row>
    <row r="14" spans="1:7" ht="17.399999999999999" thickBot="1">
      <c r="A14" s="32" t="s">
        <v>17</v>
      </c>
      <c r="B14" s="300">
        <v>20</v>
      </c>
      <c r="C14" s="43" t="str">
        <f t="shared" si="0"/>
        <v>+5</v>
      </c>
      <c r="D14" s="198" t="s">
        <v>72</v>
      </c>
      <c r="E14" s="170">
        <f>E13+SUM(Martial!B11:B13)</f>
        <v>23</v>
      </c>
      <c r="F14" s="3"/>
      <c r="G14" s="5"/>
    </row>
    <row r="15" spans="1:7" ht="24" thickTop="1" thickBot="1">
      <c r="A15" s="8" t="s">
        <v>32</v>
      </c>
      <c r="B15" s="9"/>
      <c r="C15" s="9"/>
      <c r="D15" s="10"/>
      <c r="E15" s="10"/>
      <c r="F15" s="10"/>
      <c r="G15" s="11"/>
    </row>
    <row r="16" spans="1:7" s="15" customFormat="1" ht="17.399999999999999" thickTop="1">
      <c r="A16" s="12"/>
      <c r="B16" s="13"/>
      <c r="C16" s="13"/>
      <c r="D16" s="13"/>
      <c r="E16" s="13"/>
      <c r="F16" s="13"/>
      <c r="G16" s="14"/>
    </row>
    <row r="17" spans="1:7" s="15" customFormat="1" ht="16.8">
      <c r="A17" s="93"/>
      <c r="B17" s="16"/>
      <c r="C17" s="16"/>
      <c r="D17" s="16"/>
      <c r="E17" s="16"/>
      <c r="F17" s="16"/>
      <c r="G17" s="105"/>
    </row>
    <row r="18" spans="1:7" s="15" customFormat="1" ht="16.8">
      <c r="A18" s="93"/>
      <c r="B18" s="16"/>
      <c r="C18" s="16"/>
      <c r="D18" s="16"/>
      <c r="E18" s="16"/>
      <c r="F18" s="16"/>
      <c r="G18" s="105"/>
    </row>
    <row r="19" spans="1:7" s="15" customFormat="1" ht="16.8">
      <c r="A19" s="93"/>
      <c r="B19" s="16"/>
      <c r="C19" s="16"/>
      <c r="D19" s="16"/>
      <c r="E19" s="16"/>
      <c r="F19" s="16"/>
      <c r="G19" s="105"/>
    </row>
    <row r="20" spans="1:7" s="15" customFormat="1" ht="16.8">
      <c r="A20" s="93"/>
      <c r="B20" s="16"/>
      <c r="C20" s="16"/>
      <c r="D20" s="16"/>
      <c r="E20" s="16"/>
      <c r="F20" s="16"/>
      <c r="G20" s="105"/>
    </row>
    <row r="21" spans="1:7" s="15" customFormat="1" ht="16.8">
      <c r="A21" s="93"/>
      <c r="B21" s="16"/>
      <c r="C21" s="16"/>
      <c r="D21" s="16"/>
      <c r="E21" s="16"/>
      <c r="F21" s="16"/>
      <c r="G21" s="105"/>
    </row>
    <row r="22" spans="1:7" s="15" customFormat="1" ht="16.8">
      <c r="A22" s="93"/>
      <c r="B22" s="16"/>
      <c r="C22" s="16"/>
      <c r="D22" s="16"/>
      <c r="E22" s="16"/>
      <c r="F22" s="16"/>
      <c r="G22" s="105"/>
    </row>
    <row r="23" spans="1:7" s="15" customFormat="1" ht="16.8">
      <c r="A23" s="93"/>
      <c r="B23" s="16"/>
      <c r="C23" s="16"/>
      <c r="D23" s="16"/>
      <c r="E23" s="16"/>
      <c r="F23" s="16"/>
      <c r="G23" s="105"/>
    </row>
    <row r="24" spans="1:7" s="15" customFormat="1" ht="16.8">
      <c r="A24" s="93"/>
      <c r="B24" s="16"/>
      <c r="C24" s="16"/>
      <c r="D24" s="16"/>
      <c r="E24" s="16"/>
      <c r="F24" s="16"/>
      <c r="G24" s="105"/>
    </row>
    <row r="25" spans="1:7" s="15" customFormat="1" ht="16.8">
      <c r="A25" s="93"/>
      <c r="B25" s="16"/>
      <c r="C25" s="16"/>
      <c r="D25" s="16"/>
      <c r="E25" s="16"/>
      <c r="F25" s="16"/>
      <c r="G25" s="105"/>
    </row>
    <row r="26" spans="1:7" s="15" customFormat="1" ht="16.8">
      <c r="A26" s="93"/>
      <c r="B26" s="16"/>
      <c r="C26" s="16"/>
      <c r="D26" s="16"/>
      <c r="E26" s="16"/>
      <c r="F26" s="16"/>
      <c r="G26" s="105"/>
    </row>
    <row r="27" spans="1:7" s="15" customFormat="1" ht="16.8">
      <c r="A27" s="93"/>
      <c r="B27" s="16"/>
      <c r="C27" s="16"/>
      <c r="D27" s="16"/>
      <c r="E27" s="16"/>
      <c r="F27" s="16"/>
      <c r="G27" s="105"/>
    </row>
    <row r="28" spans="1:7" s="15" customFormat="1" ht="16.8">
      <c r="A28" s="93"/>
      <c r="B28" s="16"/>
      <c r="C28" s="16"/>
      <c r="D28" s="16"/>
      <c r="E28" s="16"/>
      <c r="F28" s="16"/>
      <c r="G28" s="105"/>
    </row>
    <row r="29" spans="1:7" s="15" customFormat="1" ht="16.8">
      <c r="A29" s="93"/>
      <c r="B29" s="16"/>
      <c r="C29" s="16"/>
      <c r="D29" s="16"/>
      <c r="E29" s="16"/>
      <c r="F29" s="16"/>
      <c r="G29" s="105"/>
    </row>
    <row r="30" spans="1:7" s="15" customFormat="1" ht="16.8">
      <c r="A30" s="93"/>
      <c r="B30" s="16"/>
      <c r="C30" s="16"/>
      <c r="D30" s="16"/>
      <c r="E30" s="16"/>
      <c r="F30" s="16"/>
      <c r="G30" s="105"/>
    </row>
    <row r="31" spans="1:7" s="15" customFormat="1" ht="16.8">
      <c r="A31" s="93"/>
      <c r="B31" s="16"/>
      <c r="C31" s="16"/>
      <c r="D31" s="16"/>
      <c r="E31" s="16"/>
      <c r="F31" s="16"/>
      <c r="G31" s="105"/>
    </row>
    <row r="32" spans="1:7" s="15" customFormat="1" ht="16.8">
      <c r="A32" s="93"/>
      <c r="B32" s="16"/>
      <c r="C32" s="16"/>
      <c r="D32" s="16"/>
      <c r="E32" s="16"/>
      <c r="F32" s="16"/>
      <c r="G32" s="105"/>
    </row>
    <row r="33" spans="1:7" s="15" customFormat="1" ht="16.8">
      <c r="A33" s="93"/>
      <c r="B33" s="16"/>
      <c r="C33" s="16"/>
      <c r="D33" s="16"/>
      <c r="E33" s="16"/>
      <c r="F33" s="16"/>
      <c r="G33" s="105"/>
    </row>
    <row r="34" spans="1:7" s="15" customFormat="1" ht="16.8">
      <c r="A34" s="93"/>
      <c r="B34" s="16"/>
      <c r="C34" s="16"/>
      <c r="D34" s="16"/>
      <c r="E34" s="16"/>
      <c r="F34" s="16"/>
      <c r="G34" s="105"/>
    </row>
    <row r="35" spans="1:7" s="15" customFormat="1" ht="16.8">
      <c r="A35" s="93"/>
      <c r="B35" s="16"/>
      <c r="C35" s="16"/>
      <c r="D35" s="16"/>
      <c r="E35" s="16"/>
      <c r="F35" s="16"/>
      <c r="G35" s="105"/>
    </row>
    <row r="36" spans="1:7" s="15" customFormat="1" ht="16.8">
      <c r="A36" s="93"/>
      <c r="B36" s="16"/>
      <c r="C36" s="16"/>
      <c r="D36" s="16"/>
      <c r="E36" s="16"/>
      <c r="F36" s="16"/>
      <c r="G36" s="105"/>
    </row>
    <row r="37" spans="1:7" s="15" customFormat="1" ht="16.8">
      <c r="A37" s="93"/>
      <c r="B37" s="16"/>
      <c r="C37" s="16"/>
      <c r="D37" s="16"/>
      <c r="E37" s="16"/>
      <c r="F37" s="16"/>
      <c r="G37" s="105"/>
    </row>
    <row r="38" spans="1:7" s="15" customFormat="1" ht="16.8">
      <c r="A38" s="93"/>
      <c r="B38" s="16"/>
      <c r="C38" s="16"/>
      <c r="D38" s="16"/>
      <c r="E38" s="16"/>
      <c r="F38" s="16"/>
      <c r="G38" s="105"/>
    </row>
    <row r="39" spans="1:7" ht="17.399999999999999" thickBot="1">
      <c r="A39" s="17"/>
      <c r="B39" s="18"/>
      <c r="C39" s="18"/>
      <c r="D39" s="18"/>
      <c r="E39" s="18"/>
      <c r="F39" s="18"/>
      <c r="G39" s="19"/>
    </row>
    <row r="40" spans="1:7" ht="16.2" thickTop="1"/>
  </sheetData>
  <phoneticPr fontId="0" type="noConversion"/>
  <conditionalFormatting sqref="E12">
    <cfRule type="cellIs" dxfId="15" priority="1" stopIfTrue="1" operator="lessThan">
      <formula>$E$11/3</formula>
    </cfRule>
    <cfRule type="cellIs" dxfId="14" priority="2" stopIfTrue="1" operator="between">
      <formula>$E$11/3</formula>
      <formula>$E$11/2</formula>
    </cfRule>
    <cfRule type="cellIs" dxfId="13" priority="3" stopIfTrue="1" operator="greaterThan">
      <formula>$E$11/2</formula>
    </cfRule>
  </conditionalFormatting>
  <conditionalFormatting sqref="E10">
    <cfRule type="cellIs" dxfId="12" priority="4" stopIfTrue="1" operator="greaterThan">
      <formula>116</formula>
    </cfRule>
    <cfRule type="cellIs" dxfId="11" priority="5" stopIfTrue="1" operator="between">
      <formula>58</formula>
      <formula>116</formula>
    </cfRule>
  </conditionalFormatting>
  <hyperlinks>
    <hyperlink ref="G1" r:id="rId1" display="Played by Josh Hess"/>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zoomScale="115" zoomScaleNormal="115" workbookViewId="0">
      <pane ySplit="2" topLeftCell="A3" activePane="bottomLeft" state="frozen"/>
      <selection pane="bottomLeft" activeCell="A3" sqref="A3"/>
    </sheetView>
  </sheetViews>
  <sheetFormatPr defaultColWidth="13" defaultRowHeight="15.6"/>
  <cols>
    <col min="1" max="1" width="28.69921875" style="20" bestFit="1" customWidth="1"/>
    <col min="2" max="2" width="6.19921875" style="20" customWidth="1"/>
    <col min="3" max="4" width="6.19921875" style="21" hidden="1" customWidth="1"/>
    <col min="5" max="5" width="9.09765625" style="21" bestFit="1" customWidth="1"/>
    <col min="6" max="6" width="6.69921875" style="21" bestFit="1" customWidth="1"/>
    <col min="7" max="7" width="6.69921875" style="53" customWidth="1"/>
    <col min="8" max="8" width="40.59765625" style="20" customWidth="1"/>
    <col min="9" max="16384" width="13" style="1"/>
  </cols>
  <sheetData>
    <row r="1" spans="1:8" ht="23.4" thickBot="1">
      <c r="A1" s="40" t="s">
        <v>16</v>
      </c>
      <c r="B1" s="22"/>
      <c r="C1" s="22"/>
      <c r="D1" s="22"/>
      <c r="E1" s="22"/>
      <c r="F1" s="22"/>
      <c r="G1" s="51"/>
      <c r="H1" s="22"/>
    </row>
    <row r="2" spans="1:8" s="15" customFormat="1" ht="33.6">
      <c r="A2" s="37" t="s">
        <v>6</v>
      </c>
      <c r="B2" s="38" t="s">
        <v>37</v>
      </c>
      <c r="C2" s="38" t="s">
        <v>44</v>
      </c>
      <c r="D2" s="38" t="s">
        <v>36</v>
      </c>
      <c r="E2" s="49" t="s">
        <v>70</v>
      </c>
      <c r="F2" s="49" t="s">
        <v>45</v>
      </c>
      <c r="G2" s="52" t="s">
        <v>77</v>
      </c>
      <c r="H2" s="39" t="s">
        <v>8</v>
      </c>
    </row>
    <row r="3" spans="1:8" s="44" customFormat="1" ht="16.8">
      <c r="A3" s="112" t="s">
        <v>46</v>
      </c>
      <c r="B3" s="80">
        <v>0</v>
      </c>
      <c r="C3" s="113" t="s">
        <v>40</v>
      </c>
      <c r="D3" s="114" t="str">
        <f>IF(C3="Str",'Personal File'!$C$9,IF(C3="Dex",'Personal File'!$C$10,IF(C3="Con",'Personal File'!$C$11,IF(C3="Int",'Personal File'!$C$12,IF(C3="Wis",'Personal File'!$C$13,IF(C3="Cha",'Personal File'!$C$14))))))</f>
        <v>+2</v>
      </c>
      <c r="E3" s="114" t="str">
        <f t="shared" ref="E3:E38" si="0">CONCATENATE(C3," (",D3,")")</f>
        <v>Int (+2)</v>
      </c>
      <c r="F3" s="150" t="s">
        <v>71</v>
      </c>
      <c r="G3" s="81">
        <f t="shared" ref="G3:G8" si="1">B3+MID(E3,6,2)+F3</f>
        <v>2</v>
      </c>
      <c r="H3" s="192"/>
    </row>
    <row r="4" spans="1:8" s="48" customFormat="1" ht="16.8">
      <c r="A4" s="134" t="s">
        <v>47</v>
      </c>
      <c r="B4" s="80">
        <v>0</v>
      </c>
      <c r="C4" s="135" t="s">
        <v>42</v>
      </c>
      <c r="D4" s="136" t="str">
        <f>IF(C4="Str",'Personal File'!$C$9,IF(C4="Dex",'Personal File'!$C$10,IF(C4="Con",'Personal File'!$C$11,IF(C4="Int",'Personal File'!$C$12,IF(C4="Wis",'Personal File'!$C$13,IF(C4="Cha",'Personal File'!$C$14))))))</f>
        <v>+1</v>
      </c>
      <c r="E4" s="136" t="str">
        <f t="shared" si="0"/>
        <v>Dex (+1)</v>
      </c>
      <c r="F4" s="81" t="s">
        <v>331</v>
      </c>
      <c r="G4" s="81">
        <f t="shared" si="1"/>
        <v>0</v>
      </c>
      <c r="H4" s="82"/>
    </row>
    <row r="5" spans="1:8" s="46" customFormat="1" ht="16.8">
      <c r="A5" s="273" t="s">
        <v>48</v>
      </c>
      <c r="B5" s="268">
        <v>8</v>
      </c>
      <c r="C5" s="274" t="s">
        <v>38</v>
      </c>
      <c r="D5" s="275" t="str">
        <f>IF(C5="Str",'Personal File'!$C$9,IF(C5="Dex",'Personal File'!$C$10,IF(C5="Con",'Personal File'!$C$11,IF(C5="Int",'Personal File'!$C$12,IF(C5="Wis",'Personal File'!$C$13,IF(C5="Cha",'Personal File'!$C$14))))))</f>
        <v>+5</v>
      </c>
      <c r="E5" s="276" t="str">
        <f t="shared" si="0"/>
        <v>Cha (+5)</v>
      </c>
      <c r="F5" s="271" t="s">
        <v>71</v>
      </c>
      <c r="G5" s="271">
        <f t="shared" si="1"/>
        <v>13</v>
      </c>
      <c r="H5" s="277"/>
    </row>
    <row r="6" spans="1:8" s="45" customFormat="1" ht="16.8">
      <c r="A6" s="87" t="s">
        <v>49</v>
      </c>
      <c r="B6" s="80">
        <v>0</v>
      </c>
      <c r="C6" s="88" t="s">
        <v>43</v>
      </c>
      <c r="D6" s="89" t="str">
        <f>IF(C6="Str",'Personal File'!$C$9,IF(C6="Dex",'Personal File'!$C$10,IF(C6="Con",'Personal File'!$C$11,IF(C6="Int",'Personal File'!$C$12,IF(C6="Wis",'Personal File'!$C$13,IF(C6="Cha",'Personal File'!$C$14))))))</f>
        <v>+0</v>
      </c>
      <c r="E6" s="89" t="str">
        <f t="shared" si="0"/>
        <v>Str (+0)</v>
      </c>
      <c r="F6" s="81" t="s">
        <v>331</v>
      </c>
      <c r="G6" s="81">
        <f t="shared" si="1"/>
        <v>-1</v>
      </c>
      <c r="H6" s="82"/>
    </row>
    <row r="7" spans="1:8" s="45" customFormat="1" ht="16.8">
      <c r="A7" s="278" t="s">
        <v>22</v>
      </c>
      <c r="B7" s="268">
        <v>8</v>
      </c>
      <c r="C7" s="279" t="s">
        <v>39</v>
      </c>
      <c r="D7" s="280" t="str">
        <f>IF(C7="Str",'Personal File'!$C$9,IF(C7="Dex",'Personal File'!$C$10,IF(C7="Con",'Personal File'!$C$11,IF(C7="Int",'Personal File'!$C$12,IF(C7="Wis",'Personal File'!$C$13,IF(C7="Cha",'Personal File'!$C$14))))))</f>
        <v>+0</v>
      </c>
      <c r="E7" s="280" t="str">
        <f t="shared" si="0"/>
        <v>Con (+0)</v>
      </c>
      <c r="F7" s="271" t="s">
        <v>71</v>
      </c>
      <c r="G7" s="271">
        <f t="shared" si="1"/>
        <v>8</v>
      </c>
      <c r="H7" s="277"/>
    </row>
    <row r="8" spans="1:8" s="44" customFormat="1" ht="16.8">
      <c r="A8" s="112" t="s">
        <v>163</v>
      </c>
      <c r="B8" s="80">
        <v>0</v>
      </c>
      <c r="C8" s="113" t="s">
        <v>40</v>
      </c>
      <c r="D8" s="114" t="str">
        <f>IF(C8="Str",'Personal File'!$C$9,IF(C8="Dex",'Personal File'!$C$10,IF(C8="Con",'Personal File'!$C$11,IF(C8="Int",'Personal File'!$C$12,IF(C8="Wis",'Personal File'!$C$13,IF(C8="Cha",'Personal File'!$C$14))))))</f>
        <v>+2</v>
      </c>
      <c r="E8" s="114" t="str">
        <f t="shared" si="0"/>
        <v>Int (+2)</v>
      </c>
      <c r="F8" s="81" t="s">
        <v>71</v>
      </c>
      <c r="G8" s="81">
        <f t="shared" si="1"/>
        <v>2</v>
      </c>
      <c r="H8" s="192"/>
    </row>
    <row r="9" spans="1:8" s="47" customFormat="1" ht="16.8">
      <c r="A9" s="55" t="s">
        <v>50</v>
      </c>
      <c r="B9" s="56">
        <v>0</v>
      </c>
      <c r="C9" s="57" t="s">
        <v>40</v>
      </c>
      <c r="D9" s="58" t="str">
        <f>IF(C9="Str",'Personal File'!$C$9,IF(C9="Dex",'Personal File'!$C$10,IF(C9="Con",'Personal File'!$C$11,IF(C9="Int",'Personal File'!$C$12,IF(C9="Wis",'Personal File'!$C$13,IF(C9="Cha",'Personal File'!$C$14))))))</f>
        <v>+2</v>
      </c>
      <c r="E9" s="58" t="str">
        <f t="shared" si="0"/>
        <v>Int (+2)</v>
      </c>
      <c r="F9" s="59" t="s">
        <v>71</v>
      </c>
      <c r="G9" s="60">
        <v>0</v>
      </c>
      <c r="H9" s="61"/>
    </row>
    <row r="10" spans="1:8" s="48" customFormat="1" ht="16.8">
      <c r="A10" s="151" t="s">
        <v>51</v>
      </c>
      <c r="B10" s="71">
        <v>6</v>
      </c>
      <c r="C10" s="152" t="s">
        <v>38</v>
      </c>
      <c r="D10" s="153" t="str">
        <f>IF(C10="Str",'Personal File'!$C$9,IF(C10="Dex",'Personal File'!$C$10,IF(C10="Con",'Personal File'!$C$11,IF(C10="Int",'Personal File'!$C$12,IF(C10="Wis",'Personal File'!$C$13,IF(C10="Cha",'Personal File'!$C$14))))))</f>
        <v>+5</v>
      </c>
      <c r="E10" s="154" t="str">
        <f t="shared" si="0"/>
        <v>Cha (+5)</v>
      </c>
      <c r="F10" s="72" t="s">
        <v>71</v>
      </c>
      <c r="G10" s="72">
        <f>B10+MID(E10,6,2)+F10</f>
        <v>11</v>
      </c>
      <c r="H10" s="73"/>
    </row>
    <row r="11" spans="1:8" s="48" customFormat="1" ht="16.8">
      <c r="A11" s="55" t="s">
        <v>52</v>
      </c>
      <c r="B11" s="56">
        <v>0</v>
      </c>
      <c r="C11" s="57" t="s">
        <v>40</v>
      </c>
      <c r="D11" s="58" t="str">
        <f>IF(C11="Str",'Personal File'!$C$9,IF(C11="Dex",'Personal File'!$C$10,IF(C11="Con",'Personal File'!$C$11,IF(C11="Int",'Personal File'!$C$12,IF(C11="Wis",'Personal File'!$C$13,IF(C11="Cha",'Personal File'!$C$14))))))</f>
        <v>+2</v>
      </c>
      <c r="E11" s="58" t="str">
        <f t="shared" si="0"/>
        <v>Int (+2)</v>
      </c>
      <c r="F11" s="59" t="s">
        <v>71</v>
      </c>
      <c r="G11" s="60">
        <v>0</v>
      </c>
      <c r="H11" s="61"/>
    </row>
    <row r="12" spans="1:8" s="48" customFormat="1" ht="16.8">
      <c r="A12" s="83" t="s">
        <v>53</v>
      </c>
      <c r="B12" s="80">
        <v>0</v>
      </c>
      <c r="C12" s="84" t="s">
        <v>38</v>
      </c>
      <c r="D12" s="85" t="str">
        <f>IF(C12="Str",'Personal File'!$C$9,IF(C12="Dex",'Personal File'!$C$10,IF(C12="Con",'Personal File'!$C$11,IF(C12="Int",'Personal File'!$C$12,IF(C12="Wis",'Personal File'!$C$13,IF(C12="Cha",'Personal File'!$C$14))))))</f>
        <v>+5</v>
      </c>
      <c r="E12" s="86" t="str">
        <f t="shared" si="0"/>
        <v>Cha (+5)</v>
      </c>
      <c r="F12" s="81" t="s">
        <v>71</v>
      </c>
      <c r="G12" s="81">
        <f t="shared" ref="G12:G20" si="2">B12+MID(E12,6,2)+F12</f>
        <v>5</v>
      </c>
      <c r="H12" s="82"/>
    </row>
    <row r="13" spans="1:8" s="48" customFormat="1" ht="16.8">
      <c r="A13" s="134" t="s">
        <v>54</v>
      </c>
      <c r="B13" s="80">
        <v>0</v>
      </c>
      <c r="C13" s="135" t="s">
        <v>42</v>
      </c>
      <c r="D13" s="136" t="str">
        <f>IF(C13="Str",'Personal File'!$C$9,IF(C13="Dex",'Personal File'!$C$10,IF(C13="Con",'Personal File'!$C$11,IF(C13="Int",'Personal File'!$C$12,IF(C13="Wis",'Personal File'!$C$13,IF(C13="Cha",'Personal File'!$C$14))))))</f>
        <v>+1</v>
      </c>
      <c r="E13" s="137" t="str">
        <f t="shared" si="0"/>
        <v>Dex (+1)</v>
      </c>
      <c r="F13" s="81" t="s">
        <v>331</v>
      </c>
      <c r="G13" s="81">
        <f t="shared" si="2"/>
        <v>0</v>
      </c>
      <c r="H13" s="82"/>
    </row>
    <row r="14" spans="1:8" s="48" customFormat="1" ht="16.8">
      <c r="A14" s="62" t="s">
        <v>55</v>
      </c>
      <c r="B14" s="63">
        <v>0</v>
      </c>
      <c r="C14" s="64" t="s">
        <v>40</v>
      </c>
      <c r="D14" s="65" t="str">
        <f>IF(C14="Str",'Personal File'!$C$9,IF(C14="Dex",'Personal File'!$C$10,IF(C14="Con",'Personal File'!$C$11,IF(C14="Int",'Personal File'!$C$12,IF(C14="Wis",'Personal File'!$C$13,IF(C14="Cha",'Personal File'!$C$14))))))</f>
        <v>+2</v>
      </c>
      <c r="E14" s="65" t="str">
        <f t="shared" si="0"/>
        <v>Int (+2)</v>
      </c>
      <c r="F14" s="66" t="s">
        <v>71</v>
      </c>
      <c r="G14" s="66">
        <f t="shared" si="2"/>
        <v>2</v>
      </c>
      <c r="H14" s="67"/>
    </row>
    <row r="15" spans="1:8" s="48" customFormat="1" ht="16.8">
      <c r="A15" s="151" t="s">
        <v>56</v>
      </c>
      <c r="B15" s="71">
        <v>4</v>
      </c>
      <c r="C15" s="152" t="s">
        <v>38</v>
      </c>
      <c r="D15" s="153" t="str">
        <f>IF(C15="Str",'Personal File'!$C$9,IF(C15="Dex",'Personal File'!$C$10,IF(C15="Con",'Personal File'!$C$11,IF(C15="Int",'Personal File'!$C$12,IF(C15="Wis",'Personal File'!$C$13,IF(C15="Cha",'Personal File'!$C$14))))))</f>
        <v>+5</v>
      </c>
      <c r="E15" s="154" t="str">
        <f t="shared" si="0"/>
        <v>Cha (+5)</v>
      </c>
      <c r="F15" s="72" t="s">
        <v>71</v>
      </c>
      <c r="G15" s="72">
        <f t="shared" si="2"/>
        <v>9</v>
      </c>
      <c r="H15" s="73"/>
    </row>
    <row r="16" spans="1:8" s="48" customFormat="1" ht="16.8">
      <c r="A16" s="210" t="s">
        <v>24</v>
      </c>
      <c r="B16" s="211">
        <v>1</v>
      </c>
      <c r="C16" s="212" t="s">
        <v>38</v>
      </c>
      <c r="D16" s="213" t="str">
        <f>IF(C16="Str",'Personal File'!$C$9,IF(C16="Dex",'Personal File'!$C$10,IF(C16="Con",'Personal File'!$C$11,IF(C16="Int",'Personal File'!$C$12,IF(C16="Wis",'Personal File'!$C$13,IF(C16="Cha",'Personal File'!$C$14))))))</f>
        <v>+5</v>
      </c>
      <c r="E16" s="154" t="str">
        <f t="shared" si="0"/>
        <v>Cha (+5)</v>
      </c>
      <c r="F16" s="214" t="s">
        <v>71</v>
      </c>
      <c r="G16" s="72">
        <f t="shared" si="2"/>
        <v>6</v>
      </c>
      <c r="H16" s="215"/>
    </row>
    <row r="17" spans="1:8" s="48" customFormat="1" ht="16.8">
      <c r="A17" s="161" t="s">
        <v>57</v>
      </c>
      <c r="B17" s="71">
        <v>1</v>
      </c>
      <c r="C17" s="164" t="s">
        <v>41</v>
      </c>
      <c r="D17" s="166" t="str">
        <f>IF(C17="Str",'Personal File'!$C$9,IF(C17="Dex",'Personal File'!$C$10,IF(C17="Con",'Personal File'!$C$11,IF(C17="Int",'Personal File'!$C$12,IF(C17="Wis",'Personal File'!$C$13,IF(C17="Cha",'Personal File'!$C$14))))))</f>
        <v>+0</v>
      </c>
      <c r="E17" s="166" t="str">
        <f t="shared" si="0"/>
        <v>Wis (+0)</v>
      </c>
      <c r="F17" s="72" t="s">
        <v>71</v>
      </c>
      <c r="G17" s="72">
        <f t="shared" si="2"/>
        <v>1</v>
      </c>
      <c r="H17" s="169"/>
    </row>
    <row r="18" spans="1:8" s="48" customFormat="1" ht="16.8">
      <c r="A18" s="134" t="s">
        <v>58</v>
      </c>
      <c r="B18" s="80">
        <v>0</v>
      </c>
      <c r="C18" s="135" t="s">
        <v>42</v>
      </c>
      <c r="D18" s="136" t="str">
        <f>IF(C18="Str",'Personal File'!$C$9,IF(C18="Dex",'Personal File'!$C$10,IF(C18="Con",'Personal File'!$C$11,IF(C18="Int",'Personal File'!$C$12,IF(C18="Wis",'Personal File'!$C$13,IF(C18="Cha",'Personal File'!$C$14))))))</f>
        <v>+1</v>
      </c>
      <c r="E18" s="136" t="str">
        <f t="shared" si="0"/>
        <v>Dex (+1)</v>
      </c>
      <c r="F18" s="81" t="s">
        <v>331</v>
      </c>
      <c r="G18" s="81">
        <f t="shared" si="2"/>
        <v>0</v>
      </c>
      <c r="H18" s="82"/>
    </row>
    <row r="19" spans="1:8" s="48" customFormat="1" ht="16.8">
      <c r="A19" s="151" t="s">
        <v>59</v>
      </c>
      <c r="B19" s="71">
        <v>10</v>
      </c>
      <c r="C19" s="212" t="s">
        <v>38</v>
      </c>
      <c r="D19" s="213" t="str">
        <f>IF(C19="Str",'Personal File'!$C$9,IF(C19="Dex",'Personal File'!$C$10,IF(C19="Con",'Personal File'!$C$11,IF(C19="Int",'Personal File'!$C$12,IF(C19="Wis",'Personal File'!$C$13,IF(C19="Cha",'Personal File'!$C$14))))))</f>
        <v>+5</v>
      </c>
      <c r="E19" s="153" t="str">
        <f t="shared" si="0"/>
        <v>Cha (+5)</v>
      </c>
      <c r="F19" s="72" t="s">
        <v>71</v>
      </c>
      <c r="G19" s="72">
        <f t="shared" si="2"/>
        <v>15</v>
      </c>
      <c r="H19" s="73"/>
    </row>
    <row r="20" spans="1:8" s="48" customFormat="1" ht="16.8">
      <c r="A20" s="251" t="s">
        <v>60</v>
      </c>
      <c r="B20" s="71">
        <v>3</v>
      </c>
      <c r="C20" s="252" t="s">
        <v>43</v>
      </c>
      <c r="D20" s="253" t="str">
        <f>IF(C20="Str",'Personal File'!$C$9,IF(C20="Dex",'Personal File'!$C$10,IF(C20="Con",'Personal File'!$C$11,IF(C20="Int",'Personal File'!$C$12,IF(C20="Wis",'Personal File'!$C$13,IF(C20="Cha",'Personal File'!$C$14))))))</f>
        <v>+0</v>
      </c>
      <c r="E20" s="253" t="str">
        <f t="shared" si="0"/>
        <v>Str (+0)</v>
      </c>
      <c r="F20" s="72" t="s">
        <v>331</v>
      </c>
      <c r="G20" s="72">
        <f t="shared" si="2"/>
        <v>2</v>
      </c>
      <c r="H20" s="73"/>
    </row>
    <row r="21" spans="1:8" s="48" customFormat="1" ht="16.8">
      <c r="A21" s="90" t="s">
        <v>136</v>
      </c>
      <c r="B21" s="71">
        <v>6</v>
      </c>
      <c r="C21" s="91" t="s">
        <v>40</v>
      </c>
      <c r="D21" s="92" t="str">
        <f>IF(C21="Str",'Personal File'!$C$9,IF(C21="Dex",'Personal File'!$C$10,IF(C21="Con",'Personal File'!$C$11,IF(C21="Int",'Personal File'!$C$12,IF(C21="Wis",'Personal File'!$C$13,IF(C21="Cha",'Personal File'!$C$14))))))</f>
        <v>+2</v>
      </c>
      <c r="E21" s="92" t="str">
        <f t="shared" si="0"/>
        <v>Int (+2)</v>
      </c>
      <c r="F21" s="72" t="s">
        <v>71</v>
      </c>
      <c r="G21" s="72">
        <f>B21+MID(E21,6,2)+F21</f>
        <v>8</v>
      </c>
      <c r="H21" s="73"/>
    </row>
    <row r="22" spans="1:8" s="48" customFormat="1" ht="16.8">
      <c r="A22" s="161" t="s">
        <v>61</v>
      </c>
      <c r="B22" s="71">
        <v>7</v>
      </c>
      <c r="C22" s="164" t="s">
        <v>41</v>
      </c>
      <c r="D22" s="166" t="str">
        <f>IF(C22="Str",'Personal File'!$C$9,IF(C22="Dex",'Personal File'!$C$10,IF(C22="Con",'Personal File'!$C$11,IF(C22="Int",'Personal File'!$C$12,IF(C22="Wis",'Personal File'!$C$13,IF(C22="Cha",'Personal File'!$C$14))))))</f>
        <v>+0</v>
      </c>
      <c r="E22" s="250" t="str">
        <f t="shared" si="0"/>
        <v>Wis (+0)</v>
      </c>
      <c r="F22" s="72" t="s">
        <v>71</v>
      </c>
      <c r="G22" s="72">
        <f>B22+MID(E22,6,2)+F22</f>
        <v>7</v>
      </c>
      <c r="H22" s="73"/>
    </row>
    <row r="23" spans="1:8" s="48" customFormat="1" ht="16.8">
      <c r="A23" s="134" t="s">
        <v>25</v>
      </c>
      <c r="B23" s="80">
        <v>0</v>
      </c>
      <c r="C23" s="135" t="s">
        <v>42</v>
      </c>
      <c r="D23" s="136" t="str">
        <f>IF(C23="Str",'Personal File'!$C$9,IF(C23="Dex",'Personal File'!$C$10,IF(C23="Con",'Personal File'!$C$11,IF(C23="Int",'Personal File'!$C$12,IF(C23="Wis",'Personal File'!$C$13,IF(C23="Cha",'Personal File'!$C$14))))))</f>
        <v>+1</v>
      </c>
      <c r="E23" s="136" t="str">
        <f t="shared" si="0"/>
        <v>Dex (+1)</v>
      </c>
      <c r="F23" s="81" t="s">
        <v>331</v>
      </c>
      <c r="G23" s="81">
        <f>B23+MID(E23,6,2)+F23</f>
        <v>0</v>
      </c>
      <c r="H23" s="82"/>
    </row>
    <row r="24" spans="1:8" s="48" customFormat="1" ht="16.8">
      <c r="A24" s="77" t="s">
        <v>62</v>
      </c>
      <c r="B24" s="56">
        <v>0</v>
      </c>
      <c r="C24" s="78" t="s">
        <v>42</v>
      </c>
      <c r="D24" s="79" t="str">
        <f>IF(C24="Str",'Personal File'!$C$9,IF(C24="Dex",'Personal File'!$C$10,IF(C24="Con",'Personal File'!$C$11,IF(C24="Int",'Personal File'!$C$12,IF(C24="Wis",'Personal File'!$C$13,IF(C24="Cha",'Personal File'!$C$14))))))</f>
        <v>+1</v>
      </c>
      <c r="E24" s="79" t="str">
        <f t="shared" si="0"/>
        <v>Dex (+1)</v>
      </c>
      <c r="F24" s="59" t="s">
        <v>71</v>
      </c>
      <c r="G24" s="60">
        <v>0</v>
      </c>
      <c r="H24" s="61"/>
    </row>
    <row r="25" spans="1:8" ht="16.8">
      <c r="A25" s="83" t="s">
        <v>137</v>
      </c>
      <c r="B25" s="80">
        <v>0</v>
      </c>
      <c r="C25" s="84" t="s">
        <v>38</v>
      </c>
      <c r="D25" s="85" t="str">
        <f>IF(C25="Str",'Personal File'!$C$9,IF(C25="Dex",'Personal File'!$C$10,IF(C25="Con",'Personal File'!$C$11,IF(C25="Int",'Personal File'!$C$12,IF(C25="Wis",'Personal File'!$C$13,IF(C25="Cha",'Personal File'!$C$14))))))</f>
        <v>+5</v>
      </c>
      <c r="E25" s="85" t="str">
        <f t="shared" si="0"/>
        <v>Cha (+5)</v>
      </c>
      <c r="F25" s="81" t="s">
        <v>71</v>
      </c>
      <c r="G25" s="81">
        <f>B25+MID(E25,6,2)+F25</f>
        <v>5</v>
      </c>
      <c r="H25" s="82"/>
    </row>
    <row r="26" spans="1:8" ht="16.8">
      <c r="A26" s="133" t="s">
        <v>63</v>
      </c>
      <c r="B26" s="56">
        <v>0</v>
      </c>
      <c r="C26" s="68" t="s">
        <v>41</v>
      </c>
      <c r="D26" s="69" t="str">
        <f>IF(C26="Str",'Personal File'!$C$9,IF(C26="Dex",'Personal File'!$C$10,IF(C26="Con",'Personal File'!$C$11,IF(C26="Int",'Personal File'!$C$12,IF(C26="Wis",'Personal File'!$C$13,IF(C26="Cha",'Personal File'!$C$14))))))</f>
        <v>+0</v>
      </c>
      <c r="E26" s="69" t="str">
        <f t="shared" si="0"/>
        <v>Wis (+0)</v>
      </c>
      <c r="F26" s="59" t="s">
        <v>71</v>
      </c>
      <c r="G26" s="60">
        <v>0</v>
      </c>
      <c r="H26" s="61"/>
    </row>
    <row r="27" spans="1:8" ht="16.8">
      <c r="A27" s="216" t="s">
        <v>26</v>
      </c>
      <c r="B27" s="71">
        <v>1</v>
      </c>
      <c r="C27" s="217" t="s">
        <v>42</v>
      </c>
      <c r="D27" s="218" t="str">
        <f>IF(C27="Str",'Personal File'!$C$9,IF(C27="Dex",'Personal File'!$C$10,IF(C27="Con",'Personal File'!$C$11,IF(C27="Int",'Personal File'!$C$12,IF(C27="Wis",'Personal File'!$C$13,IF(C27="Cha",'Personal File'!$C$14))))))</f>
        <v>+1</v>
      </c>
      <c r="E27" s="219" t="str">
        <f t="shared" si="0"/>
        <v>Dex (+1)</v>
      </c>
      <c r="F27" s="72" t="s">
        <v>71</v>
      </c>
      <c r="G27" s="72">
        <f>B27+MID(E27,6,2)+F27</f>
        <v>2</v>
      </c>
      <c r="H27" s="73"/>
    </row>
    <row r="28" spans="1:8" ht="16.8">
      <c r="A28" s="112" t="s">
        <v>27</v>
      </c>
      <c r="B28" s="80">
        <v>0</v>
      </c>
      <c r="C28" s="113" t="s">
        <v>40</v>
      </c>
      <c r="D28" s="114" t="str">
        <f>IF(C28="Str",'Personal File'!$C$9,IF(C28="Dex",'Personal File'!$C$10,IF(C28="Con",'Personal File'!$C$11,IF(C28="Int",'Personal File'!$C$12,IF(C28="Wis",'Personal File'!$C$13,IF(C28="Cha",'Personal File'!$C$14))))))</f>
        <v>+2</v>
      </c>
      <c r="E28" s="114" t="str">
        <f t="shared" si="0"/>
        <v>Int (+2)</v>
      </c>
      <c r="F28" s="81" t="s">
        <v>71</v>
      </c>
      <c r="G28" s="81">
        <f>B28+MID(E28,6,2)+F28</f>
        <v>2</v>
      </c>
      <c r="H28" s="192"/>
    </row>
    <row r="29" spans="1:8" ht="16.8">
      <c r="A29" s="161" t="s">
        <v>64</v>
      </c>
      <c r="B29" s="71">
        <v>6</v>
      </c>
      <c r="C29" s="164" t="s">
        <v>41</v>
      </c>
      <c r="D29" s="166" t="str">
        <f>IF(C29="Str",'Personal File'!$C$9,IF(C29="Dex",'Personal File'!$C$10,IF(C29="Con",'Personal File'!$C$11,IF(C29="Int",'Personal File'!$C$12,IF(C29="Wis",'Personal File'!$C$13,IF(C29="Cha",'Personal File'!$C$14))))))</f>
        <v>+0</v>
      </c>
      <c r="E29" s="166" t="str">
        <f t="shared" si="0"/>
        <v>Wis (+0)</v>
      </c>
      <c r="F29" s="72" t="s">
        <v>71</v>
      </c>
      <c r="G29" s="72">
        <f>B29+MID(E29,6,2)+F29</f>
        <v>6</v>
      </c>
      <c r="H29" s="73"/>
    </row>
    <row r="30" spans="1:8" ht="16.8">
      <c r="A30" s="77" t="s">
        <v>139</v>
      </c>
      <c r="B30" s="56">
        <v>0</v>
      </c>
      <c r="C30" s="78" t="s">
        <v>42</v>
      </c>
      <c r="D30" s="79" t="str">
        <f>IF(C30="Str",'Personal File'!$C$9,IF(C30="Dex",'Personal File'!$C$10,IF(C30="Con",'Personal File'!$C$11,IF(C30="Int",'Personal File'!$C$12,IF(C30="Wis",'Personal File'!$C$13,IF(C30="Cha",'Personal File'!$C$14))))))</f>
        <v>+1</v>
      </c>
      <c r="E30" s="79" t="str">
        <f t="shared" si="0"/>
        <v>Dex (+1)</v>
      </c>
      <c r="F30" s="59" t="s">
        <v>331</v>
      </c>
      <c r="G30" s="60">
        <v>0</v>
      </c>
      <c r="H30" s="61"/>
    </row>
    <row r="31" spans="1:8" ht="16.8">
      <c r="A31" s="141" t="s">
        <v>123</v>
      </c>
      <c r="B31" s="138">
        <v>0</v>
      </c>
      <c r="C31" s="142" t="s">
        <v>40</v>
      </c>
      <c r="D31" s="143" t="str">
        <f>IF(C31="Str",'Personal File'!$C$9,IF(C31="Dex",'Personal File'!$C$10,IF(C31="Con",'Personal File'!$C$11,IF(C31="Int",'Personal File'!$C$12,IF(C31="Wis",'Personal File'!$C$13,IF(C31="Cha",'Personal File'!$C$14))))))</f>
        <v>+2</v>
      </c>
      <c r="E31" s="143" t="str">
        <f t="shared" si="0"/>
        <v>Int (+2)</v>
      </c>
      <c r="F31" s="139" t="s">
        <v>71</v>
      </c>
      <c r="G31" s="60">
        <v>0</v>
      </c>
      <c r="H31" s="140"/>
    </row>
    <row r="32" spans="1:8" ht="16.8">
      <c r="A32" s="267" t="s">
        <v>65</v>
      </c>
      <c r="B32" s="268">
        <v>6</v>
      </c>
      <c r="C32" s="269" t="s">
        <v>40</v>
      </c>
      <c r="D32" s="270" t="str">
        <f>IF(C32="Str",'Personal File'!$C$9,IF(C32="Dex",'Personal File'!$C$10,IF(C32="Con",'Personal File'!$C$11,IF(C32="Int",'Personal File'!$C$12,IF(C32="Wis",'Personal File'!$C$13,IF(C32="Cha",'Personal File'!$C$14))))))</f>
        <v>+2</v>
      </c>
      <c r="E32" s="270" t="str">
        <f t="shared" si="0"/>
        <v>Int (+2)</v>
      </c>
      <c r="F32" s="271" t="s">
        <v>71</v>
      </c>
      <c r="G32" s="271">
        <f>B32+MID(E32,6,2)+F32</f>
        <v>8</v>
      </c>
      <c r="H32" s="272"/>
    </row>
    <row r="33" spans="1:8" ht="16.8">
      <c r="A33" s="161" t="s">
        <v>66</v>
      </c>
      <c r="B33" s="71">
        <v>8</v>
      </c>
      <c r="C33" s="164" t="s">
        <v>41</v>
      </c>
      <c r="D33" s="166" t="str">
        <f>IF(C33="Str",'Personal File'!$C$9,IF(C33="Dex",'Personal File'!$C$10,IF(C33="Con",'Personal File'!$C$11,IF(C33="Int",'Personal File'!$C$12,IF(C33="Wis",'Personal File'!$C$13,IF(C33="Cha",'Personal File'!$C$14))))))</f>
        <v>+0</v>
      </c>
      <c r="E33" s="166" t="str">
        <f t="shared" si="0"/>
        <v>Wis (+0)</v>
      </c>
      <c r="F33" s="72" t="s">
        <v>71</v>
      </c>
      <c r="G33" s="72">
        <f>B33+MID(E33,6,2)+F33</f>
        <v>8</v>
      </c>
      <c r="H33" s="73"/>
    </row>
    <row r="34" spans="1:8" ht="16.8">
      <c r="A34" s="161" t="s">
        <v>140</v>
      </c>
      <c r="B34" s="71">
        <v>6</v>
      </c>
      <c r="C34" s="164" t="s">
        <v>41</v>
      </c>
      <c r="D34" s="166" t="str">
        <f>IF(C34="Str",'Personal File'!$C$9,IF(C34="Dex",'Personal File'!$C$10,IF(C34="Con",'Personal File'!$C$11,IF(C34="Int",'Personal File'!$C$12,IF(C34="Wis",'Personal File'!$C$13,IF(C34="Cha",'Personal File'!$C$14))))))</f>
        <v>+0</v>
      </c>
      <c r="E34" s="166" t="str">
        <f t="shared" si="0"/>
        <v>Wis (+0)</v>
      </c>
      <c r="F34" s="72" t="s">
        <v>71</v>
      </c>
      <c r="G34" s="72">
        <f>B34+MID(E34,6,2)+F34</f>
        <v>6</v>
      </c>
      <c r="H34" s="169"/>
    </row>
    <row r="35" spans="1:8" ht="16.8">
      <c r="A35" s="251" t="s">
        <v>28</v>
      </c>
      <c r="B35" s="71">
        <v>4</v>
      </c>
      <c r="C35" s="252" t="s">
        <v>43</v>
      </c>
      <c r="D35" s="253" t="str">
        <f>IF(C35="Str",'Personal File'!$C$9,IF(C35="Dex",'Personal File'!$C$10,IF(C35="Con",'Personal File'!$C$11,IF(C35="Int",'Personal File'!$C$12,IF(C35="Wis",'Personal File'!$C$13,IF(C35="Cha",'Personal File'!$C$14))))))</f>
        <v>+0</v>
      </c>
      <c r="E35" s="253" t="str">
        <f t="shared" si="0"/>
        <v>Str (+0)</v>
      </c>
      <c r="F35" s="72" t="s">
        <v>331</v>
      </c>
      <c r="G35" s="72">
        <f>B35+MID(E35,6,2)+F35</f>
        <v>3</v>
      </c>
      <c r="H35" s="73"/>
    </row>
    <row r="36" spans="1:8" ht="16.8">
      <c r="A36" s="144" t="s">
        <v>67</v>
      </c>
      <c r="B36" s="138">
        <v>0</v>
      </c>
      <c r="C36" s="145" t="s">
        <v>42</v>
      </c>
      <c r="D36" s="146" t="str">
        <f>IF(C36="Str",'Personal File'!$C$9,IF(C36="Dex",'Personal File'!$C$10,IF(C36="Con",'Personal File'!$C$11,IF(C36="Int",'Personal File'!$C$12,IF(C36="Wis",'Personal File'!$C$13,IF(C36="Cha",'Personal File'!$C$14))))))</f>
        <v>+1</v>
      </c>
      <c r="E36" s="146" t="str">
        <f t="shared" si="0"/>
        <v>Dex (+1)</v>
      </c>
      <c r="F36" s="139" t="s">
        <v>331</v>
      </c>
      <c r="G36" s="60">
        <v>0</v>
      </c>
      <c r="H36" s="140"/>
    </row>
    <row r="37" spans="1:8" ht="16.8">
      <c r="A37" s="210" t="s">
        <v>68</v>
      </c>
      <c r="B37" s="211">
        <v>11</v>
      </c>
      <c r="C37" s="212" t="s">
        <v>38</v>
      </c>
      <c r="D37" s="213" t="str">
        <f>IF(C37="Str",'Personal File'!$C$9,IF(C37="Dex",'Personal File'!$C$10,IF(C37="Con",'Personal File'!$C$11,IF(C37="Int",'Personal File'!$C$12,IF(C37="Wis",'Personal File'!$C$13,IF(C37="Cha",'Personal File'!$C$14))))))</f>
        <v>+5</v>
      </c>
      <c r="E37" s="213" t="str">
        <f t="shared" si="0"/>
        <v>Cha (+5)</v>
      </c>
      <c r="F37" s="214" t="s">
        <v>71</v>
      </c>
      <c r="G37" s="72">
        <f>B37+MID(E37,6,2)+F37</f>
        <v>16</v>
      </c>
      <c r="H37" s="215"/>
    </row>
    <row r="38" spans="1:8" ht="17.399999999999999" thickBot="1">
      <c r="A38" s="160" t="s">
        <v>69</v>
      </c>
      <c r="B38" s="162">
        <v>0</v>
      </c>
      <c r="C38" s="163" t="s">
        <v>42</v>
      </c>
      <c r="D38" s="165" t="str">
        <f>IF(C38="Str",'Personal File'!$C$9,IF(C38="Dex",'Personal File'!$C$10,IF(C38="Con",'Personal File'!$C$11,IF(C38="Int",'Personal File'!$C$12,IF(C38="Wis",'Personal File'!$C$13,IF(C38="Cha",'Personal File'!$C$14))))))</f>
        <v>+1</v>
      </c>
      <c r="E38" s="165" t="str">
        <f t="shared" si="0"/>
        <v>Dex (+1)</v>
      </c>
      <c r="F38" s="167" t="s">
        <v>71</v>
      </c>
      <c r="G38" s="167">
        <f>B38+MID(E38,6,2)+F38</f>
        <v>1</v>
      </c>
      <c r="H38" s="168"/>
    </row>
    <row r="39" spans="1:8" ht="16.2" thickTop="1">
      <c r="B39" s="76">
        <f>SUM(B3:B38)</f>
        <v>96</v>
      </c>
      <c r="E39" s="76">
        <v>96</v>
      </c>
    </row>
    <row r="40" spans="1:8">
      <c r="B40" s="76"/>
    </row>
  </sheetData>
  <phoneticPr fontId="0" type="noConversion"/>
  <printOptions gridLinesSet="0"/>
  <pageMargins left="0.62" right="0.33" top="0.5" bottom="0.63" header="0.5" footer="0.5"/>
  <pageSetup orientation="portrait" horizontalDpi="120" verticalDpi="144"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5"/>
  <sheetViews>
    <sheetView showGridLines="0" workbookViewId="0">
      <pane ySplit="2" topLeftCell="A3" activePane="bottomLeft" state="frozen"/>
      <selection pane="bottomLeft" activeCell="A3" sqref="A3"/>
    </sheetView>
  </sheetViews>
  <sheetFormatPr defaultColWidth="13" defaultRowHeight="15.6"/>
  <cols>
    <col min="1" max="1" width="20.59765625" style="35" bestFit="1" customWidth="1"/>
    <col min="2" max="2" width="6.19921875" style="35" bestFit="1" customWidth="1"/>
    <col min="3" max="3" width="13.3984375" style="36" bestFit="1" customWidth="1"/>
    <col min="4" max="4" width="11.19921875" style="36" bestFit="1" customWidth="1"/>
    <col min="5" max="5" width="7.19921875" style="36" bestFit="1" customWidth="1"/>
    <col min="6" max="6" width="11" style="36" customWidth="1"/>
    <col min="7" max="7" width="9.5" style="36" bestFit="1" customWidth="1"/>
    <col min="8" max="8" width="29.8984375" style="35" customWidth="1"/>
    <col min="9" max="9" width="13" style="1"/>
    <col min="10" max="16384" width="13" style="27"/>
  </cols>
  <sheetData>
    <row r="1" spans="1:9" ht="23.4" thickBot="1">
      <c r="A1" s="227" t="s">
        <v>172</v>
      </c>
      <c r="B1" s="34"/>
      <c r="C1" s="34"/>
      <c r="D1" s="34"/>
      <c r="E1" s="34"/>
      <c r="F1" s="34"/>
      <c r="G1" s="34"/>
      <c r="H1" s="34"/>
    </row>
    <row r="2" spans="1:9" s="33" customFormat="1" ht="31.2">
      <c r="A2" s="228" t="s">
        <v>104</v>
      </c>
      <c r="B2" s="229" t="s">
        <v>7</v>
      </c>
      <c r="C2" s="229" t="s">
        <v>107</v>
      </c>
      <c r="D2" s="230" t="s">
        <v>141</v>
      </c>
      <c r="E2" s="230" t="s">
        <v>142</v>
      </c>
      <c r="F2" s="229" t="s">
        <v>79</v>
      </c>
      <c r="G2" s="229" t="s">
        <v>31</v>
      </c>
      <c r="H2" s="231" t="s">
        <v>8</v>
      </c>
      <c r="I2" s="15"/>
    </row>
    <row r="3" spans="1:9" ht="16.8">
      <c r="A3" s="232" t="s">
        <v>173</v>
      </c>
      <c r="B3" s="94">
        <v>0</v>
      </c>
      <c r="C3" s="233" t="s">
        <v>96</v>
      </c>
      <c r="D3" s="100" t="s">
        <v>143</v>
      </c>
      <c r="E3" s="100" t="s">
        <v>150</v>
      </c>
      <c r="F3" s="103" t="s">
        <v>109</v>
      </c>
      <c r="G3" s="103" t="s">
        <v>87</v>
      </c>
      <c r="H3" s="98" t="s">
        <v>174</v>
      </c>
    </row>
    <row r="4" spans="1:9" ht="16.8">
      <c r="A4" s="232" t="s">
        <v>175</v>
      </c>
      <c r="B4" s="94">
        <v>0</v>
      </c>
      <c r="C4" s="233" t="s">
        <v>357</v>
      </c>
      <c r="D4" s="100" t="s">
        <v>147</v>
      </c>
      <c r="E4" s="100" t="s">
        <v>150</v>
      </c>
      <c r="F4" s="97" t="s">
        <v>120</v>
      </c>
      <c r="G4" s="103" t="s">
        <v>97</v>
      </c>
      <c r="H4" s="98" t="s">
        <v>176</v>
      </c>
    </row>
    <row r="5" spans="1:9" ht="16.8">
      <c r="A5" s="232" t="s">
        <v>88</v>
      </c>
      <c r="B5" s="94">
        <v>0</v>
      </c>
      <c r="C5" s="233" t="s">
        <v>89</v>
      </c>
      <c r="D5" s="100" t="s">
        <v>143</v>
      </c>
      <c r="E5" s="100" t="s">
        <v>150</v>
      </c>
      <c r="F5" s="103" t="s">
        <v>108</v>
      </c>
      <c r="G5" s="103" t="s">
        <v>90</v>
      </c>
      <c r="H5" s="98" t="s">
        <v>91</v>
      </c>
    </row>
    <row r="6" spans="1:9" ht="16.8">
      <c r="A6" s="234" t="s">
        <v>177</v>
      </c>
      <c r="B6" s="110">
        <v>0</v>
      </c>
      <c r="C6" s="233" t="s">
        <v>96</v>
      </c>
      <c r="D6" s="100" t="s">
        <v>147</v>
      </c>
      <c r="E6" s="100" t="s">
        <v>150</v>
      </c>
      <c r="F6" s="97" t="s">
        <v>120</v>
      </c>
      <c r="G6" s="103" t="s">
        <v>99</v>
      </c>
      <c r="H6" s="98" t="s">
        <v>178</v>
      </c>
    </row>
    <row r="7" spans="1:9" ht="16.8">
      <c r="A7" s="234" t="s">
        <v>353</v>
      </c>
      <c r="B7" s="110">
        <v>0</v>
      </c>
      <c r="C7" s="239" t="s">
        <v>354</v>
      </c>
      <c r="D7" s="104" t="s">
        <v>221</v>
      </c>
      <c r="E7" s="386" t="s">
        <v>150</v>
      </c>
      <c r="F7" s="387" t="s">
        <v>86</v>
      </c>
      <c r="G7" s="388" t="s">
        <v>92</v>
      </c>
      <c r="H7" s="389" t="s">
        <v>355</v>
      </c>
      <c r="I7" s="390" t="s">
        <v>356</v>
      </c>
    </row>
    <row r="8" spans="1:9" ht="16.8">
      <c r="A8" s="234" t="s">
        <v>179</v>
      </c>
      <c r="B8" s="110">
        <v>0</v>
      </c>
      <c r="C8" s="233" t="s">
        <v>354</v>
      </c>
      <c r="D8" s="104" t="s">
        <v>145</v>
      </c>
      <c r="E8" s="104" t="s">
        <v>150</v>
      </c>
      <c r="F8" s="103" t="s">
        <v>109</v>
      </c>
      <c r="G8" s="103" t="s">
        <v>95</v>
      </c>
      <c r="H8" s="99" t="s">
        <v>277</v>
      </c>
    </row>
    <row r="9" spans="1:9" ht="16.8">
      <c r="A9" s="234" t="s">
        <v>180</v>
      </c>
      <c r="B9" s="110">
        <v>0</v>
      </c>
      <c r="C9" s="233" t="s">
        <v>354</v>
      </c>
      <c r="D9" s="104" t="s">
        <v>145</v>
      </c>
      <c r="E9" s="104" t="s">
        <v>150</v>
      </c>
      <c r="F9" s="97" t="s">
        <v>120</v>
      </c>
      <c r="G9" s="103" t="s">
        <v>92</v>
      </c>
      <c r="H9" s="99" t="s">
        <v>278</v>
      </c>
    </row>
    <row r="10" spans="1:9" ht="16.8">
      <c r="A10" s="235" t="s">
        <v>93</v>
      </c>
      <c r="B10" s="155">
        <v>0</v>
      </c>
      <c r="C10" s="236" t="s">
        <v>89</v>
      </c>
      <c r="D10" s="156" t="s">
        <v>145</v>
      </c>
      <c r="E10" s="156" t="s">
        <v>150</v>
      </c>
      <c r="F10" s="157" t="s">
        <v>94</v>
      </c>
      <c r="G10" s="157" t="s">
        <v>95</v>
      </c>
      <c r="H10" s="158" t="s">
        <v>279</v>
      </c>
    </row>
    <row r="11" spans="1:9" ht="16.8">
      <c r="A11" s="232" t="s">
        <v>181</v>
      </c>
      <c r="B11" s="94">
        <v>1</v>
      </c>
      <c r="C11" s="95" t="s">
        <v>357</v>
      </c>
      <c r="D11" s="100" t="s">
        <v>143</v>
      </c>
      <c r="E11" s="100" t="s">
        <v>150</v>
      </c>
      <c r="F11" s="97" t="s">
        <v>120</v>
      </c>
      <c r="G11" s="97" t="s">
        <v>182</v>
      </c>
      <c r="H11" s="99" t="s">
        <v>280</v>
      </c>
    </row>
    <row r="12" spans="1:9" ht="16.8">
      <c r="A12" s="232" t="s">
        <v>183</v>
      </c>
      <c r="B12" s="101">
        <v>1</v>
      </c>
      <c r="C12" s="102" t="s">
        <v>96</v>
      </c>
      <c r="D12" s="96" t="s">
        <v>147</v>
      </c>
      <c r="E12" s="96" t="s">
        <v>150</v>
      </c>
      <c r="F12" s="97" t="s">
        <v>120</v>
      </c>
      <c r="G12" s="103" t="s">
        <v>92</v>
      </c>
      <c r="H12" s="99" t="s">
        <v>281</v>
      </c>
    </row>
    <row r="13" spans="1:9" ht="16.8">
      <c r="A13" s="232" t="s">
        <v>125</v>
      </c>
      <c r="B13" s="101">
        <v>1</v>
      </c>
      <c r="C13" s="102" t="s">
        <v>124</v>
      </c>
      <c r="D13" s="100" t="s">
        <v>146</v>
      </c>
      <c r="E13" s="100" t="s">
        <v>150</v>
      </c>
      <c r="F13" s="103" t="s">
        <v>94</v>
      </c>
      <c r="G13" s="103" t="s">
        <v>95</v>
      </c>
      <c r="H13" s="99" t="s">
        <v>282</v>
      </c>
    </row>
    <row r="14" spans="1:9" ht="16.8">
      <c r="A14" s="232" t="s">
        <v>184</v>
      </c>
      <c r="B14" s="94">
        <v>1</v>
      </c>
      <c r="C14" s="95" t="s">
        <v>124</v>
      </c>
      <c r="D14" s="96" t="s">
        <v>143</v>
      </c>
      <c r="E14" s="96" t="s">
        <v>150</v>
      </c>
      <c r="F14" s="103" t="s">
        <v>108</v>
      </c>
      <c r="G14" s="97" t="s">
        <v>90</v>
      </c>
      <c r="H14" s="99" t="s">
        <v>283</v>
      </c>
    </row>
    <row r="15" spans="1:9" ht="16.8">
      <c r="A15" s="232" t="s">
        <v>185</v>
      </c>
      <c r="B15" s="94">
        <v>1</v>
      </c>
      <c r="C15" s="95" t="s">
        <v>96</v>
      </c>
      <c r="D15" s="96" t="s">
        <v>143</v>
      </c>
      <c r="E15" s="96" t="s">
        <v>150</v>
      </c>
      <c r="F15" s="97" t="s">
        <v>94</v>
      </c>
      <c r="G15" s="97" t="s">
        <v>95</v>
      </c>
      <c r="H15" s="237" t="s">
        <v>186</v>
      </c>
    </row>
    <row r="16" spans="1:9" ht="16.8">
      <c r="A16" s="232" t="s">
        <v>187</v>
      </c>
      <c r="B16" s="94">
        <v>1</v>
      </c>
      <c r="C16" s="147" t="s">
        <v>354</v>
      </c>
      <c r="D16" s="148" t="s">
        <v>143</v>
      </c>
      <c r="E16" s="202" t="s">
        <v>150</v>
      </c>
      <c r="F16" s="171" t="s">
        <v>94</v>
      </c>
      <c r="G16" s="111" t="s">
        <v>90</v>
      </c>
      <c r="H16" s="149" t="s">
        <v>284</v>
      </c>
    </row>
    <row r="17" spans="1:8" ht="16.8">
      <c r="A17" s="232" t="s">
        <v>188</v>
      </c>
      <c r="B17" s="94">
        <v>1</v>
      </c>
      <c r="C17" s="147" t="s">
        <v>357</v>
      </c>
      <c r="D17" s="148" t="s">
        <v>143</v>
      </c>
      <c r="E17" s="202" t="s">
        <v>150</v>
      </c>
      <c r="F17" s="111" t="s">
        <v>120</v>
      </c>
      <c r="G17" s="111" t="s">
        <v>189</v>
      </c>
      <c r="H17" s="149" t="s">
        <v>285</v>
      </c>
    </row>
    <row r="18" spans="1:8" ht="16.8">
      <c r="A18" s="232" t="s">
        <v>190</v>
      </c>
      <c r="B18" s="94">
        <v>1</v>
      </c>
      <c r="C18" s="147" t="s">
        <v>98</v>
      </c>
      <c r="D18" s="104" t="s">
        <v>145</v>
      </c>
      <c r="E18" s="202" t="s">
        <v>150</v>
      </c>
      <c r="F18" s="111" t="s">
        <v>86</v>
      </c>
      <c r="G18" s="111" t="s">
        <v>182</v>
      </c>
      <c r="H18" s="149" t="s">
        <v>286</v>
      </c>
    </row>
    <row r="19" spans="1:8" ht="16.8">
      <c r="A19" s="232" t="s">
        <v>127</v>
      </c>
      <c r="B19" s="94">
        <v>1</v>
      </c>
      <c r="C19" s="147" t="s">
        <v>98</v>
      </c>
      <c r="D19" s="148" t="s">
        <v>143</v>
      </c>
      <c r="E19" s="202" t="s">
        <v>150</v>
      </c>
      <c r="F19" s="171" t="s">
        <v>135</v>
      </c>
      <c r="G19" s="111" t="s">
        <v>90</v>
      </c>
      <c r="H19" s="149" t="s">
        <v>361</v>
      </c>
    </row>
    <row r="20" spans="1:8" ht="16.8">
      <c r="A20" s="232" t="s">
        <v>191</v>
      </c>
      <c r="B20" s="94">
        <v>1</v>
      </c>
      <c r="C20" s="147" t="s">
        <v>357</v>
      </c>
      <c r="D20" s="148" t="s">
        <v>143</v>
      </c>
      <c r="E20" s="202" t="s">
        <v>150</v>
      </c>
      <c r="F20" s="111" t="s">
        <v>120</v>
      </c>
      <c r="G20" s="111" t="s">
        <v>92</v>
      </c>
      <c r="H20" s="149" t="s">
        <v>287</v>
      </c>
    </row>
    <row r="21" spans="1:8" ht="16.8">
      <c r="A21" s="232" t="s">
        <v>192</v>
      </c>
      <c r="B21" s="94">
        <v>1</v>
      </c>
      <c r="C21" s="147" t="s">
        <v>96</v>
      </c>
      <c r="D21" s="104" t="s">
        <v>145</v>
      </c>
      <c r="E21" s="202" t="s">
        <v>150</v>
      </c>
      <c r="F21" s="171" t="s">
        <v>138</v>
      </c>
      <c r="G21" s="111" t="s">
        <v>193</v>
      </c>
      <c r="H21" s="149" t="s">
        <v>288</v>
      </c>
    </row>
    <row r="22" spans="1:8" ht="16.8">
      <c r="A22" s="232" t="s">
        <v>194</v>
      </c>
      <c r="B22" s="94">
        <v>1</v>
      </c>
      <c r="C22" s="147" t="s">
        <v>357</v>
      </c>
      <c r="D22" s="148" t="s">
        <v>146</v>
      </c>
      <c r="E22" s="202" t="s">
        <v>150</v>
      </c>
      <c r="F22" s="171" t="s">
        <v>109</v>
      </c>
      <c r="G22" s="111" t="s">
        <v>90</v>
      </c>
      <c r="H22" s="149" t="s">
        <v>289</v>
      </c>
    </row>
    <row r="23" spans="1:8" ht="16.8">
      <c r="A23" s="232" t="s">
        <v>195</v>
      </c>
      <c r="B23" s="94">
        <v>1</v>
      </c>
      <c r="C23" s="147" t="s">
        <v>85</v>
      </c>
      <c r="D23" s="148" t="s">
        <v>143</v>
      </c>
      <c r="E23" s="202" t="s">
        <v>150</v>
      </c>
      <c r="F23" s="171" t="s">
        <v>120</v>
      </c>
      <c r="G23" s="111" t="s">
        <v>126</v>
      </c>
      <c r="H23" s="149" t="s">
        <v>290</v>
      </c>
    </row>
    <row r="24" spans="1:8" ht="16.8">
      <c r="A24" s="232" t="s">
        <v>266</v>
      </c>
      <c r="B24" s="94">
        <v>1</v>
      </c>
      <c r="C24" s="147" t="s">
        <v>96</v>
      </c>
      <c r="D24" s="148" t="s">
        <v>267</v>
      </c>
      <c r="E24" s="202" t="s">
        <v>150</v>
      </c>
      <c r="F24" s="171" t="s">
        <v>120</v>
      </c>
      <c r="G24" s="111" t="s">
        <v>90</v>
      </c>
      <c r="H24" s="149" t="s">
        <v>291</v>
      </c>
    </row>
    <row r="25" spans="1:8" ht="16.8">
      <c r="A25" s="235" t="s">
        <v>196</v>
      </c>
      <c r="B25" s="155">
        <v>1</v>
      </c>
      <c r="C25" s="174" t="s">
        <v>357</v>
      </c>
      <c r="D25" s="175" t="s">
        <v>143</v>
      </c>
      <c r="E25" s="238" t="s">
        <v>150</v>
      </c>
      <c r="F25" s="179" t="s">
        <v>120</v>
      </c>
      <c r="G25" s="176" t="s">
        <v>92</v>
      </c>
      <c r="H25" s="177" t="s">
        <v>292</v>
      </c>
    </row>
    <row r="26" spans="1:8" ht="16.8">
      <c r="A26" s="232" t="s">
        <v>197</v>
      </c>
      <c r="B26" s="94">
        <v>2</v>
      </c>
      <c r="C26" s="147" t="s">
        <v>100</v>
      </c>
      <c r="D26" s="104" t="s">
        <v>145</v>
      </c>
      <c r="E26" s="202" t="s">
        <v>150</v>
      </c>
      <c r="F26" s="171" t="s">
        <v>109</v>
      </c>
      <c r="G26" s="171" t="s">
        <v>99</v>
      </c>
      <c r="H26" s="149" t="s">
        <v>293</v>
      </c>
    </row>
    <row r="27" spans="1:8" ht="16.8">
      <c r="A27" s="232" t="s">
        <v>198</v>
      </c>
      <c r="B27" s="94">
        <v>2</v>
      </c>
      <c r="C27" s="147" t="s">
        <v>96</v>
      </c>
      <c r="D27" s="148" t="s">
        <v>148</v>
      </c>
      <c r="E27" s="202" t="s">
        <v>150</v>
      </c>
      <c r="F27" s="171" t="s">
        <v>86</v>
      </c>
      <c r="G27" s="111" t="s">
        <v>90</v>
      </c>
      <c r="H27" s="149" t="s">
        <v>294</v>
      </c>
    </row>
    <row r="28" spans="1:8" ht="16.8">
      <c r="A28" s="232" t="s">
        <v>199</v>
      </c>
      <c r="B28" s="94">
        <v>2</v>
      </c>
      <c r="C28" s="147" t="s">
        <v>357</v>
      </c>
      <c r="D28" s="104" t="s">
        <v>147</v>
      </c>
      <c r="E28" s="202" t="s">
        <v>150</v>
      </c>
      <c r="F28" s="171" t="s">
        <v>109</v>
      </c>
      <c r="G28" s="111" t="s">
        <v>97</v>
      </c>
      <c r="H28" s="149" t="s">
        <v>295</v>
      </c>
    </row>
    <row r="29" spans="1:8" ht="16.8">
      <c r="A29" s="232" t="s">
        <v>200</v>
      </c>
      <c r="B29" s="94">
        <v>2</v>
      </c>
      <c r="C29" s="147" t="s">
        <v>124</v>
      </c>
      <c r="D29" s="148" t="s">
        <v>149</v>
      </c>
      <c r="E29" s="202" t="s">
        <v>150</v>
      </c>
      <c r="F29" s="171" t="s">
        <v>108</v>
      </c>
      <c r="G29" s="111" t="s">
        <v>90</v>
      </c>
      <c r="H29" s="149" t="s">
        <v>283</v>
      </c>
    </row>
    <row r="30" spans="1:8" ht="16.8">
      <c r="A30" s="232" t="s">
        <v>201</v>
      </c>
      <c r="B30" s="94">
        <v>2</v>
      </c>
      <c r="C30" s="147" t="s">
        <v>98</v>
      </c>
      <c r="D30" s="104" t="s">
        <v>143</v>
      </c>
      <c r="E30" s="202" t="s">
        <v>150</v>
      </c>
      <c r="F30" s="171" t="s">
        <v>109</v>
      </c>
      <c r="G30" s="111" t="s">
        <v>95</v>
      </c>
      <c r="H30" s="149" t="s">
        <v>296</v>
      </c>
    </row>
    <row r="31" spans="1:8" ht="16.8">
      <c r="A31" s="232" t="s">
        <v>202</v>
      </c>
      <c r="B31" s="94">
        <v>2</v>
      </c>
      <c r="C31" s="173" t="s">
        <v>98</v>
      </c>
      <c r="D31" s="104" t="s">
        <v>147</v>
      </c>
      <c r="E31" s="202" t="s">
        <v>150</v>
      </c>
      <c r="F31" s="171" t="s">
        <v>109</v>
      </c>
      <c r="G31" s="171" t="s">
        <v>99</v>
      </c>
      <c r="H31" s="149" t="s">
        <v>297</v>
      </c>
    </row>
    <row r="32" spans="1:8" ht="16.8">
      <c r="A32" s="232" t="s">
        <v>203</v>
      </c>
      <c r="B32" s="94">
        <v>2</v>
      </c>
      <c r="C32" s="147" t="s">
        <v>96</v>
      </c>
      <c r="D32" s="104" t="s">
        <v>147</v>
      </c>
      <c r="E32" s="202" t="s">
        <v>150</v>
      </c>
      <c r="F32" s="171" t="s">
        <v>109</v>
      </c>
      <c r="G32" s="111" t="s">
        <v>134</v>
      </c>
      <c r="H32" s="149" t="s">
        <v>285</v>
      </c>
    </row>
    <row r="33" spans="1:8" ht="16.8">
      <c r="A33" s="232" t="s">
        <v>204</v>
      </c>
      <c r="B33" s="94">
        <v>2</v>
      </c>
      <c r="C33" s="147" t="s">
        <v>96</v>
      </c>
      <c r="D33" s="148" t="s">
        <v>149</v>
      </c>
      <c r="E33" s="202" t="s">
        <v>150</v>
      </c>
      <c r="F33" s="111" t="s">
        <v>205</v>
      </c>
      <c r="G33" s="111" t="s">
        <v>95</v>
      </c>
      <c r="H33" s="149" t="s">
        <v>298</v>
      </c>
    </row>
    <row r="34" spans="1:8" ht="16.8">
      <c r="A34" s="232" t="s">
        <v>206</v>
      </c>
      <c r="B34" s="94">
        <v>2</v>
      </c>
      <c r="C34" s="147" t="s">
        <v>354</v>
      </c>
      <c r="D34" s="104" t="s">
        <v>148</v>
      </c>
      <c r="E34" s="202" t="s">
        <v>150</v>
      </c>
      <c r="F34" s="171" t="s">
        <v>109</v>
      </c>
      <c r="G34" s="111" t="s">
        <v>92</v>
      </c>
      <c r="H34" s="149" t="s">
        <v>299</v>
      </c>
    </row>
    <row r="35" spans="1:8" ht="16.8">
      <c r="A35" s="232" t="s">
        <v>207</v>
      </c>
      <c r="B35" s="94">
        <v>2</v>
      </c>
      <c r="C35" s="147" t="s">
        <v>96</v>
      </c>
      <c r="D35" s="104" t="s">
        <v>145</v>
      </c>
      <c r="E35" s="202" t="s">
        <v>150</v>
      </c>
      <c r="F35" s="171" t="s">
        <v>138</v>
      </c>
      <c r="G35" s="111" t="s">
        <v>193</v>
      </c>
      <c r="H35" s="172" t="s">
        <v>300</v>
      </c>
    </row>
    <row r="36" spans="1:8" ht="16.8">
      <c r="A36" s="232" t="s">
        <v>208</v>
      </c>
      <c r="B36" s="94">
        <v>2</v>
      </c>
      <c r="C36" s="147" t="s">
        <v>96</v>
      </c>
      <c r="D36" s="148" t="s">
        <v>143</v>
      </c>
      <c r="E36" s="202" t="s">
        <v>150</v>
      </c>
      <c r="F36" s="171" t="s">
        <v>94</v>
      </c>
      <c r="G36" s="111" t="s">
        <v>90</v>
      </c>
      <c r="H36" s="172" t="s">
        <v>300</v>
      </c>
    </row>
    <row r="37" spans="1:8" ht="16.8">
      <c r="A37" s="232" t="s">
        <v>209</v>
      </c>
      <c r="B37" s="94">
        <v>2</v>
      </c>
      <c r="C37" s="147" t="s">
        <v>96</v>
      </c>
      <c r="D37" s="148" t="s">
        <v>143</v>
      </c>
      <c r="E37" s="202" t="s">
        <v>150</v>
      </c>
      <c r="F37" s="111" t="s">
        <v>120</v>
      </c>
      <c r="G37" s="171" t="s">
        <v>182</v>
      </c>
      <c r="H37" s="172" t="s">
        <v>300</v>
      </c>
    </row>
    <row r="38" spans="1:8" ht="16.8">
      <c r="A38" s="232" t="s">
        <v>301</v>
      </c>
      <c r="B38" s="94">
        <v>2</v>
      </c>
      <c r="C38" s="147" t="s">
        <v>124</v>
      </c>
      <c r="D38" s="148" t="s">
        <v>147</v>
      </c>
      <c r="E38" s="202" t="s">
        <v>150</v>
      </c>
      <c r="F38" s="171" t="s">
        <v>109</v>
      </c>
      <c r="G38" s="111" t="s">
        <v>95</v>
      </c>
      <c r="H38" s="149" t="s">
        <v>302</v>
      </c>
    </row>
    <row r="39" spans="1:8" ht="16.8">
      <c r="A39" s="232" t="s">
        <v>130</v>
      </c>
      <c r="B39" s="94">
        <v>2</v>
      </c>
      <c r="C39" s="147" t="s">
        <v>96</v>
      </c>
      <c r="D39" s="148" t="s">
        <v>143</v>
      </c>
      <c r="E39" s="202" t="s">
        <v>150</v>
      </c>
      <c r="F39" s="111" t="s">
        <v>138</v>
      </c>
      <c r="G39" s="111" t="s">
        <v>90</v>
      </c>
      <c r="H39" s="149" t="s">
        <v>131</v>
      </c>
    </row>
    <row r="40" spans="1:8" ht="16.8">
      <c r="A40" s="232" t="s">
        <v>210</v>
      </c>
      <c r="B40" s="94">
        <v>2</v>
      </c>
      <c r="C40" s="147" t="s">
        <v>354</v>
      </c>
      <c r="D40" s="148" t="s">
        <v>147</v>
      </c>
      <c r="E40" s="202" t="s">
        <v>150</v>
      </c>
      <c r="F40" s="171" t="s">
        <v>86</v>
      </c>
      <c r="G40" s="171" t="s">
        <v>95</v>
      </c>
      <c r="H40" s="172" t="s">
        <v>303</v>
      </c>
    </row>
    <row r="41" spans="1:8" ht="16.8">
      <c r="A41" s="232" t="s">
        <v>211</v>
      </c>
      <c r="B41" s="94">
        <v>2</v>
      </c>
      <c r="C41" s="147" t="s">
        <v>357</v>
      </c>
      <c r="D41" s="148" t="s">
        <v>148</v>
      </c>
      <c r="E41" s="202" t="s">
        <v>150</v>
      </c>
      <c r="F41" s="171" t="s">
        <v>109</v>
      </c>
      <c r="G41" s="111" t="s">
        <v>92</v>
      </c>
      <c r="H41" s="149" t="s">
        <v>304</v>
      </c>
    </row>
    <row r="42" spans="1:8" ht="16.8">
      <c r="A42" s="232" t="s">
        <v>212</v>
      </c>
      <c r="B42" s="94">
        <v>2</v>
      </c>
      <c r="C42" s="173" t="s">
        <v>357</v>
      </c>
      <c r="D42" s="104" t="s">
        <v>143</v>
      </c>
      <c r="E42" s="202" t="s">
        <v>150</v>
      </c>
      <c r="F42" s="171" t="s">
        <v>86</v>
      </c>
      <c r="G42" s="171" t="s">
        <v>95</v>
      </c>
      <c r="H42" s="149" t="s">
        <v>305</v>
      </c>
    </row>
    <row r="43" spans="1:8" ht="16.8">
      <c r="A43" s="232" t="s">
        <v>213</v>
      </c>
      <c r="B43" s="94">
        <v>2</v>
      </c>
      <c r="C43" s="147" t="s">
        <v>96</v>
      </c>
      <c r="D43" s="148" t="s">
        <v>143</v>
      </c>
      <c r="E43" s="202" t="s">
        <v>150</v>
      </c>
      <c r="F43" s="111" t="s">
        <v>120</v>
      </c>
      <c r="G43" s="171" t="s">
        <v>99</v>
      </c>
      <c r="H43" s="149" t="s">
        <v>306</v>
      </c>
    </row>
    <row r="44" spans="1:8" ht="16.8">
      <c r="A44" s="235" t="s">
        <v>214</v>
      </c>
      <c r="B44" s="155">
        <v>2</v>
      </c>
      <c r="C44" s="174" t="s">
        <v>357</v>
      </c>
      <c r="D44" s="175" t="s">
        <v>143</v>
      </c>
      <c r="E44" s="238" t="s">
        <v>150</v>
      </c>
      <c r="F44" s="179" t="s">
        <v>329</v>
      </c>
      <c r="G44" s="176" t="s">
        <v>92</v>
      </c>
      <c r="H44" s="177" t="s">
        <v>292</v>
      </c>
    </row>
    <row r="45" spans="1:8" ht="16.8">
      <c r="A45" s="232" t="s">
        <v>215</v>
      </c>
      <c r="B45" s="94">
        <v>3</v>
      </c>
      <c r="C45" s="147" t="s">
        <v>124</v>
      </c>
      <c r="D45" s="148" t="s">
        <v>143</v>
      </c>
      <c r="E45" s="202" t="s">
        <v>150</v>
      </c>
      <c r="F45" s="171" t="s">
        <v>94</v>
      </c>
      <c r="G45" s="111" t="s">
        <v>90</v>
      </c>
      <c r="H45" s="172" t="s">
        <v>307</v>
      </c>
    </row>
    <row r="46" spans="1:8" ht="16.8">
      <c r="A46" s="232" t="s">
        <v>216</v>
      </c>
      <c r="B46" s="94">
        <v>3</v>
      </c>
      <c r="C46" s="147" t="s">
        <v>124</v>
      </c>
      <c r="D46" s="148" t="s">
        <v>149</v>
      </c>
      <c r="E46" s="202" t="s">
        <v>150</v>
      </c>
      <c r="F46" s="111" t="s">
        <v>138</v>
      </c>
      <c r="G46" s="111" t="s">
        <v>161</v>
      </c>
      <c r="H46" s="172" t="s">
        <v>280</v>
      </c>
    </row>
    <row r="47" spans="1:8" ht="16.8">
      <c r="A47" s="232" t="s">
        <v>217</v>
      </c>
      <c r="B47" s="94">
        <v>3</v>
      </c>
      <c r="C47" s="147" t="s">
        <v>96</v>
      </c>
      <c r="D47" s="104" t="s">
        <v>145</v>
      </c>
      <c r="E47" s="202" t="s">
        <v>150</v>
      </c>
      <c r="F47" s="171" t="s">
        <v>86</v>
      </c>
      <c r="G47" s="111" t="s">
        <v>182</v>
      </c>
      <c r="H47" s="149" t="s">
        <v>308</v>
      </c>
    </row>
    <row r="48" spans="1:8" ht="16.8">
      <c r="A48" s="232" t="s">
        <v>218</v>
      </c>
      <c r="B48" s="94">
        <v>3</v>
      </c>
      <c r="C48" s="147" t="s">
        <v>357</v>
      </c>
      <c r="D48" s="148" t="s">
        <v>146</v>
      </c>
      <c r="E48" s="202" t="s">
        <v>150</v>
      </c>
      <c r="F48" s="111" t="s">
        <v>120</v>
      </c>
      <c r="G48" s="111" t="s">
        <v>90</v>
      </c>
      <c r="H48" s="172" t="s">
        <v>295</v>
      </c>
    </row>
    <row r="49" spans="1:8" ht="16.8">
      <c r="A49" s="232" t="s">
        <v>132</v>
      </c>
      <c r="B49" s="94">
        <v>3</v>
      </c>
      <c r="C49" s="173" t="s">
        <v>85</v>
      </c>
      <c r="D49" s="104" t="s">
        <v>143</v>
      </c>
      <c r="E49" s="202" t="s">
        <v>150</v>
      </c>
      <c r="F49" s="171" t="s">
        <v>109</v>
      </c>
      <c r="G49" s="171" t="s">
        <v>92</v>
      </c>
      <c r="H49" s="172" t="s">
        <v>309</v>
      </c>
    </row>
    <row r="50" spans="1:8" ht="16.8">
      <c r="A50" s="232" t="s">
        <v>219</v>
      </c>
      <c r="B50" s="94">
        <v>3</v>
      </c>
      <c r="C50" s="147" t="s">
        <v>96</v>
      </c>
      <c r="D50" s="104" t="s">
        <v>144</v>
      </c>
      <c r="E50" s="202" t="s">
        <v>150</v>
      </c>
      <c r="F50" s="171" t="s">
        <v>86</v>
      </c>
      <c r="G50" s="111" t="s">
        <v>99</v>
      </c>
      <c r="H50" s="172" t="s">
        <v>309</v>
      </c>
    </row>
    <row r="51" spans="1:8" ht="16.8">
      <c r="A51" s="232" t="s">
        <v>220</v>
      </c>
      <c r="B51" s="94">
        <v>3</v>
      </c>
      <c r="C51" s="147" t="s">
        <v>354</v>
      </c>
      <c r="D51" s="148" t="s">
        <v>221</v>
      </c>
      <c r="E51" s="202" t="s">
        <v>150</v>
      </c>
      <c r="F51" s="171" t="s">
        <v>94</v>
      </c>
      <c r="G51" s="111" t="s">
        <v>95</v>
      </c>
      <c r="H51" s="172" t="s">
        <v>310</v>
      </c>
    </row>
    <row r="52" spans="1:8" ht="16.8">
      <c r="A52" s="232" t="s">
        <v>222</v>
      </c>
      <c r="B52" s="94">
        <v>3</v>
      </c>
      <c r="C52" s="147" t="s">
        <v>354</v>
      </c>
      <c r="D52" s="148" t="s">
        <v>148</v>
      </c>
      <c r="E52" s="202" t="s">
        <v>223</v>
      </c>
      <c r="F52" s="111" t="s">
        <v>120</v>
      </c>
      <c r="G52" s="111" t="s">
        <v>97</v>
      </c>
      <c r="H52" s="149" t="s">
        <v>311</v>
      </c>
    </row>
    <row r="53" spans="1:8" ht="16.8">
      <c r="A53" s="232" t="s">
        <v>224</v>
      </c>
      <c r="B53" s="94">
        <v>3</v>
      </c>
      <c r="C53" s="173" t="s">
        <v>354</v>
      </c>
      <c r="D53" s="104" t="s">
        <v>147</v>
      </c>
      <c r="E53" s="202" t="s">
        <v>150</v>
      </c>
      <c r="F53" s="111" t="s">
        <v>120</v>
      </c>
      <c r="G53" s="171" t="s">
        <v>99</v>
      </c>
      <c r="H53" s="178" t="s">
        <v>225</v>
      </c>
    </row>
    <row r="54" spans="1:8" ht="16.8">
      <c r="A54" s="232" t="s">
        <v>226</v>
      </c>
      <c r="B54" s="94">
        <v>3</v>
      </c>
      <c r="C54" s="239" t="s">
        <v>357</v>
      </c>
      <c r="D54" s="148" t="s">
        <v>143</v>
      </c>
      <c r="E54" s="202" t="s">
        <v>223</v>
      </c>
      <c r="F54" s="111" t="s">
        <v>120</v>
      </c>
      <c r="G54" s="171" t="s">
        <v>99</v>
      </c>
      <c r="H54" s="149" t="s">
        <v>311</v>
      </c>
    </row>
    <row r="55" spans="1:8" ht="16.8">
      <c r="A55" s="232" t="s">
        <v>129</v>
      </c>
      <c r="B55" s="94">
        <v>3</v>
      </c>
      <c r="C55" s="147" t="s">
        <v>357</v>
      </c>
      <c r="D55" s="148" t="s">
        <v>149</v>
      </c>
      <c r="E55" s="202" t="s">
        <v>150</v>
      </c>
      <c r="F55" s="171" t="s">
        <v>109</v>
      </c>
      <c r="G55" s="171" t="s">
        <v>99</v>
      </c>
      <c r="H55" s="149" t="s">
        <v>312</v>
      </c>
    </row>
    <row r="56" spans="1:8" ht="16.8">
      <c r="A56" s="232" t="s">
        <v>227</v>
      </c>
      <c r="B56" s="94">
        <v>3</v>
      </c>
      <c r="C56" s="147" t="s">
        <v>357</v>
      </c>
      <c r="D56" s="148" t="s">
        <v>143</v>
      </c>
      <c r="E56" s="202" t="s">
        <v>223</v>
      </c>
      <c r="F56" s="171" t="s">
        <v>86</v>
      </c>
      <c r="G56" s="171" t="s">
        <v>99</v>
      </c>
      <c r="H56" s="149" t="s">
        <v>313</v>
      </c>
    </row>
    <row r="57" spans="1:8" ht="16.8">
      <c r="A57" s="232" t="s">
        <v>228</v>
      </c>
      <c r="B57" s="94">
        <v>3</v>
      </c>
      <c r="C57" s="147" t="s">
        <v>96</v>
      </c>
      <c r="D57" s="148" t="s">
        <v>147</v>
      </c>
      <c r="E57" s="202" t="s">
        <v>150</v>
      </c>
      <c r="F57" s="171" t="s">
        <v>349</v>
      </c>
      <c r="G57" s="111" t="s">
        <v>90</v>
      </c>
      <c r="H57" s="149" t="s">
        <v>298</v>
      </c>
    </row>
    <row r="58" spans="1:8" ht="16.8">
      <c r="A58" s="232" t="s">
        <v>229</v>
      </c>
      <c r="B58" s="94">
        <v>3</v>
      </c>
      <c r="C58" s="147" t="s">
        <v>96</v>
      </c>
      <c r="D58" s="104" t="s">
        <v>147</v>
      </c>
      <c r="E58" s="202" t="s">
        <v>150</v>
      </c>
      <c r="F58" s="111" t="s">
        <v>120</v>
      </c>
      <c r="G58" s="171" t="s">
        <v>99</v>
      </c>
      <c r="H58" s="149" t="s">
        <v>314</v>
      </c>
    </row>
    <row r="59" spans="1:8" ht="16.8">
      <c r="A59" s="232" t="s">
        <v>230</v>
      </c>
      <c r="B59" s="94">
        <v>3</v>
      </c>
      <c r="C59" s="147" t="s">
        <v>96</v>
      </c>
      <c r="D59" s="104" t="s">
        <v>145</v>
      </c>
      <c r="E59" s="202" t="s">
        <v>150</v>
      </c>
      <c r="F59" s="171" t="s">
        <v>138</v>
      </c>
      <c r="G59" s="111" t="s">
        <v>134</v>
      </c>
      <c r="H59" s="172" t="s">
        <v>315</v>
      </c>
    </row>
    <row r="60" spans="1:8" ht="16.8">
      <c r="A60" s="232" t="s">
        <v>231</v>
      </c>
      <c r="B60" s="94">
        <v>3</v>
      </c>
      <c r="C60" s="147" t="s">
        <v>85</v>
      </c>
      <c r="D60" s="104" t="s">
        <v>147</v>
      </c>
      <c r="E60" s="202" t="s">
        <v>150</v>
      </c>
      <c r="F60" s="171" t="s">
        <v>86</v>
      </c>
      <c r="G60" s="171" t="s">
        <v>182</v>
      </c>
      <c r="H60" s="172" t="s">
        <v>316</v>
      </c>
    </row>
    <row r="61" spans="1:8" ht="16.8">
      <c r="A61" s="232" t="s">
        <v>232</v>
      </c>
      <c r="B61" s="94">
        <v>3</v>
      </c>
      <c r="C61" s="147" t="s">
        <v>354</v>
      </c>
      <c r="D61" s="104" t="s">
        <v>147</v>
      </c>
      <c r="E61" s="202" t="s">
        <v>150</v>
      </c>
      <c r="F61" s="111" t="s">
        <v>120</v>
      </c>
      <c r="G61" s="111" t="s">
        <v>99</v>
      </c>
      <c r="H61" s="172" t="s">
        <v>289</v>
      </c>
    </row>
    <row r="62" spans="1:8" ht="16.8">
      <c r="A62" s="232" t="s">
        <v>233</v>
      </c>
      <c r="B62" s="94">
        <v>3</v>
      </c>
      <c r="C62" s="147" t="s">
        <v>357</v>
      </c>
      <c r="D62" s="148" t="s">
        <v>143</v>
      </c>
      <c r="E62" s="202" t="s">
        <v>150</v>
      </c>
      <c r="F62" s="171" t="s">
        <v>120</v>
      </c>
      <c r="G62" s="111" t="s">
        <v>182</v>
      </c>
      <c r="H62" s="172" t="s">
        <v>317</v>
      </c>
    </row>
    <row r="63" spans="1:8" ht="16.8">
      <c r="A63" s="232" t="s">
        <v>234</v>
      </c>
      <c r="B63" s="94">
        <v>3</v>
      </c>
      <c r="C63" s="147" t="s">
        <v>96</v>
      </c>
      <c r="D63" s="148" t="s">
        <v>143</v>
      </c>
      <c r="E63" s="202" t="s">
        <v>150</v>
      </c>
      <c r="F63" s="171" t="s">
        <v>109</v>
      </c>
      <c r="G63" s="171" t="s">
        <v>99</v>
      </c>
      <c r="H63" s="149" t="s">
        <v>292</v>
      </c>
    </row>
    <row r="64" spans="1:8" ht="16.8">
      <c r="A64" s="235" t="s">
        <v>235</v>
      </c>
      <c r="B64" s="155">
        <v>3</v>
      </c>
      <c r="C64" s="174" t="s">
        <v>96</v>
      </c>
      <c r="D64" s="175" t="s">
        <v>143</v>
      </c>
      <c r="E64" s="238" t="s">
        <v>151</v>
      </c>
      <c r="F64" s="176" t="s">
        <v>350</v>
      </c>
      <c r="G64" s="176" t="s">
        <v>97</v>
      </c>
      <c r="H64" s="180" t="s">
        <v>318</v>
      </c>
    </row>
    <row r="65" spans="1:8" ht="16.8">
      <c r="A65" s="232" t="s">
        <v>236</v>
      </c>
      <c r="B65" s="94">
        <v>4</v>
      </c>
      <c r="C65" s="147" t="s">
        <v>357</v>
      </c>
      <c r="D65" s="148" t="s">
        <v>143</v>
      </c>
      <c r="E65" s="202" t="s">
        <v>150</v>
      </c>
      <c r="F65" s="171" t="s">
        <v>120</v>
      </c>
      <c r="G65" s="111" t="s">
        <v>128</v>
      </c>
      <c r="H65" s="172" t="s">
        <v>280</v>
      </c>
    </row>
    <row r="66" spans="1:8" ht="16.8">
      <c r="A66" s="232" t="s">
        <v>237</v>
      </c>
      <c r="B66" s="94">
        <v>4</v>
      </c>
      <c r="C66" s="147" t="s">
        <v>357</v>
      </c>
      <c r="D66" s="104" t="s">
        <v>146</v>
      </c>
      <c r="E66" s="202" t="s">
        <v>150</v>
      </c>
      <c r="F66" s="171" t="s">
        <v>109</v>
      </c>
      <c r="G66" s="111" t="s">
        <v>99</v>
      </c>
      <c r="H66" s="172" t="s">
        <v>282</v>
      </c>
    </row>
    <row r="67" spans="1:8" ht="16.8">
      <c r="A67" s="232" t="s">
        <v>238</v>
      </c>
      <c r="B67" s="94">
        <v>4</v>
      </c>
      <c r="C67" s="147" t="s">
        <v>357</v>
      </c>
      <c r="D67" s="148" t="s">
        <v>147</v>
      </c>
      <c r="E67" s="202" t="s">
        <v>150</v>
      </c>
      <c r="F67" s="171" t="s">
        <v>329</v>
      </c>
      <c r="G67" s="111" t="s">
        <v>90</v>
      </c>
      <c r="H67" s="149" t="s">
        <v>319</v>
      </c>
    </row>
    <row r="68" spans="1:8" ht="16.8">
      <c r="A68" s="232" t="s">
        <v>133</v>
      </c>
      <c r="B68" s="94">
        <v>4</v>
      </c>
      <c r="C68" s="147" t="s">
        <v>85</v>
      </c>
      <c r="D68" s="104" t="s">
        <v>146</v>
      </c>
      <c r="E68" s="202" t="s">
        <v>150</v>
      </c>
      <c r="F68" s="171" t="s">
        <v>86</v>
      </c>
      <c r="G68" s="111" t="s">
        <v>95</v>
      </c>
      <c r="H68" s="149" t="s">
        <v>320</v>
      </c>
    </row>
    <row r="69" spans="1:8" ht="16.8">
      <c r="A69" s="232" t="s">
        <v>239</v>
      </c>
      <c r="B69" s="94">
        <v>4</v>
      </c>
      <c r="C69" s="173" t="s">
        <v>96</v>
      </c>
      <c r="D69" s="104" t="s">
        <v>143</v>
      </c>
      <c r="E69" s="202" t="s">
        <v>150</v>
      </c>
      <c r="F69" s="171" t="s">
        <v>86</v>
      </c>
      <c r="G69" s="171" t="s">
        <v>90</v>
      </c>
      <c r="H69" s="149" t="s">
        <v>298</v>
      </c>
    </row>
    <row r="70" spans="1:8" ht="16.8">
      <c r="A70" s="232" t="s">
        <v>240</v>
      </c>
      <c r="B70" s="94">
        <v>4</v>
      </c>
      <c r="C70" s="147" t="s">
        <v>96</v>
      </c>
      <c r="D70" s="148" t="s">
        <v>143</v>
      </c>
      <c r="E70" s="202" t="s">
        <v>223</v>
      </c>
      <c r="F70" s="171" t="s">
        <v>94</v>
      </c>
      <c r="G70" s="111" t="s">
        <v>90</v>
      </c>
      <c r="H70" s="149" t="s">
        <v>321</v>
      </c>
    </row>
    <row r="71" spans="1:8" ht="16.8">
      <c r="A71" s="232" t="s">
        <v>241</v>
      </c>
      <c r="B71" s="94">
        <v>4</v>
      </c>
      <c r="C71" s="147" t="s">
        <v>124</v>
      </c>
      <c r="D71" s="148" t="s">
        <v>147</v>
      </c>
      <c r="E71" s="202" t="s">
        <v>150</v>
      </c>
      <c r="F71" s="111" t="s">
        <v>138</v>
      </c>
      <c r="G71" s="171" t="s">
        <v>90</v>
      </c>
      <c r="H71" s="172" t="s">
        <v>286</v>
      </c>
    </row>
    <row r="72" spans="1:8" ht="16.8">
      <c r="A72" s="232" t="s">
        <v>242</v>
      </c>
      <c r="B72" s="94">
        <v>4</v>
      </c>
      <c r="C72" s="95" t="s">
        <v>357</v>
      </c>
      <c r="D72" s="96" t="s">
        <v>143</v>
      </c>
      <c r="E72" s="96" t="s">
        <v>150</v>
      </c>
      <c r="F72" s="103" t="s">
        <v>120</v>
      </c>
      <c r="G72" s="97" t="s">
        <v>92</v>
      </c>
      <c r="H72" s="99" t="s">
        <v>292</v>
      </c>
    </row>
    <row r="73" spans="1:8" ht="16.8">
      <c r="A73" s="232" t="s">
        <v>243</v>
      </c>
      <c r="B73" s="94">
        <v>4</v>
      </c>
      <c r="C73" s="95" t="s">
        <v>96</v>
      </c>
      <c r="D73" s="96" t="s">
        <v>143</v>
      </c>
      <c r="E73" s="96" t="s">
        <v>150</v>
      </c>
      <c r="F73" s="103" t="s">
        <v>109</v>
      </c>
      <c r="G73" s="97" t="s">
        <v>99</v>
      </c>
      <c r="H73" s="99" t="s">
        <v>321</v>
      </c>
    </row>
    <row r="74" spans="1:8" ht="16.8">
      <c r="A74" s="232" t="s">
        <v>244</v>
      </c>
      <c r="B74" s="94">
        <v>4</v>
      </c>
      <c r="C74" s="147" t="s">
        <v>96</v>
      </c>
      <c r="D74" s="148" t="s">
        <v>245</v>
      </c>
      <c r="E74" s="202" t="s">
        <v>150</v>
      </c>
      <c r="F74" s="171" t="s">
        <v>109</v>
      </c>
      <c r="G74" s="111" t="s">
        <v>134</v>
      </c>
      <c r="H74" s="172" t="s">
        <v>322</v>
      </c>
    </row>
    <row r="75" spans="1:8" ht="17.399999999999999" thickBot="1">
      <c r="A75" s="240" t="s">
        <v>246</v>
      </c>
      <c r="B75" s="241">
        <v>4</v>
      </c>
      <c r="C75" s="242" t="s">
        <v>98</v>
      </c>
      <c r="D75" s="243" t="s">
        <v>147</v>
      </c>
      <c r="E75" s="243" t="s">
        <v>150</v>
      </c>
      <c r="F75" s="244" t="s">
        <v>109</v>
      </c>
      <c r="G75" s="244" t="s">
        <v>90</v>
      </c>
      <c r="H75" s="245" t="s">
        <v>323</v>
      </c>
    </row>
    <row r="76" spans="1:8" ht="17.399999999999999" thickTop="1">
      <c r="A76" s="246"/>
      <c r="B76" s="247"/>
      <c r="C76" s="248"/>
      <c r="D76" s="248"/>
      <c r="E76" s="248"/>
      <c r="F76" s="248"/>
      <c r="G76" s="248"/>
      <c r="H76" s="249"/>
    </row>
    <row r="77" spans="1:8">
      <c r="A77" s="27"/>
      <c r="B77" s="27"/>
      <c r="C77" s="27"/>
      <c r="D77" s="27"/>
      <c r="E77" s="27"/>
      <c r="F77" s="27"/>
      <c r="G77" s="27"/>
      <c r="H77" s="27"/>
    </row>
    <row r="78" spans="1:8">
      <c r="A78" s="27"/>
      <c r="B78" s="27"/>
      <c r="C78" s="27"/>
      <c r="D78" s="27"/>
      <c r="E78" s="27"/>
      <c r="F78" s="27"/>
      <c r="G78" s="27"/>
      <c r="H78" s="27"/>
    </row>
    <row r="79" spans="1:8">
      <c r="A79" s="27"/>
      <c r="B79" s="27"/>
      <c r="C79" s="27"/>
      <c r="D79" s="27"/>
      <c r="E79" s="27"/>
      <c r="F79" s="27"/>
      <c r="G79" s="27"/>
      <c r="H79" s="27"/>
    </row>
    <row r="80" spans="1:8">
      <c r="A80" s="27"/>
      <c r="B80" s="27"/>
      <c r="C80" s="27"/>
      <c r="D80" s="27"/>
      <c r="E80" s="27"/>
      <c r="F80" s="27"/>
      <c r="G80" s="27"/>
      <c r="H80" s="27"/>
    </row>
    <row r="81" spans="1:8">
      <c r="A81" s="27"/>
      <c r="B81" s="27"/>
      <c r="C81" s="27"/>
      <c r="D81" s="27"/>
      <c r="E81" s="27"/>
      <c r="F81" s="27"/>
      <c r="G81" s="27"/>
      <c r="H81" s="27"/>
    </row>
    <row r="82" spans="1:8">
      <c r="A82" s="27"/>
      <c r="B82" s="27"/>
      <c r="C82" s="27"/>
      <c r="D82" s="27"/>
      <c r="E82" s="27"/>
      <c r="F82" s="27"/>
      <c r="G82" s="27"/>
      <c r="H82" s="27"/>
    </row>
    <row r="83" spans="1:8">
      <c r="A83" s="27"/>
      <c r="B83" s="27"/>
      <c r="C83" s="27"/>
      <c r="D83" s="27"/>
      <c r="E83" s="27"/>
      <c r="F83" s="27"/>
      <c r="G83" s="27"/>
      <c r="H83" s="27"/>
    </row>
    <row r="84" spans="1:8">
      <c r="A84" s="27"/>
      <c r="B84" s="27"/>
      <c r="C84" s="27"/>
      <c r="D84" s="27"/>
      <c r="E84" s="27"/>
      <c r="F84" s="27"/>
      <c r="G84" s="27"/>
      <c r="H84" s="27"/>
    </row>
    <row r="85" spans="1:8">
      <c r="A85" s="27"/>
      <c r="B85" s="27"/>
      <c r="C85" s="27"/>
      <c r="D85" s="27"/>
      <c r="E85" s="27"/>
      <c r="F85" s="27"/>
      <c r="G85" s="27"/>
      <c r="H85" s="27"/>
    </row>
    <row r="86" spans="1:8">
      <c r="A86" s="27"/>
      <c r="B86" s="27"/>
      <c r="C86" s="27"/>
      <c r="D86" s="27"/>
      <c r="E86" s="27"/>
      <c r="F86" s="27"/>
      <c r="G86" s="27"/>
      <c r="H86" s="27"/>
    </row>
    <row r="87" spans="1:8">
      <c r="A87" s="27"/>
      <c r="B87" s="27"/>
      <c r="C87" s="27"/>
      <c r="D87" s="27"/>
      <c r="E87" s="27"/>
      <c r="F87" s="27"/>
      <c r="G87" s="27"/>
      <c r="H87" s="27"/>
    </row>
    <row r="88" spans="1:8">
      <c r="A88" s="27"/>
      <c r="B88" s="27"/>
      <c r="C88" s="27"/>
      <c r="D88" s="27"/>
      <c r="E88" s="27"/>
      <c r="F88" s="27"/>
      <c r="G88" s="27"/>
      <c r="H88" s="27"/>
    </row>
    <row r="89" spans="1:8">
      <c r="A89" s="27"/>
      <c r="B89" s="27"/>
      <c r="C89" s="27"/>
      <c r="D89" s="27"/>
      <c r="E89" s="27"/>
      <c r="F89" s="27"/>
      <c r="G89" s="27"/>
    </row>
    <row r="90" spans="1:8">
      <c r="A90" s="27"/>
      <c r="B90" s="27"/>
      <c r="C90" s="27"/>
      <c r="D90" s="27"/>
      <c r="E90" s="27"/>
      <c r="F90" s="27"/>
      <c r="G90" s="27"/>
    </row>
    <row r="91" spans="1:8">
      <c r="A91" s="27"/>
      <c r="B91" s="27"/>
      <c r="C91" s="27"/>
      <c r="D91" s="27"/>
      <c r="E91" s="27"/>
      <c r="F91" s="27"/>
      <c r="G91" s="27"/>
    </row>
    <row r="92" spans="1:8">
      <c r="A92" s="27"/>
      <c r="B92" s="27"/>
      <c r="C92" s="27"/>
    </row>
    <row r="93" spans="1:8">
      <c r="A93" s="27"/>
      <c r="B93" s="27"/>
      <c r="C93" s="27"/>
    </row>
    <row r="94" spans="1:8">
      <c r="A94" s="27"/>
      <c r="B94" s="27"/>
      <c r="C94" s="27"/>
    </row>
    <row r="95" spans="1:8">
      <c r="A95" s="27"/>
      <c r="B95" s="27"/>
      <c r="C95" s="27"/>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1"/>
  <sheetViews>
    <sheetView showGridLines="0" workbookViewId="0"/>
  </sheetViews>
  <sheetFormatPr defaultColWidth="13" defaultRowHeight="16.8"/>
  <cols>
    <col min="1" max="1" width="7.3984375" style="291" customWidth="1"/>
    <col min="2" max="2" width="4.09765625" style="291" bestFit="1" customWidth="1"/>
    <col min="3" max="3" width="6.09765625" style="291" bestFit="1" customWidth="1"/>
    <col min="4" max="4" width="6.3984375" style="290" bestFit="1" customWidth="1"/>
    <col min="5" max="5" width="1.8984375" style="290" customWidth="1"/>
    <col min="6" max="6" width="29.5" style="290" bestFit="1" customWidth="1"/>
    <col min="7" max="7" width="1.8984375" style="291" customWidth="1"/>
    <col min="8" max="8" width="24.59765625" style="287" bestFit="1" customWidth="1"/>
    <col min="9" max="16384" width="13" style="287"/>
  </cols>
  <sheetData>
    <row r="1" spans="1:8" ht="18" thickTop="1" thickBot="1">
      <c r="A1" s="284" t="s">
        <v>122</v>
      </c>
      <c r="B1" s="285"/>
      <c r="C1" s="285"/>
      <c r="D1" s="286"/>
      <c r="E1" s="287"/>
      <c r="F1" s="288" t="s">
        <v>155</v>
      </c>
      <c r="G1" s="287"/>
      <c r="H1" s="289" t="s">
        <v>162</v>
      </c>
    </row>
    <row r="2" spans="1:8" ht="17.399999999999999" thickTop="1">
      <c r="A2" s="108" t="s">
        <v>7</v>
      </c>
      <c r="B2" s="109" t="s">
        <v>157</v>
      </c>
      <c r="C2" s="261" t="s">
        <v>250</v>
      </c>
      <c r="D2" s="265" t="s">
        <v>105</v>
      </c>
      <c r="E2" s="3"/>
      <c r="F2" s="281" t="s">
        <v>271</v>
      </c>
      <c r="G2" s="287"/>
      <c r="H2" s="199" t="s">
        <v>348</v>
      </c>
    </row>
    <row r="3" spans="1:8">
      <c r="A3" s="255">
        <v>0</v>
      </c>
      <c r="B3" s="256">
        <f>10+A3+'Personal File'!$C$14</f>
        <v>15</v>
      </c>
      <c r="C3" s="262">
        <v>6</v>
      </c>
      <c r="D3" s="295">
        <v>0</v>
      </c>
      <c r="E3" s="3"/>
      <c r="F3" s="282" t="s">
        <v>360</v>
      </c>
      <c r="G3" s="287"/>
      <c r="H3" s="191" t="s">
        <v>251</v>
      </c>
    </row>
    <row r="4" spans="1:8" ht="17.399999999999999" thickBot="1">
      <c r="A4" s="257">
        <v>1</v>
      </c>
      <c r="B4" s="258">
        <f>10+A4+'Personal File'!$C$14</f>
        <v>16</v>
      </c>
      <c r="C4" s="263">
        <v>6</v>
      </c>
      <c r="D4" s="295">
        <v>0</v>
      </c>
      <c r="E4" s="3"/>
      <c r="F4" s="205" t="s">
        <v>352</v>
      </c>
      <c r="G4" s="287"/>
      <c r="H4" s="191" t="s">
        <v>252</v>
      </c>
    </row>
    <row r="5" spans="1:8" ht="18" thickTop="1" thickBot="1">
      <c r="A5" s="257">
        <v>2</v>
      </c>
      <c r="B5" s="258">
        <f>10+A5+'Personal File'!$C$14</f>
        <v>17</v>
      </c>
      <c r="C5" s="263">
        <v>6</v>
      </c>
      <c r="D5" s="295">
        <v>0</v>
      </c>
      <c r="E5" s="3"/>
      <c r="G5" s="287"/>
      <c r="H5" s="159" t="s">
        <v>158</v>
      </c>
    </row>
    <row r="6" spans="1:8" ht="18" thickTop="1" thickBot="1">
      <c r="A6" s="257">
        <v>3</v>
      </c>
      <c r="B6" s="258">
        <f>10+A6+'Personal File'!$C$14</f>
        <v>18</v>
      </c>
      <c r="C6" s="263">
        <v>6</v>
      </c>
      <c r="D6" s="295">
        <v>0</v>
      </c>
      <c r="E6" s="3"/>
      <c r="F6" s="288" t="s">
        <v>156</v>
      </c>
      <c r="G6" s="287"/>
      <c r="H6" s="200" t="s">
        <v>159</v>
      </c>
    </row>
    <row r="7" spans="1:8" ht="17.399999999999999" thickBot="1">
      <c r="A7" s="257">
        <v>4</v>
      </c>
      <c r="B7" s="258">
        <f>10+A7+'Personal File'!$C$14</f>
        <v>19</v>
      </c>
      <c r="C7" s="263">
        <v>4</v>
      </c>
      <c r="D7" s="295">
        <v>0</v>
      </c>
      <c r="E7" s="3"/>
      <c r="F7" s="190" t="s">
        <v>247</v>
      </c>
      <c r="G7" s="287"/>
      <c r="H7" s="291"/>
    </row>
    <row r="8" spans="1:8" ht="18" thickTop="1" thickBot="1">
      <c r="A8" s="259">
        <v>5</v>
      </c>
      <c r="B8" s="260">
        <f>10+A8+'Personal File'!$C$14</f>
        <v>20</v>
      </c>
      <c r="C8" s="264">
        <v>0</v>
      </c>
      <c r="D8" s="266">
        <v>0</v>
      </c>
      <c r="E8" s="3"/>
      <c r="F8" s="254" t="s">
        <v>248</v>
      </c>
      <c r="G8" s="287"/>
      <c r="H8" s="292" t="s">
        <v>106</v>
      </c>
    </row>
    <row r="9" spans="1:8" ht="17.399999999999999" thickTop="1">
      <c r="E9" s="3"/>
      <c r="F9" s="254" t="s">
        <v>272</v>
      </c>
      <c r="G9" s="287"/>
      <c r="H9" s="159" t="s">
        <v>171</v>
      </c>
    </row>
    <row r="10" spans="1:8" ht="17.399999999999999" thickBot="1">
      <c r="E10" s="3"/>
      <c r="F10" s="254" t="s">
        <v>276</v>
      </c>
      <c r="H10" s="200" t="s">
        <v>170</v>
      </c>
    </row>
    <row r="11" spans="1:8" ht="17.399999999999999" thickTop="1">
      <c r="E11" s="3"/>
      <c r="F11" s="254" t="s">
        <v>249</v>
      </c>
    </row>
    <row r="12" spans="1:8">
      <c r="E12" s="3"/>
      <c r="F12" s="293" t="s">
        <v>273</v>
      </c>
      <c r="H12" s="294"/>
    </row>
    <row r="13" spans="1:8" ht="17.399999999999999" thickBot="1">
      <c r="E13" s="3"/>
      <c r="F13" s="283" t="s">
        <v>275</v>
      </c>
      <c r="H13" s="294"/>
    </row>
    <row r="14" spans="1:8" ht="17.399999999999999" thickTop="1">
      <c r="E14" s="3"/>
      <c r="H14" s="294"/>
    </row>
    <row r="15" spans="1:8">
      <c r="E15" s="3"/>
      <c r="H15" s="294"/>
    </row>
    <row r="16" spans="1:8">
      <c r="E16" s="3"/>
    </row>
    <row r="17" spans="5:5">
      <c r="E17" s="3"/>
    </row>
    <row r="18" spans="5:5">
      <c r="E18" s="3"/>
    </row>
    <row r="21" spans="5:5">
      <c r="E21" s="3"/>
    </row>
  </sheetData>
  <phoneticPr fontId="0" type="noConversion"/>
  <conditionalFormatting sqref="D8:D22">
    <cfRule type="cellIs" dxfId="10" priority="2" stopIfTrue="1" operator="equal">
      <formula>"þ"</formula>
    </cfRule>
  </conditionalFormatting>
  <conditionalFormatting sqref="D3:D7">
    <cfRule type="cellIs" dxfId="9"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8"/>
  <sheetViews>
    <sheetView showGridLines="0" workbookViewId="0"/>
  </sheetViews>
  <sheetFormatPr defaultColWidth="13" defaultRowHeight="15.6"/>
  <cols>
    <col min="1" max="1" width="22" style="327" customWidth="1"/>
    <col min="2" max="2" width="8.59765625" style="327" customWidth="1"/>
    <col min="3" max="3" width="6.09765625" style="327" customWidth="1"/>
    <col min="4" max="4" width="8.19921875" style="327" customWidth="1"/>
    <col min="5" max="5" width="8.3984375" style="327" customWidth="1"/>
    <col min="6" max="6" width="8.3984375" style="327" bestFit="1" customWidth="1"/>
    <col min="7" max="10" width="5.59765625" style="327" customWidth="1"/>
    <col min="11" max="11" width="28.8984375" style="327" bestFit="1" customWidth="1"/>
    <col min="12" max="16384" width="13" style="308"/>
  </cols>
  <sheetData>
    <row r="1" spans="1:11" ht="23.4" thickBot="1">
      <c r="A1" s="307" t="s">
        <v>29</v>
      </c>
      <c r="B1" s="307"/>
      <c r="C1" s="307"/>
      <c r="D1" s="307"/>
      <c r="E1" s="307"/>
      <c r="F1" s="307"/>
      <c r="G1" s="307"/>
      <c r="H1" s="307"/>
      <c r="I1" s="307"/>
      <c r="J1" s="307"/>
      <c r="K1" s="307"/>
    </row>
    <row r="2" spans="1:11" ht="16.8" thickTop="1" thickBot="1">
      <c r="A2" s="309" t="s">
        <v>9</v>
      </c>
      <c r="B2" s="310" t="s">
        <v>10</v>
      </c>
      <c r="C2" s="310" t="s">
        <v>33</v>
      </c>
      <c r="D2" s="310" t="s">
        <v>34</v>
      </c>
      <c r="E2" s="311" t="s">
        <v>78</v>
      </c>
      <c r="F2" s="310" t="s">
        <v>30</v>
      </c>
      <c r="G2" s="310" t="s">
        <v>35</v>
      </c>
      <c r="H2" s="312" t="s">
        <v>160</v>
      </c>
      <c r="I2" s="313" t="s">
        <v>337</v>
      </c>
      <c r="J2" s="312" t="s">
        <v>117</v>
      </c>
      <c r="K2" s="314" t="s">
        <v>8</v>
      </c>
    </row>
    <row r="3" spans="1:11">
      <c r="A3" s="301" t="s">
        <v>327</v>
      </c>
      <c r="B3" s="302" t="s">
        <v>332</v>
      </c>
      <c r="C3" s="304" t="s">
        <v>335</v>
      </c>
      <c r="D3" s="303" t="s">
        <v>335</v>
      </c>
      <c r="E3" s="303" t="s">
        <v>334</v>
      </c>
      <c r="F3" s="305" t="s">
        <v>336</v>
      </c>
      <c r="G3" s="24">
        <v>2</v>
      </c>
      <c r="H3" s="306" t="str">
        <f>CONCATENATE("+",'Personal File'!$E$6+'Personal File'!$C$9+D3)</f>
        <v>+5</v>
      </c>
      <c r="I3" s="315">
        <f ca="1">RANDBETWEEN(1,20)</f>
        <v>1</v>
      </c>
      <c r="J3" s="316">
        <f ca="1">I3+RIGHT(H3,2)</f>
        <v>6</v>
      </c>
      <c r="K3" s="201"/>
    </row>
    <row r="4" spans="1:11" ht="16.2" thickBot="1">
      <c r="A4" s="317"/>
      <c r="B4" s="318"/>
      <c r="C4" s="319"/>
      <c r="D4" s="320"/>
      <c r="E4" s="321"/>
      <c r="F4" s="318"/>
      <c r="G4" s="322"/>
      <c r="H4" s="323" t="str">
        <f>CONCATENATE("+",'Personal File'!$E$6+'Personal File'!$C$9+D4)</f>
        <v>+4</v>
      </c>
      <c r="I4" s="324">
        <f t="shared" ref="I4" ca="1" si="0">RANDBETWEEN(1,20)</f>
        <v>12</v>
      </c>
      <c r="J4" s="325">
        <f t="shared" ref="J4" ca="1" si="1">I4+RIGHT(H4,2)</f>
        <v>16</v>
      </c>
      <c r="K4" s="326"/>
    </row>
    <row r="5" spans="1:11" ht="6" customHeight="1" thickTop="1" thickBot="1"/>
    <row r="6" spans="1:11" ht="16.8" thickTop="1" thickBot="1">
      <c r="A6" s="309" t="s">
        <v>12</v>
      </c>
      <c r="B6" s="310" t="s">
        <v>13</v>
      </c>
      <c r="C6" s="310" t="s">
        <v>33</v>
      </c>
      <c r="D6" s="310" t="s">
        <v>34</v>
      </c>
      <c r="E6" s="311" t="s">
        <v>78</v>
      </c>
      <c r="F6" s="310" t="s">
        <v>14</v>
      </c>
      <c r="G6" s="310" t="s">
        <v>35</v>
      </c>
      <c r="H6" s="312" t="s">
        <v>160</v>
      </c>
      <c r="I6" s="313" t="s">
        <v>337</v>
      </c>
      <c r="J6" s="312" t="s">
        <v>117</v>
      </c>
      <c r="K6" s="314" t="s">
        <v>8</v>
      </c>
    </row>
    <row r="7" spans="1:11">
      <c r="A7" s="328" t="s">
        <v>328</v>
      </c>
      <c r="B7" s="329" t="s">
        <v>338</v>
      </c>
      <c r="C7" s="330" t="s">
        <v>339</v>
      </c>
      <c r="D7" s="330" t="s">
        <v>339</v>
      </c>
      <c r="E7" s="329" t="s">
        <v>333</v>
      </c>
      <c r="F7" s="330" t="s">
        <v>329</v>
      </c>
      <c r="G7" s="331">
        <v>2</v>
      </c>
      <c r="H7" s="306" t="str">
        <f>CONCATENATE("+",'Personal File'!$E$6+'Personal File'!$C$10+D7)</f>
        <v>+7</v>
      </c>
      <c r="I7" s="315">
        <f ca="1">RANDBETWEEN(1,20)</f>
        <v>12</v>
      </c>
      <c r="J7" s="316">
        <f ca="1">I7+RIGHT(H7,2)</f>
        <v>19</v>
      </c>
      <c r="K7" s="332"/>
    </row>
    <row r="8" spans="1:11" ht="16.2" thickBot="1">
      <c r="A8" s="391" t="s">
        <v>358</v>
      </c>
      <c r="B8" s="392" t="s">
        <v>330</v>
      </c>
      <c r="C8" s="393" t="s">
        <v>71</v>
      </c>
      <c r="D8" s="393" t="s">
        <v>359</v>
      </c>
      <c r="E8" s="392" t="s">
        <v>330</v>
      </c>
      <c r="F8" s="393" t="s">
        <v>330</v>
      </c>
      <c r="G8" s="394" t="s">
        <v>330</v>
      </c>
      <c r="H8" s="323" t="str">
        <f>CONCATENATE("+",'Personal File'!$E$6+'Personal File'!$C$10+D8)</f>
        <v>+9</v>
      </c>
      <c r="I8" s="324">
        <f t="shared" ref="I8" ca="1" si="2">RANDBETWEEN(1,20)</f>
        <v>3</v>
      </c>
      <c r="J8" s="325">
        <f t="shared" ref="J8" ca="1" si="3">I8+RIGHT(H8,2)</f>
        <v>12</v>
      </c>
      <c r="K8" s="334"/>
    </row>
    <row r="9" spans="1:11" ht="6" customHeight="1" thickTop="1" thickBot="1">
      <c r="D9" s="335"/>
      <c r="E9" s="335"/>
      <c r="G9" s="336"/>
      <c r="H9" s="336"/>
      <c r="I9" s="336"/>
      <c r="J9" s="336"/>
    </row>
    <row r="10" spans="1:11" ht="16.8" thickTop="1" thickBot="1">
      <c r="A10" s="309" t="s">
        <v>83</v>
      </c>
      <c r="B10" s="310" t="s">
        <v>23</v>
      </c>
      <c r="C10" s="310" t="s">
        <v>42</v>
      </c>
      <c r="D10" s="310" t="s">
        <v>117</v>
      </c>
      <c r="E10" s="310" t="s">
        <v>118</v>
      </c>
      <c r="F10" s="310" t="s">
        <v>119</v>
      </c>
      <c r="G10" s="310" t="s">
        <v>35</v>
      </c>
      <c r="H10" s="337" t="s">
        <v>8</v>
      </c>
      <c r="I10" s="338"/>
      <c r="J10" s="338"/>
      <c r="K10" s="339"/>
    </row>
    <row r="11" spans="1:11">
      <c r="A11" s="340" t="s">
        <v>258</v>
      </c>
      <c r="B11" s="341">
        <v>4</v>
      </c>
      <c r="C11" s="341">
        <v>4</v>
      </c>
      <c r="D11" s="341">
        <v>-1</v>
      </c>
      <c r="E11" s="342">
        <v>0.2</v>
      </c>
      <c r="F11" s="343" t="s">
        <v>329</v>
      </c>
      <c r="G11" s="344">
        <v>25</v>
      </c>
      <c r="H11" s="345"/>
      <c r="I11" s="346"/>
      <c r="J11" s="346"/>
      <c r="K11" s="347"/>
    </row>
    <row r="12" spans="1:11">
      <c r="A12" s="340" t="s">
        <v>256</v>
      </c>
      <c r="B12" s="341">
        <v>1</v>
      </c>
      <c r="C12" s="341" t="s">
        <v>330</v>
      </c>
      <c r="D12" s="341" t="s">
        <v>330</v>
      </c>
      <c r="E12" s="342" t="s">
        <v>330</v>
      </c>
      <c r="F12" s="343" t="s">
        <v>330</v>
      </c>
      <c r="G12" s="344" t="s">
        <v>330</v>
      </c>
      <c r="H12" s="345"/>
      <c r="I12" s="346"/>
      <c r="J12" s="346"/>
      <c r="K12" s="347"/>
    </row>
    <row r="13" spans="1:11" ht="16.2" thickBot="1">
      <c r="A13" s="363" t="s">
        <v>340</v>
      </c>
      <c r="B13" s="364">
        <v>2</v>
      </c>
      <c r="C13" s="365" t="s">
        <v>330</v>
      </c>
      <c r="D13" s="364" t="s">
        <v>330</v>
      </c>
      <c r="E13" s="366" t="s">
        <v>330</v>
      </c>
      <c r="F13" s="364" t="s">
        <v>341</v>
      </c>
      <c r="G13" s="367">
        <v>0</v>
      </c>
      <c r="H13" s="368"/>
      <c r="I13" s="369"/>
      <c r="J13" s="369"/>
      <c r="K13" s="370"/>
    </row>
    <row r="14" spans="1:11" ht="6.75" customHeight="1" thickTop="1" thickBot="1"/>
    <row r="15" spans="1:11" ht="16.8" thickTop="1" thickBot="1">
      <c r="A15" s="348" t="s">
        <v>15</v>
      </c>
      <c r="B15" s="336">
        <f>SUM(G3:G15)</f>
        <v>29</v>
      </c>
      <c r="D15" s="349" t="s">
        <v>84</v>
      </c>
      <c r="E15" s="350"/>
      <c r="F15" s="337" t="s">
        <v>11</v>
      </c>
      <c r="G15" s="310" t="s">
        <v>35</v>
      </c>
      <c r="H15" s="312" t="s">
        <v>160</v>
      </c>
      <c r="I15" s="337" t="s">
        <v>8</v>
      </c>
      <c r="J15" s="338"/>
      <c r="K15" s="339"/>
    </row>
    <row r="16" spans="1:11">
      <c r="D16" s="351" t="s">
        <v>265</v>
      </c>
      <c r="E16" s="352"/>
      <c r="F16" s="353">
        <v>30</v>
      </c>
      <c r="G16" s="384">
        <f>F16*0.05</f>
        <v>1.5</v>
      </c>
      <c r="H16" s="385" t="s">
        <v>351</v>
      </c>
      <c r="I16" s="354"/>
      <c r="J16" s="355"/>
      <c r="K16" s="356"/>
    </row>
    <row r="17" spans="4:11" ht="16.2" thickBot="1">
      <c r="D17" s="357"/>
      <c r="E17" s="358"/>
      <c r="F17" s="359"/>
      <c r="G17" s="333"/>
      <c r="H17" s="333"/>
      <c r="I17" s="360"/>
      <c r="J17" s="361"/>
      <c r="K17" s="362"/>
    </row>
    <row r="18" spans="4:11" ht="16.2" thickTop="1"/>
  </sheetData>
  <phoneticPr fontId="0" type="noConversion"/>
  <conditionalFormatting sqref="I3">
    <cfRule type="cellIs" dxfId="8" priority="8" operator="equal">
      <formula>20</formula>
    </cfRule>
    <cfRule type="cellIs" dxfId="7" priority="9" operator="equal">
      <formula>1</formula>
    </cfRule>
  </conditionalFormatting>
  <conditionalFormatting sqref="I4">
    <cfRule type="cellIs" dxfId="6" priority="6" operator="equal">
      <formula>20</formula>
    </cfRule>
    <cfRule type="cellIs" dxfId="5" priority="7" operator="equal">
      <formula>1</formula>
    </cfRule>
  </conditionalFormatting>
  <conditionalFormatting sqref="I7">
    <cfRule type="cellIs" dxfId="4" priority="4" operator="equal">
      <formula>20</formula>
    </cfRule>
    <cfRule type="cellIs" dxfId="3" priority="5" operator="equal">
      <formula>1</formula>
    </cfRule>
  </conditionalFormatting>
  <conditionalFormatting sqref="I8">
    <cfRule type="cellIs" dxfId="2" priority="2" operator="equal">
      <formula>20</formula>
    </cfRule>
    <cfRule type="cellIs" dxfId="1" priority="3" operator="equal">
      <formula>1</formula>
    </cfRule>
  </conditionalFormatting>
  <conditionalFormatting sqref="B13">
    <cfRule type="cellIs" dxfId="0" priority="1" operator="equal">
      <formula>2</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6"/>
  <sheetViews>
    <sheetView showGridLines="0" workbookViewId="0"/>
  </sheetViews>
  <sheetFormatPr defaultColWidth="13" defaultRowHeight="15.6"/>
  <cols>
    <col min="1" max="1" width="27.3984375" style="25" bestFit="1" customWidth="1"/>
    <col min="2" max="2" width="5.59765625" style="26" bestFit="1" customWidth="1"/>
    <col min="3" max="4" width="26.59765625" style="1" customWidth="1"/>
    <col min="5" max="16384" width="13" style="1"/>
  </cols>
  <sheetData>
    <row r="1" spans="1:4" ht="23.4" thickBot="1">
      <c r="A1" s="23" t="s">
        <v>110</v>
      </c>
      <c r="B1" s="115"/>
      <c r="C1" s="23"/>
      <c r="D1" s="23"/>
    </row>
    <row r="2" spans="1:4" s="25" customFormat="1" ht="16.2" thickBot="1">
      <c r="A2" s="116" t="s">
        <v>111</v>
      </c>
      <c r="B2" s="117" t="s">
        <v>112</v>
      </c>
      <c r="C2" s="118" t="s">
        <v>113</v>
      </c>
      <c r="D2" s="119" t="s">
        <v>114</v>
      </c>
    </row>
    <row r="3" spans="1:4">
      <c r="A3" s="120" t="s">
        <v>254</v>
      </c>
      <c r="B3" s="121">
        <v>2</v>
      </c>
      <c r="C3" s="122"/>
      <c r="D3" s="123"/>
    </row>
    <row r="4" spans="1:4">
      <c r="A4" s="372" t="s">
        <v>345</v>
      </c>
      <c r="B4" s="373">
        <v>1</v>
      </c>
      <c r="C4" s="374" t="s">
        <v>346</v>
      </c>
      <c r="D4" s="375" t="s">
        <v>347</v>
      </c>
    </row>
    <row r="5" spans="1:4">
      <c r="A5" s="120" t="s">
        <v>255</v>
      </c>
      <c r="B5" s="121">
        <v>1</v>
      </c>
      <c r="C5" s="220"/>
      <c r="D5" s="123"/>
    </row>
    <row r="6" spans="1:4" ht="16.2" thickBot="1">
      <c r="A6" s="128" t="s">
        <v>257</v>
      </c>
      <c r="B6" s="203">
        <v>0.5</v>
      </c>
      <c r="C6" s="204"/>
      <c r="D6" s="129"/>
    </row>
    <row r="7" spans="1:4" ht="24" thickTop="1" thickBot="1">
      <c r="A7" s="23" t="s">
        <v>115</v>
      </c>
      <c r="B7" s="130"/>
      <c r="C7" s="23"/>
      <c r="D7" s="131"/>
    </row>
    <row r="8" spans="1:4" ht="16.2" thickBot="1">
      <c r="A8" s="116" t="s">
        <v>111</v>
      </c>
      <c r="B8" s="117" t="s">
        <v>112</v>
      </c>
      <c r="C8" s="118" t="s">
        <v>113</v>
      </c>
      <c r="D8" s="119" t="s">
        <v>114</v>
      </c>
    </row>
    <row r="9" spans="1:4">
      <c r="A9" s="376" t="s">
        <v>259</v>
      </c>
      <c r="B9" s="377">
        <v>0</v>
      </c>
      <c r="C9" s="378" t="s">
        <v>342</v>
      </c>
      <c r="D9" s="379"/>
    </row>
    <row r="10" spans="1:4">
      <c r="A10" s="124" t="s">
        <v>263</v>
      </c>
      <c r="B10" s="125">
        <v>0</v>
      </c>
      <c r="C10" s="126" t="s">
        <v>274</v>
      </c>
      <c r="D10" s="127"/>
    </row>
    <row r="11" spans="1:4">
      <c r="A11" s="124" t="s">
        <v>264</v>
      </c>
      <c r="B11" s="125">
        <v>2</v>
      </c>
      <c r="C11" s="126"/>
      <c r="D11" s="127"/>
    </row>
    <row r="12" spans="1:4">
      <c r="A12" s="371" t="s">
        <v>344</v>
      </c>
      <c r="B12" s="125">
        <v>5</v>
      </c>
      <c r="C12" s="126"/>
      <c r="D12" s="127"/>
    </row>
    <row r="13" spans="1:4">
      <c r="A13" s="124" t="s">
        <v>260</v>
      </c>
      <c r="B13" s="125">
        <v>0</v>
      </c>
      <c r="C13" s="126"/>
      <c r="D13" s="127"/>
    </row>
    <row r="14" spans="1:4">
      <c r="A14" s="124" t="s">
        <v>261</v>
      </c>
      <c r="B14" s="125">
        <v>0</v>
      </c>
      <c r="C14" s="126"/>
      <c r="D14" s="127"/>
    </row>
    <row r="15" spans="1:4" ht="16.2" thickBot="1">
      <c r="A15" s="380" t="s">
        <v>262</v>
      </c>
      <c r="B15" s="381">
        <v>0</v>
      </c>
      <c r="C15" s="382" t="s">
        <v>343</v>
      </c>
      <c r="D15" s="383"/>
    </row>
    <row r="16" spans="1:4" ht="23.4" thickTop="1">
      <c r="A16" s="20" t="s">
        <v>116</v>
      </c>
      <c r="B16" s="26">
        <f>SUM(B3:B15)</f>
        <v>11.5</v>
      </c>
      <c r="C16" s="132"/>
      <c r="D16" s="131"/>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Personal File</vt:lpstr>
      <vt:lpstr>Skills</vt:lpstr>
      <vt:lpstr>Spells</vt:lpstr>
      <vt:lpstr>Feats</vt:lpstr>
      <vt:lpstr>Martial</vt:lpstr>
      <vt:lpstr>Equipment</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2007-10-06T03:37:03Z</cp:lastPrinted>
  <dcterms:created xsi:type="dcterms:W3CDTF">2000-10-24T15:39:59Z</dcterms:created>
  <dcterms:modified xsi:type="dcterms:W3CDTF">2019-09-23T00:14:40Z</dcterms:modified>
</cp:coreProperties>
</file>