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2108" yWindow="-12" windowWidth="11916" windowHeight="10728" tabRatio="638"/>
  </bookViews>
  <sheets>
    <sheet name="Personal File" sheetId="4" r:id="rId1"/>
    <sheet name="Skills" sheetId="15" r:id="rId2"/>
    <sheet name="Spells" sheetId="25" r:id="rId3"/>
    <sheet name="Feats" sheetId="24" r:id="rId4"/>
    <sheet name="Martial" sheetId="6" r:id="rId5"/>
    <sheet name="Equipment" sheetId="19" r:id="rId6"/>
    <sheet name="Mount" sheetId="26" r:id="rId7"/>
  </sheets>
  <externalReferences>
    <externalReference r:id="rId8"/>
  </externalReferences>
  <definedNames>
    <definedName name="NoShade">'[1]Spell Sheet'!$FH$1</definedName>
    <definedName name="OLE_LINK1" localSheetId="3">Feats!#REF!</definedName>
    <definedName name="_xlnm.Print_Area" localSheetId="5">Equipment!#REF!</definedName>
    <definedName name="_xlnm.Print_Area" localSheetId="3">Feats!#REF!</definedName>
    <definedName name="_xlnm.Print_Area" localSheetId="4">Martial!#REF!</definedName>
    <definedName name="_xlnm.Print_Area" localSheetId="6">Mount!$A$1:$H$13</definedName>
    <definedName name="_xlnm.Print_Area" localSheetId="0">'Personal File'!$A$1:$H$39</definedName>
    <definedName name="_xlnm.Print_Area" localSheetId="1">Skills!$A$1:$K$28</definedName>
    <definedName name="_xlnm.Print_Area" localSheetId="2">Spells!$A$1:$I$75</definedName>
  </definedNames>
  <calcPr calcId="145621"/>
</workbook>
</file>

<file path=xl/calcChain.xml><?xml version="1.0" encoding="utf-8"?>
<calcChain xmlns="http://schemas.openxmlformats.org/spreadsheetml/2006/main">
  <c r="H42" i="15" l="1"/>
  <c r="I42" i="15" s="1"/>
  <c r="H41" i="15"/>
  <c r="I41" i="15" s="1"/>
  <c r="H40" i="15"/>
  <c r="I40" i="15" s="1"/>
  <c r="H39" i="15"/>
  <c r="I39" i="15" s="1"/>
  <c r="H38" i="15"/>
  <c r="I38" i="15" s="1"/>
  <c r="H37" i="15"/>
  <c r="I37" i="15" s="1"/>
  <c r="H36" i="15"/>
  <c r="I36" i="15" s="1"/>
  <c r="H35" i="15"/>
  <c r="I35" i="15" s="1"/>
  <c r="H34" i="15"/>
  <c r="I34" i="15" s="1"/>
  <c r="H33" i="15"/>
  <c r="I33" i="15" s="1"/>
  <c r="H32" i="15"/>
  <c r="I32" i="15" s="1"/>
  <c r="H31" i="15"/>
  <c r="I31" i="15" s="1"/>
  <c r="H30" i="15"/>
  <c r="I30" i="15" s="1"/>
  <c r="H29" i="15"/>
  <c r="I29" i="15" s="1"/>
  <c r="H28" i="15"/>
  <c r="I28" i="15" s="1"/>
  <c r="H27" i="15"/>
  <c r="I27" i="15" s="1"/>
  <c r="H26" i="15"/>
  <c r="I26" i="15" s="1"/>
  <c r="H25" i="15"/>
  <c r="I25" i="15" s="1"/>
  <c r="H24" i="15"/>
  <c r="I24" i="15" s="1"/>
  <c r="H23" i="15"/>
  <c r="I23" i="15" s="1"/>
  <c r="H22" i="15"/>
  <c r="I22" i="15" s="1"/>
  <c r="H21" i="15"/>
  <c r="I21" i="15" s="1"/>
  <c r="H20" i="15"/>
  <c r="I20" i="15" s="1"/>
  <c r="H19" i="15"/>
  <c r="I19" i="15" s="1"/>
  <c r="H18" i="15"/>
  <c r="I18" i="15" s="1"/>
  <c r="H17" i="15"/>
  <c r="I17" i="15" s="1"/>
  <c r="H16" i="15"/>
  <c r="I16" i="15" s="1"/>
  <c r="H15" i="15"/>
  <c r="I15" i="15" s="1"/>
  <c r="H14" i="15"/>
  <c r="I14" i="15" s="1"/>
  <c r="H13" i="15"/>
  <c r="I13" i="15" s="1"/>
  <c r="H12" i="15"/>
  <c r="I12" i="15" s="1"/>
  <c r="H11" i="15"/>
  <c r="I11" i="15" s="1"/>
  <c r="H10" i="15"/>
  <c r="I10" i="15" s="1"/>
  <c r="H9" i="15"/>
  <c r="I9" i="15" s="1"/>
  <c r="H8" i="15"/>
  <c r="I8" i="15" s="1"/>
  <c r="H7" i="15"/>
  <c r="I7" i="15" s="1"/>
  <c r="H6" i="15"/>
  <c r="I6" i="15" s="1"/>
  <c r="H5" i="15"/>
  <c r="I5" i="15" s="1"/>
  <c r="H4" i="15"/>
  <c r="I4" i="15" s="1"/>
  <c r="H3" i="15"/>
  <c r="I3" i="15" s="1"/>
  <c r="I9" i="6" l="1"/>
  <c r="J9" i="6" s="1"/>
  <c r="I8" i="6"/>
  <c r="J8" i="6" s="1"/>
  <c r="I5" i="6"/>
  <c r="J5" i="6" s="1"/>
  <c r="I4" i="6"/>
  <c r="J4" i="6" s="1"/>
  <c r="I3" i="6"/>
  <c r="J3" i="6" s="1"/>
  <c r="B19" i="19" l="1"/>
  <c r="E13" i="4" l="1"/>
  <c r="H3" i="6" l="1"/>
  <c r="H4" i="6"/>
  <c r="H5" i="6"/>
  <c r="I6" i="24" l="1"/>
  <c r="N6" i="24"/>
  <c r="M6" i="24"/>
  <c r="L6" i="24"/>
  <c r="K6" i="24"/>
  <c r="J6" i="24"/>
  <c r="H6" i="24"/>
  <c r="G6" i="24"/>
  <c r="B16" i="19" l="1"/>
  <c r="B8" i="19"/>
  <c r="E10" i="4" s="1"/>
  <c r="C4" i="26" l="1"/>
  <c r="C5" i="26"/>
  <c r="C6" i="26"/>
  <c r="C7" i="26"/>
  <c r="C8" i="26"/>
  <c r="C9" i="26"/>
  <c r="C14" i="4" l="1"/>
  <c r="C13" i="4"/>
  <c r="D5" i="15" s="1"/>
  <c r="C12" i="4"/>
  <c r="C11" i="4"/>
  <c r="D3" i="15" s="1"/>
  <c r="C10" i="4"/>
  <c r="D4" i="15" s="1"/>
  <c r="C9" i="4"/>
  <c r="E3" i="15" l="1"/>
  <c r="G3" i="15"/>
  <c r="E5" i="15"/>
  <c r="G5" i="15"/>
  <c r="E4" i="15"/>
  <c r="G4" i="15"/>
  <c r="D6" i="15"/>
  <c r="B7" i="24"/>
  <c r="B5" i="24"/>
  <c r="B3" i="24"/>
  <c r="C15" i="24"/>
  <c r="C13" i="24"/>
  <c r="B8" i="24"/>
  <c r="B6" i="24"/>
  <c r="B4" i="24"/>
  <c r="C16" i="24"/>
  <c r="C14" i="24"/>
  <c r="D25" i="15"/>
  <c r="H8" i="6"/>
  <c r="E25" i="15" l="1"/>
  <c r="G25" i="15"/>
  <c r="E6" i="15"/>
  <c r="G6" i="15"/>
  <c r="E11" i="4"/>
  <c r="D36" i="15" l="1"/>
  <c r="B43" i="15"/>
  <c r="E14" i="4"/>
  <c r="D24" i="15"/>
  <c r="D38" i="15"/>
  <c r="D35" i="15"/>
  <c r="D30" i="15"/>
  <c r="D40" i="15"/>
  <c r="D37" i="15"/>
  <c r="D39" i="15"/>
  <c r="D32" i="15"/>
  <c r="D19" i="15"/>
  <c r="D41" i="15"/>
  <c r="D28" i="15"/>
  <c r="D34" i="15"/>
  <c r="D14" i="15"/>
  <c r="D12" i="15"/>
  <c r="D42" i="15"/>
  <c r="D33" i="15"/>
  <c r="D31" i="15"/>
  <c r="D29" i="15"/>
  <c r="D27" i="15"/>
  <c r="D26" i="15"/>
  <c r="D23" i="15"/>
  <c r="D22" i="15"/>
  <c r="D21" i="15"/>
  <c r="D20" i="15"/>
  <c r="D18" i="15"/>
  <c r="D17" i="15"/>
  <c r="D16" i="15"/>
  <c r="D15" i="15"/>
  <c r="D13" i="15"/>
  <c r="D11" i="15"/>
  <c r="D10" i="15"/>
  <c r="D9" i="15"/>
  <c r="D8" i="15"/>
  <c r="D7" i="15"/>
  <c r="E9" i="15" l="1"/>
  <c r="G9" i="15"/>
  <c r="E11" i="15"/>
  <c r="G11" i="15"/>
  <c r="E17" i="15"/>
  <c r="G17" i="15"/>
  <c r="E22" i="15"/>
  <c r="G22" i="15"/>
  <c r="E29" i="15"/>
  <c r="G29" i="15"/>
  <c r="E12" i="15"/>
  <c r="G12" i="15"/>
  <c r="E34" i="15"/>
  <c r="G34" i="15"/>
  <c r="E32" i="15"/>
  <c r="G32" i="15"/>
  <c r="E8" i="15"/>
  <c r="G8" i="15"/>
  <c r="E10" i="15"/>
  <c r="G10" i="15"/>
  <c r="E13" i="15"/>
  <c r="G13" i="15"/>
  <c r="E16" i="15"/>
  <c r="G16" i="15"/>
  <c r="E18" i="15"/>
  <c r="G18" i="15"/>
  <c r="E21" i="15"/>
  <c r="G21" i="15"/>
  <c r="E23" i="15"/>
  <c r="G23" i="15"/>
  <c r="E27" i="15"/>
  <c r="G27" i="15"/>
  <c r="E31" i="15"/>
  <c r="G31" i="15"/>
  <c r="E42" i="15"/>
  <c r="G42" i="15"/>
  <c r="E14" i="15"/>
  <c r="G14" i="15"/>
  <c r="E28" i="15"/>
  <c r="G28" i="15"/>
  <c r="E19" i="15"/>
  <c r="G19" i="15"/>
  <c r="E39" i="15"/>
  <c r="G39" i="15"/>
  <c r="E40" i="15"/>
  <c r="G40" i="15"/>
  <c r="E35" i="15"/>
  <c r="G35" i="15"/>
  <c r="E24" i="15"/>
  <c r="G24" i="15"/>
  <c r="E7" i="15"/>
  <c r="G7" i="15"/>
  <c r="E15" i="15"/>
  <c r="G15" i="15"/>
  <c r="E20" i="15"/>
  <c r="G20" i="15"/>
  <c r="E26" i="15"/>
  <c r="G26" i="15"/>
  <c r="E33" i="15"/>
  <c r="G33" i="15"/>
  <c r="E41" i="15"/>
  <c r="G41" i="15"/>
  <c r="E37" i="15"/>
  <c r="G37" i="15"/>
  <c r="E30" i="15"/>
  <c r="G30" i="15"/>
  <c r="E38" i="15"/>
  <c r="G38" i="15"/>
  <c r="E36" i="15"/>
  <c r="G36" i="15"/>
</calcChain>
</file>

<file path=xl/comments1.xml><?xml version="1.0" encoding="utf-8"?>
<comments xmlns="http://schemas.openxmlformats.org/spreadsheetml/2006/main">
  <authors>
    <author>Alexis Álvarez</author>
  </authors>
  <commentList>
    <comment ref="C8" authorId="0">
      <text>
        <r>
          <rPr>
            <sz val="12"/>
            <color indexed="81"/>
            <rFont val="Times New Roman"/>
            <family val="1"/>
          </rPr>
          <t>Next level at 1,000 XPs</t>
        </r>
      </text>
    </comment>
    <comment ref="E9" authorId="0">
      <text>
        <r>
          <rPr>
            <sz val="12"/>
            <color indexed="81"/>
            <rFont val="Times New Roman"/>
            <family val="1"/>
          </rPr>
          <t>See PHB 162</t>
        </r>
      </text>
    </comment>
    <comment ref="E11" authorId="0">
      <text>
        <r>
          <rPr>
            <sz val="12"/>
            <color indexed="81"/>
            <rFont val="Times New Roman"/>
            <family val="1"/>
          </rPr>
          <t>[(5 * 6 Beguiler) * 75%] + (5 * 0 Con)</t>
        </r>
      </text>
    </comment>
  </commentList>
</comments>
</file>

<file path=xl/comments2.xml><?xml version="1.0" encoding="utf-8"?>
<comments xmlns="http://schemas.openxmlformats.org/spreadsheetml/2006/main">
  <authors>
    <author>Alexis Álvarez</author>
  </authors>
  <commentList>
    <comment ref="F14" authorId="0">
      <text>
        <r>
          <rPr>
            <sz val="12"/>
            <color indexed="81"/>
            <rFont val="Times New Roman"/>
            <family val="1"/>
          </rPr>
          <t>MW lockpick</t>
        </r>
      </text>
    </comment>
    <comment ref="F21" authorId="0">
      <text>
        <r>
          <rPr>
            <sz val="12"/>
            <color indexed="81"/>
            <rFont val="Times New Roman"/>
            <family val="1"/>
          </rPr>
          <t>Gnome (Small) +4</t>
        </r>
      </text>
    </comment>
    <comment ref="F26" authorId="0">
      <text>
        <r>
          <rPr>
            <sz val="12"/>
            <color indexed="81"/>
            <rFont val="Times New Roman"/>
            <family val="1"/>
          </rPr>
          <t>Gnome +2</t>
        </r>
      </text>
    </comment>
    <comment ref="F28" authorId="0">
      <text>
        <r>
          <rPr>
            <sz val="12"/>
            <color indexed="81"/>
            <rFont val="Times New Roman"/>
            <family val="1"/>
          </rPr>
          <t>MW lockpick</t>
        </r>
      </text>
    </comment>
  </commentList>
</comments>
</file>

<file path=xl/comments3.xml><?xml version="1.0" encoding="utf-8"?>
<comments xmlns="http://schemas.openxmlformats.org/spreadsheetml/2006/main">
  <authors>
    <author>Alexis Álvarez</author>
  </authors>
  <commentList>
    <comment ref="D4" authorId="0">
      <text>
        <r>
          <rPr>
            <sz val="12"/>
            <color indexed="81"/>
            <rFont val="Times New Roman"/>
            <family val="1"/>
          </rPr>
          <t>Wool or fur</t>
        </r>
      </text>
    </comment>
    <comment ref="D6" authorId="0">
      <text>
        <r>
          <rPr>
            <sz val="12"/>
            <color indexed="81"/>
            <rFont val="Times New Roman"/>
            <family val="1"/>
          </rPr>
          <t>Wool or wax</t>
        </r>
      </text>
    </comment>
    <comment ref="D7" authorId="0">
      <text>
        <r>
          <rPr>
            <sz val="12"/>
            <color indexed="81"/>
            <rFont val="Times New Roman"/>
            <family val="1"/>
          </rPr>
          <t>Copper wire</t>
        </r>
      </text>
    </comment>
    <comment ref="D8" authorId="0">
      <text>
        <r>
          <rPr>
            <sz val="12"/>
            <color indexed="81"/>
            <rFont val="Times New Roman"/>
            <family val="1"/>
          </rPr>
          <t>Brass key</t>
        </r>
      </text>
    </comment>
    <comment ref="D9" authorId="0">
      <text>
        <r>
          <rPr>
            <sz val="12"/>
            <color indexed="81"/>
            <rFont val="Times New Roman"/>
            <family val="1"/>
          </rPr>
          <t>Prism, lens, or monocle</t>
        </r>
      </text>
    </comment>
    <comment ref="D11" authorId="0">
      <text>
        <r>
          <rPr>
            <sz val="12"/>
            <color indexed="81"/>
            <rFont val="Times New Roman"/>
            <family val="1"/>
          </rPr>
          <t>Pinch of red, yellow, and blue powder</t>
        </r>
      </text>
    </comment>
    <comment ref="D12" authorId="0">
      <text>
        <r>
          <rPr>
            <sz val="12"/>
            <color indexed="81"/>
            <rFont val="Times New Roman"/>
            <family val="1"/>
          </rPr>
          <t>Goblin's ear</t>
        </r>
      </text>
    </comment>
    <comment ref="D17" authorId="0">
      <text>
        <r>
          <rPr>
            <sz val="12"/>
            <color indexed="81"/>
            <rFont val="Times New Roman"/>
            <family val="1"/>
          </rPr>
          <t>Cured leather</t>
        </r>
      </text>
    </comment>
    <comment ref="D20" authorId="0">
      <text>
        <r>
          <rPr>
            <sz val="12"/>
            <color indexed="81"/>
            <rFont val="Times New Roman"/>
            <family val="1"/>
          </rPr>
          <t>Fleece</t>
        </r>
      </text>
    </comment>
    <comment ref="A21" authorId="0">
      <text>
        <r>
          <rPr>
            <sz val="12"/>
            <color indexed="81"/>
            <rFont val="Times New Roman"/>
            <family val="1"/>
          </rPr>
          <t>Advanced Learning</t>
        </r>
      </text>
    </comment>
    <comment ref="D22" authorId="0">
      <text>
        <r>
          <rPr>
            <sz val="12"/>
            <color indexed="81"/>
            <rFont val="Times New Roman"/>
            <family val="1"/>
          </rPr>
          <t>Sand, rose petals, or live cricket</t>
        </r>
      </text>
    </comment>
    <comment ref="D26" authorId="0">
      <text>
        <r>
          <rPr>
            <sz val="12"/>
            <color indexed="81"/>
            <rFont val="Times New Roman"/>
            <family val="1"/>
          </rPr>
          <t>Small prism</t>
        </r>
      </text>
    </comment>
    <comment ref="D28" authorId="0">
      <text>
        <r>
          <rPr>
            <sz val="12"/>
            <color indexed="81"/>
            <rFont val="Times New Roman"/>
            <family val="1"/>
          </rPr>
          <t>Wool</t>
        </r>
      </text>
    </comment>
    <comment ref="D29" authorId="0">
      <text>
        <r>
          <rPr>
            <sz val="12"/>
            <color indexed="81"/>
            <rFont val="Times New Roman"/>
            <family val="1"/>
          </rPr>
          <t>Copper piece</t>
        </r>
      </text>
    </comment>
    <comment ref="D31" authorId="0">
      <text>
        <r>
          <rPr>
            <sz val="12"/>
            <color indexed="81"/>
            <rFont val="Times New Roman"/>
            <family val="1"/>
          </rPr>
          <t>Salt</t>
        </r>
      </text>
    </comment>
    <comment ref="D32" authorId="0">
      <text>
        <r>
          <rPr>
            <sz val="12"/>
            <color indexed="81"/>
            <rFont val="Times New Roman"/>
            <family val="1"/>
          </rPr>
          <t>Incense or crystal rod with phosphorescent powder</t>
        </r>
      </text>
    </comment>
    <comment ref="D33" authorId="0">
      <text>
        <r>
          <rPr>
            <sz val="12"/>
            <color indexed="81"/>
            <rFont val="Times New Roman"/>
            <family val="1"/>
          </rPr>
          <t>Pendulum</t>
        </r>
      </text>
    </comment>
    <comment ref="D35" authorId="0">
      <text>
        <r>
          <rPr>
            <sz val="12"/>
            <color indexed="81"/>
            <rFont val="Times New Roman"/>
            <family val="1"/>
          </rPr>
          <t>Fleece</t>
        </r>
      </text>
    </comment>
    <comment ref="D38" authorId="0">
      <text>
        <r>
          <rPr>
            <sz val="12"/>
            <color indexed="81"/>
            <rFont val="Times New Roman"/>
            <family val="1"/>
          </rPr>
          <t>Prism, lens, or monocle</t>
        </r>
      </text>
    </comment>
    <comment ref="D40" authorId="0">
      <text>
        <r>
          <rPr>
            <sz val="12"/>
            <color indexed="81"/>
            <rFont val="Times New Roman"/>
            <family val="1"/>
          </rPr>
          <t>1 drop of bitumen and live spider (both to be eaten)</t>
        </r>
      </text>
    </comment>
    <comment ref="D46" authorId="0">
      <text>
        <r>
          <rPr>
            <sz val="12"/>
            <color indexed="81"/>
            <rFont val="Times New Roman"/>
            <family val="1"/>
          </rPr>
          <t>Small horn (hearing) or glass eye (seeing)</t>
        </r>
      </text>
    </comment>
    <comment ref="D47" authorId="0">
      <text>
        <r>
          <rPr>
            <sz val="12"/>
            <color indexed="81"/>
            <rFont val="Times New Roman"/>
            <family val="1"/>
          </rPr>
          <t>Brass hoop</t>
        </r>
      </text>
    </comment>
    <comment ref="D48" authorId="0">
      <text>
        <r>
          <rPr>
            <sz val="12"/>
            <color indexed="81"/>
            <rFont val="Times New Roman"/>
            <family val="1"/>
          </rPr>
          <t>Sand, rose petals, or live cricket</t>
        </r>
      </text>
    </comment>
    <comment ref="D50" authorId="0">
      <text>
        <r>
          <rPr>
            <sz val="12"/>
            <color indexed="81"/>
            <rFont val="Times New Roman"/>
            <family val="1"/>
          </rPr>
          <t>Displacer beast hide leather strap tied into a loop</t>
        </r>
      </text>
    </comment>
    <comment ref="D53" authorId="0">
      <text>
        <r>
          <rPr>
            <sz val="12"/>
            <color indexed="81"/>
            <rFont val="Times New Roman"/>
            <family val="1"/>
          </rPr>
          <t>Roots</t>
        </r>
      </text>
    </comment>
    <comment ref="D55" authorId="0">
      <text>
        <r>
          <rPr>
            <sz val="12"/>
            <color indexed="81"/>
            <rFont val="Times New Roman"/>
            <family val="1"/>
          </rPr>
          <t>Iron or holy symbol</t>
        </r>
      </text>
    </comment>
    <comment ref="D57" authorId="0">
      <text>
        <r>
          <rPr>
            <sz val="12"/>
            <color indexed="81"/>
            <rFont val="Times New Roman"/>
            <family val="1"/>
          </rPr>
          <t>Elelash in gum arabic</t>
        </r>
      </text>
    </comment>
    <comment ref="D58" authorId="0">
      <text>
        <r>
          <rPr>
            <sz val="12"/>
            <color indexed="81"/>
            <rFont val="Times New Roman"/>
            <family val="1"/>
          </rPr>
          <t>Pewter figurine</t>
        </r>
      </text>
    </comment>
    <comment ref="D59" authorId="0">
      <text>
        <r>
          <rPr>
            <sz val="12"/>
            <color indexed="81"/>
            <rFont val="Times New Roman"/>
            <family val="1"/>
          </rPr>
          <t>Fleece</t>
        </r>
      </text>
    </comment>
    <comment ref="D60" authorId="0">
      <text>
        <r>
          <rPr>
            <sz val="12"/>
            <color indexed="81"/>
            <rFont val="Times New Roman"/>
            <family val="1"/>
          </rPr>
          <t>Roots</t>
        </r>
      </text>
    </comment>
    <comment ref="D61" authorId="0">
      <text>
        <r>
          <rPr>
            <sz val="12"/>
            <color indexed="81"/>
            <rFont val="Times New Roman"/>
            <family val="1"/>
          </rPr>
          <t>Molasses</t>
        </r>
      </text>
    </comment>
    <comment ref="D66" authorId="0">
      <text>
        <r>
          <rPr>
            <sz val="12"/>
            <color indexed="81"/>
            <rFont val="Times New Roman"/>
            <family val="1"/>
          </rPr>
          <t>Three nutshells</t>
        </r>
      </text>
    </comment>
    <comment ref="D67" authorId="0">
      <text>
        <r>
          <rPr>
            <sz val="12"/>
            <color indexed="81"/>
            <rFont val="Times New Roman"/>
            <family val="1"/>
          </rPr>
          <t>Vial of tears</t>
        </r>
      </text>
    </comment>
    <comment ref="D68" authorId="0">
      <text/>
    </comment>
    <comment ref="D71" authorId="0">
      <text>
        <r>
          <rPr>
            <sz val="12"/>
            <color indexed="81"/>
            <rFont val="Times New Roman"/>
            <family val="1"/>
          </rPr>
          <t>Fur from scent hound</t>
        </r>
      </text>
    </comment>
    <comment ref="D74" authorId="0">
      <text>
        <r>
          <rPr>
            <sz val="12"/>
            <color indexed="81"/>
            <rFont val="Times New Roman"/>
            <family val="1"/>
          </rPr>
          <t>Phosphor &amp; crystal prism</t>
        </r>
      </text>
    </comment>
    <comment ref="D75" authorId="0">
      <text>
        <r>
          <rPr>
            <sz val="12"/>
            <color indexed="81"/>
            <rFont val="Times New Roman"/>
            <family val="1"/>
          </rPr>
          <t>dried, powdered peased and powdered animal hoof</t>
        </r>
      </text>
    </comment>
  </commentList>
</comments>
</file>

<file path=xl/comments4.xml><?xml version="1.0" encoding="utf-8"?>
<comments xmlns="http://schemas.openxmlformats.org/spreadsheetml/2006/main">
  <authors>
    <author>Alexis Álvarez</author>
  </authors>
  <commentList>
    <comment ref="P2" authorId="0">
      <text>
        <r>
          <rPr>
            <sz val="12"/>
            <color indexed="81"/>
            <rFont val="Times New Roman"/>
            <family val="1"/>
          </rPr>
          <t xml:space="preserve">You are adept at casting spells in combat.
</t>
        </r>
        <r>
          <rPr>
            <b/>
            <sz val="12"/>
            <color indexed="81"/>
            <rFont val="Times New Roman"/>
            <family val="1"/>
          </rPr>
          <t xml:space="preserve">Benefit:  </t>
        </r>
        <r>
          <rPr>
            <sz val="12"/>
            <color indexed="81"/>
            <rFont val="Times New Roman"/>
            <family val="1"/>
          </rPr>
          <t>You get a +4 bonus on Concentration checks made to cast a spell or use a spell-like ability while on the defensive (see Casting on the Defensive, page 140) or while you are grappling or pinned.
PHB 92</t>
        </r>
      </text>
    </comment>
    <comment ref="R3" authorId="0">
      <text>
        <r>
          <rPr>
            <sz val="12"/>
            <color indexed="81"/>
            <rFont val="Times New Roman"/>
            <family val="1"/>
          </rPr>
          <t>Hand Crossbow, Rapier, Shortbow, Short Sword</t>
        </r>
      </text>
    </comment>
  </commentList>
</comments>
</file>

<file path=xl/comments5.xml><?xml version="1.0" encoding="utf-8"?>
<comments xmlns="http://schemas.openxmlformats.org/spreadsheetml/2006/main">
  <authors>
    <author>Alexis Álvarez</author>
  </authors>
  <commentList>
    <comment ref="D11" authorId="0">
      <text>
        <r>
          <rPr>
            <sz val="12"/>
            <color indexed="81"/>
            <rFont val="Times New Roman"/>
            <family val="1"/>
          </rPr>
          <t>Balance, Climb, Escape Artist, Hide, Jump, Move Silently, Sleight of Hand, Tumble.</t>
        </r>
      </text>
    </comment>
  </commentList>
</comments>
</file>

<file path=xl/sharedStrings.xml><?xml version="1.0" encoding="utf-8"?>
<sst xmlns="http://schemas.openxmlformats.org/spreadsheetml/2006/main" count="868" uniqueCount="397">
  <si>
    <t>Race:</t>
  </si>
  <si>
    <t>Sex:</t>
  </si>
  <si>
    <t>Height:</t>
  </si>
  <si>
    <t>Weight:</t>
  </si>
  <si>
    <t>Strength:</t>
  </si>
  <si>
    <t>Dexterity:</t>
  </si>
  <si>
    <t>Skill</t>
  </si>
  <si>
    <t>Level</t>
  </si>
  <si>
    <t>Properties</t>
  </si>
  <si>
    <t>Melee Weapon</t>
  </si>
  <si>
    <t>Dmg</t>
  </si>
  <si>
    <t>Qty.</t>
  </si>
  <si>
    <t>Ranged Weapon</t>
  </si>
  <si>
    <t>Dmg.</t>
  </si>
  <si>
    <t>Rng.</t>
  </si>
  <si>
    <t>Skills</t>
  </si>
  <si>
    <t>Charisma:</t>
  </si>
  <si>
    <t>Constitution:</t>
  </si>
  <si>
    <t>Intelligence:</t>
  </si>
  <si>
    <t>Hit Points:</t>
  </si>
  <si>
    <t>Wisdom:</t>
  </si>
  <si>
    <t>Concentration</t>
  </si>
  <si>
    <t>AC Mod.</t>
  </si>
  <si>
    <t>Handle Animal</t>
  </si>
  <si>
    <t>Move Silently</t>
  </si>
  <si>
    <t>Ride</t>
  </si>
  <si>
    <t>Search</t>
  </si>
  <si>
    <t>Swim</t>
  </si>
  <si>
    <t>Weapons and Armor</t>
  </si>
  <si>
    <t>Type</t>
  </si>
  <si>
    <t>Duration</t>
  </si>
  <si>
    <t>Personality, History, and Notes</t>
  </si>
  <si>
    <t>D+</t>
  </si>
  <si>
    <t>TH+</t>
  </si>
  <si>
    <t>Wt.</t>
  </si>
  <si>
    <t>Mod.</t>
  </si>
  <si>
    <t>Rank</t>
  </si>
  <si>
    <t>Cha</t>
  </si>
  <si>
    <t>Con</t>
  </si>
  <si>
    <t>Int</t>
  </si>
  <si>
    <t>Wis</t>
  </si>
  <si>
    <t>Dex</t>
  </si>
  <si>
    <t>Str</t>
  </si>
  <si>
    <t>Ability</t>
  </si>
  <si>
    <t>Misc. Mods.</t>
  </si>
  <si>
    <t>Appraise</t>
  </si>
  <si>
    <t>Balance</t>
  </si>
  <si>
    <t>Bluff</t>
  </si>
  <si>
    <t>Climb</t>
  </si>
  <si>
    <t>Decipher Script</t>
  </si>
  <si>
    <t>Diplomacy</t>
  </si>
  <si>
    <t>Disable Device</t>
  </si>
  <si>
    <t>Disguise</t>
  </si>
  <si>
    <t>Escape Artist</t>
  </si>
  <si>
    <t>Forgery</t>
  </si>
  <si>
    <t>Gather Information</t>
  </si>
  <si>
    <t>Heal</t>
  </si>
  <si>
    <t>Hide</t>
  </si>
  <si>
    <t>Intimidate</t>
  </si>
  <si>
    <t>Jump</t>
  </si>
  <si>
    <t>Listen</t>
  </si>
  <si>
    <t>Open Lock</t>
  </si>
  <si>
    <t>Profession:  (type)</t>
  </si>
  <si>
    <t>Sense Motive</t>
  </si>
  <si>
    <t>Spellcraft</t>
  </si>
  <si>
    <t>Spot</t>
  </si>
  <si>
    <t>Tumble</t>
  </si>
  <si>
    <t>Use Magic Device</t>
  </si>
  <si>
    <t>Use Rope</t>
  </si>
  <si>
    <t>Ability &amp; Mod.</t>
  </si>
  <si>
    <t>0</t>
  </si>
  <si>
    <t>Modified AC:</t>
  </si>
  <si>
    <t>Current HP:</t>
  </si>
  <si>
    <t>Class:</t>
  </si>
  <si>
    <t>Level:</t>
  </si>
  <si>
    <t>Alignment:</t>
  </si>
  <si>
    <t>Handedness:</t>
  </si>
  <si>
    <t>Total</t>
  </si>
  <si>
    <t>Critical</t>
  </si>
  <si>
    <t>Range</t>
  </si>
  <si>
    <t>Fortitude</t>
  </si>
  <si>
    <t>Reflex</t>
  </si>
  <si>
    <t>Will</t>
  </si>
  <si>
    <t>Armor &amp; Shield</t>
  </si>
  <si>
    <t>Missiles</t>
  </si>
  <si>
    <t>Abjuration</t>
  </si>
  <si>
    <t>Touch</t>
  </si>
  <si>
    <t>1 minute</t>
  </si>
  <si>
    <t>Detect Magic</t>
  </si>
  <si>
    <t>Universal</t>
  </si>
  <si>
    <t>1 min/lvl</t>
  </si>
  <si>
    <t>must concentrate</t>
  </si>
  <si>
    <t>Instant</t>
  </si>
  <si>
    <t>Read Magic</t>
  </si>
  <si>
    <t>Personal</t>
  </si>
  <si>
    <t>10 min/lvl</t>
  </si>
  <si>
    <t>Illusion</t>
  </si>
  <si>
    <t>1 round</t>
  </si>
  <si>
    <t>Conjuration</t>
  </si>
  <si>
    <t>1 rnd/lvl</t>
  </si>
  <si>
    <t>Evocation</t>
  </si>
  <si>
    <t>Lb. Capacity:</t>
  </si>
  <si>
    <t>Lb. Carried:</t>
  </si>
  <si>
    <t>Base Speed:</t>
  </si>
  <si>
    <t>+0</t>
  </si>
  <si>
    <t>Spell</t>
  </si>
  <si>
    <t>Cast?</t>
  </si>
  <si>
    <t>Languages</t>
  </si>
  <si>
    <t>School</t>
  </si>
  <si>
    <t>60’</t>
  </si>
  <si>
    <t>100’ + 10’/lvl</t>
  </si>
  <si>
    <t>Equipment Worn</t>
  </si>
  <si>
    <t>Item</t>
  </si>
  <si>
    <t>Effects/</t>
  </si>
  <si>
    <t>Notes</t>
  </si>
  <si>
    <t>Equipment Carried</t>
  </si>
  <si>
    <t>Check</t>
  </si>
  <si>
    <t>Arcane</t>
  </si>
  <si>
    <t>Speed</t>
  </si>
  <si>
    <t>Age:</t>
  </si>
  <si>
    <t>25’ + 2½’/lvl</t>
  </si>
  <si>
    <t>Male</t>
  </si>
  <si>
    <t>Speak Language</t>
  </si>
  <si>
    <t>Divination</t>
  </si>
  <si>
    <t>Transmut.</t>
  </si>
  <si>
    <t>Comprehend Lang.</t>
  </si>
  <si>
    <t>24 hours</t>
  </si>
  <si>
    <t>Obscuring Mist</t>
  </si>
  <si>
    <t>1 day/lvl</t>
  </si>
  <si>
    <t>Hold Person</t>
  </si>
  <si>
    <t>Silence</t>
  </si>
  <si>
    <t>5-meter radius</t>
  </si>
  <si>
    <t>Dispel Magic</t>
  </si>
  <si>
    <t>Free Movement</t>
  </si>
  <si>
    <t>special</t>
  </si>
  <si>
    <t>30’ radius</t>
  </si>
  <si>
    <t>Knowledge:  Arcana</t>
  </si>
  <si>
    <t>Perform:  (type)</t>
  </si>
  <si>
    <t>400’ + 40’/lvl</t>
  </si>
  <si>
    <t>Sleight of Hand</t>
  </si>
  <si>
    <t>Survival</t>
  </si>
  <si>
    <t>Components</t>
  </si>
  <si>
    <t>Casting</t>
  </si>
  <si>
    <t>V S</t>
  </si>
  <si>
    <t>V M</t>
  </si>
  <si>
    <t>V S F</t>
  </si>
  <si>
    <t>V S M/DF</t>
  </si>
  <si>
    <t>V S M</t>
  </si>
  <si>
    <t>V</t>
  </si>
  <si>
    <t>V S F/DF</t>
  </si>
  <si>
    <t>1 SA</t>
  </si>
  <si>
    <t>1 FR</t>
  </si>
  <si>
    <t>Touch AC:</t>
  </si>
  <si>
    <t>Attack Bonus:</t>
  </si>
  <si>
    <t>Deity:</t>
  </si>
  <si>
    <t>General Feats</t>
  </si>
  <si>
    <t>Class Features</t>
  </si>
  <si>
    <t>DC</t>
  </si>
  <si>
    <t>Shields (not tower)</t>
  </si>
  <si>
    <t>Simple Weapons</t>
  </si>
  <si>
    <t>Atk</t>
  </si>
  <si>
    <t>Enchant.</t>
  </si>
  <si>
    <t>10 minutes</t>
  </si>
  <si>
    <t>Proficiencies</t>
  </si>
  <si>
    <t>Craft:  [type]</t>
  </si>
  <si>
    <t>Beguiler</t>
  </si>
  <si>
    <t>Spells Known</t>
  </si>
  <si>
    <t>Dancing Lights</t>
  </si>
  <si>
    <t>3-m radius</t>
  </si>
  <si>
    <t>Daze</t>
  </si>
  <si>
    <t>vs. humanoids w &lt;6 HD</t>
  </si>
  <si>
    <t>Ghost Sound</t>
  </si>
  <si>
    <t>4 human voices/lvl.</t>
  </si>
  <si>
    <t>Message</t>
  </si>
  <si>
    <t>Open/Close</t>
  </si>
  <si>
    <t>Charm Person</t>
  </si>
  <si>
    <t>1 hr/lvl</t>
  </si>
  <si>
    <t>Color Spray</t>
  </si>
  <si>
    <t>Detect Secret Doors</t>
  </si>
  <si>
    <t>Disguise Self</t>
  </si>
  <si>
    <t>+10 to Disguise checks</t>
  </si>
  <si>
    <t>Expeditious Retreat</t>
  </si>
  <si>
    <t>Hypnotism</t>
  </si>
  <si>
    <t>2d4 rnds.</t>
  </si>
  <si>
    <t>Mage Armor</t>
  </si>
  <si>
    <t>Rouse</t>
  </si>
  <si>
    <t>Silent Image</t>
  </si>
  <si>
    <t>Concentrat.</t>
  </si>
  <si>
    <t>Sleep</t>
  </si>
  <si>
    <t>Undetectable Align.</t>
  </si>
  <si>
    <t>Whelm</t>
  </si>
  <si>
    <t>Blinding Color Surge</t>
  </si>
  <si>
    <t>Blur</t>
  </si>
  <si>
    <t>Daze Monster</t>
  </si>
  <si>
    <t>Detect Thoughts</t>
  </si>
  <si>
    <t>Fog Cloud</t>
  </si>
  <si>
    <t>Glitterdust</t>
  </si>
  <si>
    <t>Hypnotic Pattern</t>
  </si>
  <si>
    <t>Invisibility</t>
  </si>
  <si>
    <t>Prsnl./Tch.</t>
  </si>
  <si>
    <t>Knock</t>
  </si>
  <si>
    <t>Minor Image</t>
  </si>
  <si>
    <t>Mirror Image</t>
  </si>
  <si>
    <t>Misdirection</t>
  </si>
  <si>
    <t>Spider Climb</t>
  </si>
  <si>
    <t>Stay the Hand</t>
  </si>
  <si>
    <t>Touch of Idiocy</t>
  </si>
  <si>
    <t>Vertigo</t>
  </si>
  <si>
    <t>Whelming Burst</t>
  </si>
  <si>
    <t>Arcane Sight</t>
  </si>
  <si>
    <t>Clairaudience/voyance</t>
  </si>
  <si>
    <t>Crown of Veils</t>
  </si>
  <si>
    <t>Deep Slumber</t>
  </si>
  <si>
    <t>Displacement</t>
  </si>
  <si>
    <t>Glibness</t>
  </si>
  <si>
    <t>S</t>
  </si>
  <si>
    <t>Halt</t>
  </si>
  <si>
    <t>1 IA</t>
  </si>
  <si>
    <t>Haste</t>
  </si>
  <si>
    <t>8 m + 1 m/lvl</t>
  </si>
  <si>
    <t>+4 AC; 150% jump dist.</t>
  </si>
  <si>
    <t>Hesitate</t>
  </si>
  <si>
    <t>Inevitable Defeat</t>
  </si>
  <si>
    <t>Invisibility Sphere</t>
  </si>
  <si>
    <t>Legion of Sentinels</t>
  </si>
  <si>
    <t>Major Image</t>
  </si>
  <si>
    <t>Nondetection</t>
  </si>
  <si>
    <t>Slow</t>
  </si>
  <si>
    <t>Suggestion</t>
  </si>
  <si>
    <t>Vertigo Field</t>
  </si>
  <si>
    <t>Zone of Silence</t>
  </si>
  <si>
    <t>Charm Monster</t>
  </si>
  <si>
    <t>Confusion</t>
  </si>
  <si>
    <t>Crushing Despair</t>
  </si>
  <si>
    <t>Greater Invisibility</t>
  </si>
  <si>
    <t>Greater Mirror Image</t>
  </si>
  <si>
    <t>Locate Creature</t>
  </si>
  <si>
    <t>Mass Whelm</t>
  </si>
  <si>
    <t>Phantom Battle</t>
  </si>
  <si>
    <t>Rainbow Pattern</t>
  </si>
  <si>
    <t>S M F</t>
  </si>
  <si>
    <t>Solid Fog</t>
  </si>
  <si>
    <t>Trapfinding</t>
  </si>
  <si>
    <t>Daily</t>
  </si>
  <si>
    <t>Backpack</t>
  </si>
  <si>
    <t>Winter Blanket</t>
  </si>
  <si>
    <t>Bolts</t>
  </si>
  <si>
    <t>Ventriloquism</t>
  </si>
  <si>
    <t>V F</t>
  </si>
  <si>
    <t>Combat Casting</t>
  </si>
  <si>
    <t>12 charges</t>
  </si>
  <si>
    <t>PHB 253</t>
  </si>
  <si>
    <t>PHB 258</t>
  </si>
  <si>
    <t>PHB 269</t>
  </si>
  <si>
    <t>PHB 209</t>
  </si>
  <si>
    <t>PHB 210</t>
  </si>
  <si>
    <t>PHB 212</t>
  </si>
  <si>
    <t>PHB 220</t>
  </si>
  <si>
    <t>PHB 228</t>
  </si>
  <si>
    <t>PHB 242</t>
  </si>
  <si>
    <t>PHB 249</t>
  </si>
  <si>
    <t>10-m radius, PHB 258</t>
  </si>
  <si>
    <t>PHB II 123</t>
  </si>
  <si>
    <t>PHB 279</t>
  </si>
  <si>
    <t>PHB 280</t>
  </si>
  <si>
    <t>PHB 297</t>
  </si>
  <si>
    <t>PHB 298</t>
  </si>
  <si>
    <t>PHB II 128</t>
  </si>
  <si>
    <t>PHB II 104</t>
  </si>
  <si>
    <t>PHB 206</t>
  </si>
  <si>
    <t>PHB 217</t>
  </si>
  <si>
    <t>PHB 232</t>
  </si>
  <si>
    <t>PHB 236</t>
  </si>
  <si>
    <t>PHB 245</t>
  </si>
  <si>
    <t>PHB 246</t>
  </si>
  <si>
    <t>PHB 254</t>
  </si>
  <si>
    <t>Invisibilty</t>
  </si>
  <si>
    <t>PHB 275</t>
  </si>
  <si>
    <t>PHB 283</t>
  </si>
  <si>
    <t>PHB II 126</t>
  </si>
  <si>
    <t>PHB 294</t>
  </si>
  <si>
    <t>PHB II 127</t>
  </si>
  <si>
    <t>PHB 200</t>
  </si>
  <si>
    <t>PHB II 108</t>
  </si>
  <si>
    <t>PHB 223</t>
  </si>
  <si>
    <t>PHB 235</t>
  </si>
  <si>
    <t>PHB II 114</t>
  </si>
  <si>
    <t>PHB 241</t>
  </si>
  <si>
    <t>PHB II 115</t>
  </si>
  <si>
    <t>PHB II 116</t>
  </si>
  <si>
    <t>PHB 252</t>
  </si>
  <si>
    <t>PHB 257</t>
  </si>
  <si>
    <t>PHB 285</t>
  </si>
  <si>
    <t>PHB 303</t>
  </si>
  <si>
    <t>PHB 215</t>
  </si>
  <si>
    <t>PHB 233</t>
  </si>
  <si>
    <t>PHB II 120</t>
  </si>
  <si>
    <t>PHB 268</t>
  </si>
  <si>
    <t>PHB 281</t>
  </si>
  <si>
    <t>XP:</t>
  </si>
  <si>
    <t>Right</t>
  </si>
  <si>
    <t>1d6</t>
  </si>
  <si>
    <t>18-20/x2</t>
  </si>
  <si>
    <t>Piercing</t>
  </si>
  <si>
    <t>Explorer’s Outfit</t>
  </si>
  <si>
    <t>1d4</t>
  </si>
  <si>
    <t>19-20/x2</t>
  </si>
  <si>
    <t>Net of Shadows</t>
  </si>
  <si>
    <t>1d6 rnds.</t>
  </si>
  <si>
    <t>Magic of Faerûn 110</t>
  </si>
  <si>
    <t>Quarterstaff</t>
  </si>
  <si>
    <t>x2</t>
  </si>
  <si>
    <t>Bludgeon</t>
  </si>
  <si>
    <t>Quijote</t>
  </si>
  <si>
    <t>Neutral</t>
  </si>
  <si>
    <t>Gnome</t>
  </si>
  <si>
    <t>Rapier</t>
  </si>
  <si>
    <t>Hand Crossbow</t>
  </si>
  <si>
    <t>Dagger</t>
  </si>
  <si>
    <t>Potion of Cure Light Wounds</t>
  </si>
  <si>
    <t>Mount Encumbrance:</t>
  </si>
  <si>
    <t>Weight</t>
  </si>
  <si>
    <t>Will:</t>
  </si>
  <si>
    <t>5</t>
  </si>
  <si>
    <t>Ref:</t>
  </si>
  <si>
    <t>Fort:</t>
  </si>
  <si>
    <t>BAB:</t>
  </si>
  <si>
    <t>19</t>
  </si>
  <si>
    <t>12</t>
  </si>
  <si>
    <t>AC:</t>
  </si>
  <si>
    <t>Speed:</t>
  </si>
  <si>
    <t>Medium</t>
  </si>
  <si>
    <t>Size:</t>
  </si>
  <si>
    <t>Moonshae Wolfhound</t>
  </si>
  <si>
    <t>+3</t>
  </si>
  <si>
    <t>Initiative:</t>
  </si>
  <si>
    <t>Mount</t>
  </si>
  <si>
    <t>Bayombi</t>
  </si>
  <si>
    <t>Thieves Tools, Masterwork</t>
  </si>
  <si>
    <t>+2 to Disable Device &amp; Open Locks</t>
  </si>
  <si>
    <t>2</t>
  </si>
  <si>
    <t>Gold Pieces</t>
  </si>
  <si>
    <t>On Riding Dog</t>
  </si>
  <si>
    <t>Riding Dog</t>
  </si>
  <si>
    <t>Daily Rations</t>
  </si>
  <si>
    <t>60’ / 4 mph / 32 mpd</t>
  </si>
  <si>
    <t>Armored Mage (Light)</t>
  </si>
  <si>
    <t>Armor (Light)</t>
  </si>
  <si>
    <t>Leather</t>
  </si>
  <si>
    <t>20’</t>
  </si>
  <si>
    <t>“Wasn’me” Thornberry</t>
  </si>
  <si>
    <t>Knowledge:  Local</t>
  </si>
  <si>
    <t>Daily Spells by Level</t>
  </si>
  <si>
    <t>0th</t>
  </si>
  <si>
    <t>1st</t>
  </si>
  <si>
    <t>2nd</t>
  </si>
  <si>
    <t>3rd</t>
  </si>
  <si>
    <t>4th</t>
  </si>
  <si>
    <t>5th</t>
  </si>
  <si>
    <t>6th</t>
  </si>
  <si>
    <t>7th</t>
  </si>
  <si>
    <t>Total Daily Spells</t>
  </si>
  <si>
    <t>Beguiler Spells</t>
  </si>
  <si>
    <t>?</t>
  </si>
  <si>
    <t>Racial Abilities</t>
  </si>
  <si>
    <t>+2 Save vs. Illusions</t>
  </si>
  <si>
    <t>+1 vs. kobolds &amp; goblinoids</t>
  </si>
  <si>
    <t>+4 dodge vs. Giant type</t>
  </si>
  <si>
    <t>+1 to Illusion DC</t>
  </si>
  <si>
    <t>Goblin, Giant</t>
  </si>
  <si>
    <t>Gnome Spells</t>
  </si>
  <si>
    <t>Speak with Animals</t>
  </si>
  <si>
    <t>Prestidigitation</t>
  </si>
  <si>
    <t>Beguiler Spells per Day</t>
  </si>
  <si>
    <t>Daily Spells</t>
  </si>
  <si>
    <t>+4 when casting defensively</t>
  </si>
  <si>
    <t>Common, Gnomish</t>
  </si>
  <si>
    <t>3’ 5”</t>
  </si>
  <si>
    <t>43 lbs.</t>
  </si>
  <si>
    <t>Intelligence Bonus</t>
  </si>
  <si>
    <t>Beguiler 1</t>
  </si>
  <si>
    <t>Actual Speed:</t>
  </si>
  <si>
    <t>4</t>
  </si>
  <si>
    <r>
      <t>23</t>
    </r>
    <r>
      <rPr>
        <sz val="13"/>
        <rFont val="Times New Roman"/>
        <family val="1"/>
      </rPr>
      <t>/</t>
    </r>
    <r>
      <rPr>
        <sz val="13"/>
        <color indexed="51"/>
        <rFont val="Times New Roman"/>
        <family val="1"/>
      </rPr>
      <t>46</t>
    </r>
    <r>
      <rPr>
        <sz val="13"/>
        <rFont val="Times New Roman"/>
        <family val="1"/>
      </rPr>
      <t>/</t>
    </r>
    <r>
      <rPr>
        <sz val="13"/>
        <color indexed="10"/>
        <rFont val="Times New Roman"/>
        <family val="1"/>
      </rPr>
      <t>70</t>
    </r>
  </si>
  <si>
    <t>+1 DC for illusions</t>
  </si>
  <si>
    <t>+2 to Alchemy</t>
  </si>
  <si>
    <t>l1, c1</t>
  </si>
  <si>
    <t>Wand of Magic Missile (c1)</t>
  </si>
  <si>
    <t>30’</t>
  </si>
  <si>
    <t>10’ radius</t>
  </si>
  <si>
    <t>5’ radius</t>
  </si>
  <si>
    <t>Low-light Vision 60’</t>
  </si>
  <si>
    <t>Beguiler Weapons</t>
  </si>
  <si>
    <t>NPC</t>
  </si>
  <si>
    <t>Mage Armor cast on round 2</t>
  </si>
  <si>
    <t>Roll</t>
  </si>
  <si>
    <t>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</si>
</sst>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4">
    <font>
      <sz val="12"/>
      <name val="Times New Roman"/>
    </font>
    <font>
      <sz val="12"/>
      <color theme="1"/>
      <name val="Times New Roman"/>
      <family val="2"/>
    </font>
    <font>
      <sz val="12"/>
      <name val="Times New Roman"/>
      <family val="1"/>
    </font>
    <font>
      <i/>
      <sz val="18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sz val="13"/>
      <name val="Times New Roman"/>
      <family val="1"/>
    </font>
    <font>
      <sz val="13"/>
      <name val="Times New Roman"/>
      <family val="1"/>
    </font>
    <font>
      <b/>
      <sz val="13"/>
      <color indexed="10"/>
      <name val="Times New Roman"/>
      <family val="1"/>
    </font>
    <font>
      <sz val="13"/>
      <name val="Times New Roman"/>
      <family val="1"/>
    </font>
    <font>
      <b/>
      <sz val="13"/>
      <color indexed="12"/>
      <name val="Times New Roman"/>
      <family val="1"/>
    </font>
    <font>
      <b/>
      <sz val="13"/>
      <color indexed="17"/>
      <name val="Times New Roman"/>
      <family val="1"/>
    </font>
    <font>
      <b/>
      <sz val="13"/>
      <color indexed="9"/>
      <name val="Times New Roman"/>
      <family val="1"/>
    </font>
    <font>
      <b/>
      <sz val="13"/>
      <color indexed="46"/>
      <name val="Times New Roman"/>
      <family val="1"/>
    </font>
    <font>
      <b/>
      <sz val="13"/>
      <color indexed="52"/>
      <name val="Times New Roman"/>
      <family val="1"/>
    </font>
    <font>
      <sz val="18"/>
      <name val="Times New Roman"/>
      <family val="1"/>
    </font>
    <font>
      <b/>
      <sz val="18"/>
      <name val="Times New Roman"/>
      <family val="1"/>
    </font>
    <font>
      <sz val="13"/>
      <color indexed="17"/>
      <name val="Times New Roman"/>
      <family val="1"/>
    </font>
    <font>
      <sz val="13"/>
      <color indexed="10"/>
      <name val="Times New Roman"/>
      <family val="1"/>
    </font>
    <font>
      <sz val="12"/>
      <color indexed="17"/>
      <name val="Times New Roman"/>
      <family val="1"/>
    </font>
    <font>
      <b/>
      <sz val="12"/>
      <color indexed="9"/>
      <name val="Times New Roman"/>
      <family val="1"/>
    </font>
    <font>
      <b/>
      <sz val="13"/>
      <color indexed="51"/>
      <name val="Times New Roman"/>
      <family val="1"/>
    </font>
    <font>
      <sz val="13"/>
      <color indexed="52"/>
      <name val="Times New Roman"/>
      <family val="1"/>
    </font>
    <font>
      <sz val="13"/>
      <color indexed="46"/>
      <name val="Times New Roman"/>
      <family val="1"/>
    </font>
    <font>
      <i/>
      <sz val="18"/>
      <color indexed="17"/>
      <name val="Times New Roman"/>
      <family val="1"/>
    </font>
    <font>
      <sz val="13"/>
      <color indexed="23"/>
      <name val="Times New Roman"/>
      <family val="1"/>
    </font>
    <font>
      <sz val="13"/>
      <color indexed="12"/>
      <name val="Times New Roman"/>
      <family val="1"/>
    </font>
    <font>
      <sz val="13"/>
      <color indexed="51"/>
      <name val="Times New Roman"/>
      <family val="1"/>
    </font>
    <font>
      <sz val="12"/>
      <color indexed="46"/>
      <name val="Times New Roman"/>
      <family val="1"/>
    </font>
    <font>
      <sz val="12"/>
      <color indexed="52"/>
      <name val="Times New Roman"/>
      <family val="1"/>
    </font>
    <font>
      <sz val="12"/>
      <color indexed="10"/>
      <name val="Times New Roman"/>
      <family val="1"/>
    </font>
    <font>
      <sz val="12"/>
      <color indexed="51"/>
      <name val="Times New Roman"/>
      <family val="1"/>
    </font>
    <font>
      <sz val="13"/>
      <color indexed="22"/>
      <name val="Times New Roman"/>
      <family val="1"/>
    </font>
    <font>
      <u/>
      <sz val="12"/>
      <color indexed="12"/>
      <name val="Times New Roman"/>
      <family val="1"/>
    </font>
    <font>
      <sz val="12"/>
      <color indexed="81"/>
      <name val="Times New Roman"/>
      <family val="1"/>
    </font>
    <font>
      <i/>
      <sz val="12"/>
      <name val="Times New Roman"/>
      <family val="1"/>
    </font>
    <font>
      <sz val="12"/>
      <color indexed="61"/>
      <name val="Times New Roman"/>
      <family val="1"/>
    </font>
    <font>
      <i/>
      <sz val="22"/>
      <name val="Times New Roman"/>
      <family val="1"/>
    </font>
    <font>
      <i/>
      <sz val="12"/>
      <color indexed="13"/>
      <name val="Times New Roman"/>
      <family val="1"/>
    </font>
    <font>
      <i/>
      <sz val="18"/>
      <color indexed="20"/>
      <name val="Times New Roman"/>
      <family val="1"/>
    </font>
    <font>
      <sz val="13"/>
      <color indexed="20"/>
      <name val="Times New Roman"/>
      <family val="1"/>
    </font>
    <font>
      <b/>
      <i/>
      <sz val="13"/>
      <color indexed="17"/>
      <name val="Times New Roman"/>
      <family val="1"/>
    </font>
    <font>
      <sz val="13"/>
      <color rgb="FF0000FF"/>
      <name val="Times New Roman"/>
      <family val="1"/>
    </font>
    <font>
      <i/>
      <sz val="13"/>
      <color indexed="53"/>
      <name val="Times New Roman"/>
      <family val="1"/>
    </font>
    <font>
      <i/>
      <sz val="13"/>
      <color indexed="10"/>
      <name val="Times New Roman"/>
      <family val="1"/>
    </font>
    <font>
      <i/>
      <sz val="13"/>
      <color indexed="20"/>
      <name val="Times New Roman"/>
      <family val="1"/>
    </font>
    <font>
      <i/>
      <sz val="13"/>
      <name val="Times New Roman"/>
      <family val="1"/>
    </font>
    <font>
      <i/>
      <sz val="22"/>
      <color theme="6" tint="0.59999389629810485"/>
      <name val="Times New Roman"/>
      <family val="1"/>
    </font>
    <font>
      <b/>
      <sz val="13"/>
      <color rgb="FF00CC00"/>
      <name val="Times New Roman"/>
      <family val="1"/>
    </font>
    <font>
      <b/>
      <sz val="13"/>
      <color rgb="FFFF0000"/>
      <name val="Times New Roman"/>
      <family val="1"/>
    </font>
    <font>
      <b/>
      <sz val="13"/>
      <color theme="7" tint="0.39997558519241921"/>
      <name val="Times New Roman"/>
      <family val="1"/>
    </font>
    <font>
      <b/>
      <sz val="13"/>
      <color rgb="FF0000FF"/>
      <name val="Times New Roman"/>
      <family val="1"/>
    </font>
    <font>
      <b/>
      <sz val="13"/>
      <color indexed="20"/>
      <name val="Times New Roman"/>
      <family val="1"/>
    </font>
    <font>
      <i/>
      <sz val="10"/>
      <name val="Times New Roman"/>
      <family val="1"/>
    </font>
    <font>
      <i/>
      <sz val="12"/>
      <color indexed="9"/>
      <name val="Times New Roman"/>
      <family val="1"/>
    </font>
    <font>
      <b/>
      <sz val="12"/>
      <color indexed="48"/>
      <name val="Times New Roman"/>
      <family val="1"/>
    </font>
    <font>
      <i/>
      <sz val="22"/>
      <color indexed="17"/>
      <name val="Times New Roman"/>
      <family val="1"/>
    </font>
    <font>
      <i/>
      <sz val="20"/>
      <color theme="7" tint="0.39997558519241921"/>
      <name val="Times New Roman"/>
      <family val="1"/>
    </font>
    <font>
      <sz val="12"/>
      <name val="Times New Roman"/>
      <family val="1"/>
      <charset val="1"/>
    </font>
    <font>
      <sz val="10"/>
      <name val="Arial"/>
      <family val="2"/>
    </font>
    <font>
      <i/>
      <sz val="18"/>
      <color rgb="FF0000FF"/>
      <name val="Times New Roman"/>
      <family val="1"/>
    </font>
    <font>
      <i/>
      <sz val="18"/>
      <color rgb="FF7030A0"/>
      <name val="Times New Roman"/>
      <family val="1"/>
    </font>
    <font>
      <i/>
      <sz val="18"/>
      <color indexed="12"/>
      <name val="Times New Roman"/>
      <family val="1"/>
    </font>
    <font>
      <b/>
      <sz val="12"/>
      <color theme="0"/>
      <name val="Times New Roman"/>
      <family val="1"/>
    </font>
    <font>
      <i/>
      <sz val="16"/>
      <color rgb="FFFFC000"/>
      <name val="Times New Roman"/>
      <family val="1"/>
    </font>
    <font>
      <b/>
      <i/>
      <sz val="13"/>
      <color indexed="57"/>
      <name val="Times New Roman"/>
      <family val="1"/>
    </font>
    <font>
      <sz val="13"/>
      <name val="Wingdings"/>
      <charset val="2"/>
    </font>
    <font>
      <b/>
      <sz val="12"/>
      <color indexed="81"/>
      <name val="Times New Roman"/>
      <family val="1"/>
    </font>
    <font>
      <b/>
      <sz val="18"/>
      <color rgb="FF7030A0"/>
      <name val="Times New Roman"/>
      <family val="1"/>
    </font>
    <font>
      <b/>
      <sz val="13"/>
      <color theme="0"/>
      <name val="Times New Roman"/>
      <family val="1"/>
    </font>
    <font>
      <b/>
      <sz val="12"/>
      <color rgb="FFFFC000"/>
      <name val="Times New Roman"/>
      <family val="1"/>
    </font>
    <font>
      <sz val="12"/>
      <color rgb="FFFFC000"/>
      <name val="Times New Roman"/>
      <family val="1"/>
    </font>
    <font>
      <b/>
      <sz val="13"/>
      <color rgb="FFFFC000"/>
      <name val="Times New Roman"/>
      <family val="1"/>
    </font>
    <font>
      <sz val="13"/>
      <color rgb="FFFFC000"/>
      <name val="Times New Roman"/>
      <family val="1"/>
    </font>
  </fonts>
  <fills count="24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55"/>
      </patternFill>
    </fill>
    <fill>
      <patternFill patternType="solid">
        <fgColor indexed="6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2"/>
        <bgColor indexed="55"/>
      </patternFill>
    </fill>
    <fill>
      <patternFill patternType="solid">
        <fgColor indexed="1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CFFCC"/>
        <bgColor indexed="55"/>
      </patternFill>
    </fill>
    <fill>
      <patternFill patternType="solid">
        <fgColor theme="0" tint="-0.249977111117893"/>
        <bgColor indexed="5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008000"/>
        <bgColor indexed="64"/>
      </patternFill>
    </fill>
  </fills>
  <borders count="130">
    <border>
      <left/>
      <right/>
      <top/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9"/>
      </top>
      <bottom style="thin">
        <color indexed="9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dotted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9"/>
      </top>
      <bottom style="thin">
        <color indexed="9"/>
      </bottom>
      <diagonal/>
    </border>
    <border>
      <left style="medium">
        <color indexed="64"/>
      </left>
      <right style="thin">
        <color indexed="64"/>
      </right>
      <top style="thin">
        <color indexed="9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ck">
        <color indexed="50"/>
      </bottom>
      <diagonal/>
    </border>
    <border>
      <left style="double">
        <color indexed="64"/>
      </left>
      <right/>
      <top style="double">
        <color indexed="64"/>
      </top>
      <bottom style="thick">
        <color indexed="50"/>
      </bottom>
      <diagonal/>
    </border>
    <border>
      <left/>
      <right style="double">
        <color indexed="64"/>
      </right>
      <top style="double">
        <color indexed="64"/>
      </top>
      <bottom style="thick">
        <color indexed="50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9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9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9"/>
      </top>
      <bottom style="thin">
        <color indexed="9"/>
      </bottom>
      <diagonal/>
    </border>
    <border>
      <left/>
      <right style="thin">
        <color indexed="64"/>
      </right>
      <top style="thin">
        <color indexed="9"/>
      </top>
      <bottom style="thin">
        <color indexed="9"/>
      </bottom>
      <diagonal/>
    </border>
    <border>
      <left/>
      <right style="double">
        <color indexed="64"/>
      </right>
      <top style="double">
        <color indexed="64"/>
      </top>
      <bottom style="thick">
        <color indexed="16"/>
      </bottom>
      <diagonal/>
    </border>
    <border>
      <left/>
      <right/>
      <top style="double">
        <color indexed="64"/>
      </top>
      <bottom style="thick">
        <color indexed="16"/>
      </bottom>
      <diagonal/>
    </border>
    <border>
      <left style="double">
        <color indexed="64"/>
      </left>
      <right/>
      <top style="double">
        <color indexed="64"/>
      </top>
      <bottom style="thick">
        <color indexed="16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double">
        <color auto="1"/>
      </top>
      <bottom style="hair">
        <color auto="1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hair">
        <color auto="1"/>
      </left>
      <right/>
      <top style="double">
        <color auto="1"/>
      </top>
      <bottom style="thin">
        <color indexed="64"/>
      </bottom>
      <diagonal/>
    </border>
    <border>
      <left style="double">
        <color auto="1"/>
      </left>
      <right/>
      <top style="double">
        <color auto="1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auto="1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medium">
        <color auto="1"/>
      </left>
      <right/>
      <top style="double">
        <color auto="1"/>
      </top>
      <bottom style="thin">
        <color indexed="64"/>
      </bottom>
      <diagonal/>
    </border>
    <border>
      <left style="medium">
        <color auto="1"/>
      </left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auto="1"/>
      </right>
      <top style="double">
        <color auto="1"/>
      </top>
      <bottom style="hair">
        <color auto="1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0">
    <xf numFmtId="0" fontId="0" fillId="0" borderId="0"/>
    <xf numFmtId="0" fontId="33" fillId="0" borderId="0" applyNumberFormat="0" applyFill="0" applyBorder="0" applyAlignment="0" applyProtection="0">
      <alignment vertical="top"/>
      <protection locked="0"/>
    </xf>
    <xf numFmtId="9" fontId="2" fillId="0" borderId="0" applyFont="0" applyFill="0" applyBorder="0" applyAlignment="0" applyProtection="0"/>
    <xf numFmtId="0" fontId="2" fillId="0" borderId="0"/>
    <xf numFmtId="0" fontId="58" fillId="0" borderId="0"/>
    <xf numFmtId="0" fontId="59" fillId="0" borderId="0"/>
    <xf numFmtId="0" fontId="2" fillId="0" borderId="0"/>
    <xf numFmtId="0" fontId="59" fillId="0" borderId="0" applyFill="0" applyBorder="0"/>
    <xf numFmtId="0" fontId="1" fillId="0" borderId="0"/>
    <xf numFmtId="9" fontId="2" fillId="0" borderId="0" applyFont="0" applyFill="0" applyBorder="0" applyAlignment="0" applyProtection="0"/>
  </cellStyleXfs>
  <cellXfs count="538">
    <xf numFmtId="0" fontId="0" fillId="0" borderId="0" xfId="0"/>
    <xf numFmtId="0" fontId="5" fillId="0" borderId="0" xfId="0" applyFont="1" applyBorder="1" applyAlignment="1"/>
    <xf numFmtId="0" fontId="6" fillId="0" borderId="1" xfId="0" applyFont="1" applyBorder="1" applyAlignment="1">
      <alignment horizontal="right"/>
    </xf>
    <xf numFmtId="0" fontId="7" fillId="0" borderId="0" xfId="0" applyFont="1" applyBorder="1" applyAlignment="1">
      <alignment horizontal="left"/>
    </xf>
    <xf numFmtId="0" fontId="6" fillId="0" borderId="0" xfId="0" applyFont="1" applyBorder="1" applyAlignment="1">
      <alignment horizontal="right"/>
    </xf>
    <xf numFmtId="0" fontId="7" fillId="0" borderId="2" xfId="0" applyFont="1" applyBorder="1" applyAlignment="1">
      <alignment horizontal="left"/>
    </xf>
    <xf numFmtId="0" fontId="9" fillId="0" borderId="3" xfId="0" applyFont="1" applyBorder="1" applyAlignment="1">
      <alignment horizontal="center"/>
    </xf>
    <xf numFmtId="0" fontId="13" fillId="2" borderId="4" xfId="0" applyFont="1" applyFill="1" applyBorder="1" applyAlignment="1">
      <alignment horizontal="right"/>
    </xf>
    <xf numFmtId="0" fontId="3" fillId="0" borderId="1" xfId="0" applyFont="1" applyBorder="1" applyAlignment="1"/>
    <xf numFmtId="0" fontId="15" fillId="0" borderId="0" xfId="0" applyFont="1" applyBorder="1" applyAlignment="1"/>
    <xf numFmtId="0" fontId="16" fillId="0" borderId="0" xfId="0" applyFont="1" applyBorder="1" applyAlignment="1"/>
    <xf numFmtId="0" fontId="16" fillId="0" borderId="2" xfId="0" applyFont="1" applyBorder="1" applyAlignment="1"/>
    <xf numFmtId="0" fontId="7" fillId="0" borderId="5" xfId="0" applyFont="1" applyBorder="1" applyAlignment="1"/>
    <xf numFmtId="0" fontId="7" fillId="0" borderId="6" xfId="0" applyFont="1" applyBorder="1" applyAlignment="1"/>
    <xf numFmtId="0" fontId="7" fillId="0" borderId="7" xfId="0" applyFont="1" applyBorder="1" applyAlignment="1"/>
    <xf numFmtId="0" fontId="4" fillId="0" borderId="0" xfId="0" applyFont="1" applyBorder="1" applyAlignment="1"/>
    <xf numFmtId="0" fontId="7" fillId="0" borderId="0" xfId="0" applyFont="1" applyBorder="1" applyAlignment="1"/>
    <xf numFmtId="0" fontId="7" fillId="0" borderId="8" xfId="0" applyFont="1" applyBorder="1" applyAlignment="1"/>
    <xf numFmtId="0" fontId="7" fillId="0" borderId="9" xfId="0" applyFont="1" applyBorder="1" applyAlignment="1"/>
    <xf numFmtId="0" fontId="7" fillId="0" borderId="10" xfId="0" applyFont="1" applyBorder="1" applyAlignment="1"/>
    <xf numFmtId="0" fontId="4" fillId="0" borderId="0" xfId="0" applyFont="1" applyBorder="1" applyAlignment="1">
      <alignment horizontal="right"/>
    </xf>
    <xf numFmtId="0" fontId="5" fillId="0" borderId="0" xfId="0" applyFont="1" applyBorder="1" applyAlignment="1">
      <alignment horizontal="left"/>
    </xf>
    <xf numFmtId="0" fontId="16" fillId="0" borderId="0" xfId="0" applyFont="1" applyBorder="1" applyAlignment="1">
      <alignment horizontal="centerContinuous"/>
    </xf>
    <xf numFmtId="0" fontId="3" fillId="0" borderId="0" xfId="0" applyFont="1" applyBorder="1" applyAlignment="1">
      <alignment horizontal="centerContinuous"/>
    </xf>
    <xf numFmtId="0" fontId="5" fillId="0" borderId="12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164" fontId="5" fillId="0" borderId="12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Continuous"/>
    </xf>
    <xf numFmtId="164" fontId="5" fillId="0" borderId="0" xfId="0" applyNumberFormat="1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0" xfId="0" applyFont="1" applyBorder="1" applyAlignment="1">
      <alignment wrapText="1"/>
    </xf>
    <xf numFmtId="0" fontId="10" fillId="2" borderId="4" xfId="0" applyFont="1" applyFill="1" applyBorder="1" applyAlignment="1">
      <alignment horizontal="right"/>
    </xf>
    <xf numFmtId="0" fontId="21" fillId="2" borderId="4" xfId="0" applyFont="1" applyFill="1" applyBorder="1" applyAlignment="1">
      <alignment horizontal="right"/>
    </xf>
    <xf numFmtId="0" fontId="8" fillId="2" borderId="14" xfId="0" applyFont="1" applyFill="1" applyBorder="1" applyAlignment="1">
      <alignment horizontal="right"/>
    </xf>
    <xf numFmtId="0" fontId="9" fillId="0" borderId="15" xfId="0" applyFont="1" applyBorder="1" applyAlignment="1">
      <alignment horizontal="center"/>
    </xf>
    <xf numFmtId="0" fontId="14" fillId="2" borderId="16" xfId="0" applyFont="1" applyFill="1" applyBorder="1" applyAlignment="1">
      <alignment horizontal="right"/>
    </xf>
    <xf numFmtId="0" fontId="4" fillId="0" borderId="0" xfId="0" applyFont="1" applyBorder="1" applyAlignment="1">
      <alignment wrapText="1"/>
    </xf>
    <xf numFmtId="0" fontId="16" fillId="0" borderId="0" xfId="0" applyFont="1" applyBorder="1" applyAlignment="1">
      <alignment horizontal="centerContinuous" wrapText="1"/>
    </xf>
    <xf numFmtId="0" fontId="4" fillId="0" borderId="0" xfId="0" applyFont="1" applyBorder="1" applyAlignment="1">
      <alignment horizontal="right" wrapText="1"/>
    </xf>
    <xf numFmtId="0" fontId="5" fillId="0" borderId="0" xfId="0" applyFont="1" applyBorder="1" applyAlignment="1">
      <alignment horizontal="left" wrapText="1"/>
    </xf>
    <xf numFmtId="0" fontId="24" fillId="0" borderId="26" xfId="0" applyFont="1" applyBorder="1" applyAlignment="1">
      <alignment horizontal="centerContinuous"/>
    </xf>
    <xf numFmtId="0" fontId="7" fillId="0" borderId="0" xfId="0" applyFont="1" applyBorder="1" applyAlignment="1">
      <alignment horizontal="centerContinuous"/>
    </xf>
    <xf numFmtId="49" fontId="25" fillId="0" borderId="3" xfId="0" applyNumberFormat="1" applyFont="1" applyBorder="1" applyAlignment="1">
      <alignment horizontal="center"/>
    </xf>
    <xf numFmtId="49" fontId="25" fillId="0" borderId="27" xfId="0" applyNumberFormat="1" applyFont="1" applyBorder="1" applyAlignment="1">
      <alignment horizontal="center"/>
    </xf>
    <xf numFmtId="0" fontId="19" fillId="0" borderId="0" xfId="0" applyFont="1" applyBorder="1" applyAlignment="1"/>
    <xf numFmtId="0" fontId="28" fillId="0" borderId="0" xfId="0" applyFont="1" applyBorder="1" applyAlignment="1"/>
    <xf numFmtId="0" fontId="29" fillId="0" borderId="0" xfId="0" applyFont="1" applyBorder="1" applyAlignment="1"/>
    <xf numFmtId="0" fontId="30" fillId="0" borderId="0" xfId="0" applyFont="1" applyBorder="1" applyAlignment="1"/>
    <xf numFmtId="0" fontId="31" fillId="0" borderId="0" xfId="0" applyFont="1" applyBorder="1" applyAlignment="1"/>
    <xf numFmtId="49" fontId="25" fillId="0" borderId="15" xfId="0" applyNumberFormat="1" applyFont="1" applyBorder="1" applyAlignment="1">
      <alignment horizontal="center"/>
    </xf>
    <xf numFmtId="164" fontId="5" fillId="0" borderId="13" xfId="0" applyNumberFormat="1" applyFont="1" applyFill="1" applyBorder="1" applyAlignment="1">
      <alignment horizontal="center"/>
    </xf>
    <xf numFmtId="0" fontId="16" fillId="0" borderId="0" xfId="0" applyNumberFormat="1" applyFont="1" applyBorder="1" applyAlignment="1">
      <alignment horizontal="centerContinuous"/>
    </xf>
    <xf numFmtId="0" fontId="5" fillId="0" borderId="0" xfId="0" applyNumberFormat="1" applyFont="1" applyBorder="1" applyAlignment="1">
      <alignment horizontal="left"/>
    </xf>
    <xf numFmtId="0" fontId="7" fillId="0" borderId="0" xfId="0" applyFont="1" applyBorder="1" applyAlignment="1">
      <alignment horizontal="center"/>
    </xf>
    <xf numFmtId="0" fontId="7" fillId="5" borderId="28" xfId="0" applyNumberFormat="1" applyFont="1" applyFill="1" applyBorder="1" applyAlignment="1">
      <alignment horizontal="center"/>
    </xf>
    <xf numFmtId="49" fontId="7" fillId="5" borderId="29" xfId="0" applyNumberFormat="1" applyFont="1" applyFill="1" applyBorder="1" applyAlignment="1">
      <alignment horizontal="center"/>
    </xf>
    <xf numFmtId="0" fontId="32" fillId="5" borderId="29" xfId="0" applyNumberFormat="1" applyFont="1" applyFill="1" applyBorder="1" applyAlignment="1">
      <alignment horizontal="center"/>
    </xf>
    <xf numFmtId="0" fontId="7" fillId="5" borderId="30" xfId="0" applyNumberFormat="1" applyFont="1" applyFill="1" applyBorder="1" applyAlignment="1">
      <alignment horizontal="center"/>
    </xf>
    <xf numFmtId="0" fontId="11" fillId="6" borderId="1" xfId="0" applyFont="1" applyFill="1" applyBorder="1" applyAlignment="1"/>
    <xf numFmtId="0" fontId="7" fillId="6" borderId="28" xfId="0" applyNumberFormat="1" applyFont="1" applyFill="1" applyBorder="1" applyAlignment="1">
      <alignment horizontal="center"/>
    </xf>
    <xf numFmtId="49" fontId="17" fillId="6" borderId="28" xfId="0" applyNumberFormat="1" applyFont="1" applyFill="1" applyBorder="1" applyAlignment="1">
      <alignment horizontal="center"/>
    </xf>
    <xf numFmtId="0" fontId="17" fillId="6" borderId="29" xfId="0" applyNumberFormat="1" applyFont="1" applyFill="1" applyBorder="1" applyAlignment="1">
      <alignment horizontal="center"/>
    </xf>
    <xf numFmtId="49" fontId="7" fillId="6" borderId="29" xfId="0" applyNumberFormat="1" applyFont="1" applyFill="1" applyBorder="1" applyAlignment="1">
      <alignment horizontal="center"/>
    </xf>
    <xf numFmtId="0" fontId="7" fillId="6" borderId="30" xfId="0" applyNumberFormat="1" applyFont="1" applyFill="1" applyBorder="1" applyAlignment="1">
      <alignment horizontal="center"/>
    </xf>
    <xf numFmtId="49" fontId="27" fillId="5" borderId="28" xfId="0" applyNumberFormat="1" applyFont="1" applyFill="1" applyBorder="1" applyAlignment="1">
      <alignment horizontal="center"/>
    </xf>
    <xf numFmtId="0" fontId="27" fillId="5" borderId="29" xfId="0" applyNumberFormat="1" applyFont="1" applyFill="1" applyBorder="1" applyAlignment="1">
      <alignment horizontal="center"/>
    </xf>
    <xf numFmtId="0" fontId="6" fillId="0" borderId="31" xfId="0" applyFont="1" applyBorder="1" applyAlignment="1">
      <alignment horizontal="center"/>
    </xf>
    <xf numFmtId="0" fontId="7" fillId="7" borderId="28" xfId="0" applyNumberFormat="1" applyFont="1" applyFill="1" applyBorder="1" applyAlignment="1">
      <alignment horizontal="center"/>
    </xf>
    <xf numFmtId="49" fontId="7" fillId="7" borderId="29" xfId="0" applyNumberFormat="1" applyFont="1" applyFill="1" applyBorder="1" applyAlignment="1">
      <alignment horizontal="center"/>
    </xf>
    <xf numFmtId="0" fontId="7" fillId="7" borderId="30" xfId="0" applyNumberFormat="1" applyFont="1" applyFill="1" applyBorder="1" applyAlignment="1">
      <alignment horizontal="center"/>
    </xf>
    <xf numFmtId="49" fontId="7" fillId="0" borderId="31" xfId="0" applyNumberFormat="1" applyFont="1" applyBorder="1" applyAlignment="1">
      <alignment horizontal="center"/>
    </xf>
    <xf numFmtId="164" fontId="6" fillId="8" borderId="32" xfId="0" applyNumberFormat="1" applyFont="1" applyFill="1" applyBorder="1" applyAlignment="1">
      <alignment horizontal="center"/>
    </xf>
    <xf numFmtId="164" fontId="5" fillId="0" borderId="12" xfId="0" applyNumberFormat="1" applyFont="1" applyFill="1" applyBorder="1" applyAlignment="1">
      <alignment horizontal="center"/>
    </xf>
    <xf numFmtId="0" fontId="5" fillId="0" borderId="12" xfId="0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7" fillId="0" borderId="28" xfId="0" applyNumberFormat="1" applyFont="1" applyFill="1" applyBorder="1" applyAlignment="1">
      <alignment horizontal="center"/>
    </xf>
    <xf numFmtId="49" fontId="7" fillId="0" borderId="29" xfId="0" applyNumberFormat="1" applyFont="1" applyFill="1" applyBorder="1" applyAlignment="1">
      <alignment horizontal="center"/>
    </xf>
    <xf numFmtId="0" fontId="7" fillId="0" borderId="30" xfId="0" applyNumberFormat="1" applyFont="1" applyFill="1" applyBorder="1" applyAlignment="1">
      <alignment horizontal="center"/>
    </xf>
    <xf numFmtId="0" fontId="14" fillId="0" borderId="1" xfId="0" applyFont="1" applyFill="1" applyBorder="1" applyAlignment="1"/>
    <xf numFmtId="49" fontId="22" fillId="0" borderId="28" xfId="0" applyNumberFormat="1" applyFont="1" applyFill="1" applyBorder="1" applyAlignment="1">
      <alignment horizontal="center"/>
    </xf>
    <xf numFmtId="0" fontId="22" fillId="0" borderId="29" xfId="0" applyNumberFormat="1" applyFont="1" applyFill="1" applyBorder="1" applyAlignment="1">
      <alignment horizontal="center"/>
    </xf>
    <xf numFmtId="0" fontId="14" fillId="0" borderId="29" xfId="0" applyNumberFormat="1" applyFont="1" applyFill="1" applyBorder="1" applyAlignment="1">
      <alignment horizontal="center"/>
    </xf>
    <xf numFmtId="0" fontId="11" fillId="7" borderId="1" xfId="0" applyFont="1" applyFill="1" applyBorder="1" applyAlignment="1"/>
    <xf numFmtId="49" fontId="17" fillId="7" borderId="28" xfId="0" applyNumberFormat="1" applyFont="1" applyFill="1" applyBorder="1" applyAlignment="1">
      <alignment horizontal="center"/>
    </xf>
    <xf numFmtId="0" fontId="17" fillId="7" borderId="29" xfId="0" applyNumberFormat="1" applyFont="1" applyFill="1" applyBorder="1" applyAlignment="1">
      <alignment horizontal="center"/>
    </xf>
    <xf numFmtId="0" fontId="7" fillId="0" borderId="1" xfId="0" applyFont="1" applyBorder="1" applyAlignment="1"/>
    <xf numFmtId="0" fontId="7" fillId="0" borderId="28" xfId="0" applyFont="1" applyBorder="1" applyAlignment="1">
      <alignment horizontal="center" wrapText="1"/>
    </xf>
    <xf numFmtId="9" fontId="7" fillId="0" borderId="28" xfId="2" applyFont="1" applyBorder="1" applyAlignment="1">
      <alignment horizontal="center" shrinkToFit="1"/>
    </xf>
    <xf numFmtId="9" fontId="7" fillId="0" borderId="29" xfId="2" applyFont="1" applyBorder="1" applyAlignment="1">
      <alignment horizontal="center" shrinkToFit="1"/>
    </xf>
    <xf numFmtId="0" fontId="7" fillId="0" borderId="29" xfId="2" applyNumberFormat="1" applyFont="1" applyBorder="1" applyAlignment="1">
      <alignment horizontal="center" shrinkToFit="1"/>
    </xf>
    <xf numFmtId="49" fontId="7" fillId="0" borderId="30" xfId="0" applyNumberFormat="1" applyFont="1" applyBorder="1" applyAlignment="1">
      <alignment horizontal="center" vertical="center" wrapText="1"/>
    </xf>
    <xf numFmtId="0" fontId="7" fillId="0" borderId="30" xfId="0" applyNumberFormat="1" applyFont="1" applyBorder="1" applyAlignment="1">
      <alignment horizontal="center" wrapText="1"/>
    </xf>
    <xf numFmtId="9" fontId="7" fillId="0" borderId="29" xfId="2" applyFont="1" applyBorder="1" applyAlignment="1">
      <alignment horizontal="center" vertical="center" shrinkToFit="1"/>
    </xf>
    <xf numFmtId="0" fontId="7" fillId="0" borderId="28" xfId="0" applyFont="1" applyBorder="1" applyAlignment="1">
      <alignment horizontal="center" vertical="center" wrapText="1"/>
    </xf>
    <xf numFmtId="9" fontId="7" fillId="0" borderId="28" xfId="2" applyFont="1" applyBorder="1" applyAlignment="1">
      <alignment horizontal="center" vertical="center" shrinkToFit="1"/>
    </xf>
    <xf numFmtId="0" fontId="7" fillId="0" borderId="29" xfId="2" applyNumberFormat="1" applyFont="1" applyBorder="1" applyAlignment="1">
      <alignment horizontal="center" vertical="center" shrinkToFit="1"/>
    </xf>
    <xf numFmtId="9" fontId="7" fillId="0" borderId="29" xfId="2" applyFont="1" applyFill="1" applyBorder="1" applyAlignment="1">
      <alignment horizontal="center" vertical="center" shrinkToFit="1"/>
    </xf>
    <xf numFmtId="0" fontId="7" fillId="0" borderId="2" xfId="0" applyFont="1" applyBorder="1" applyAlignment="1"/>
    <xf numFmtId="0" fontId="7" fillId="0" borderId="3" xfId="0" quotePrefix="1" applyFont="1" applyBorder="1" applyAlignment="1">
      <alignment horizontal="center"/>
    </xf>
    <xf numFmtId="0" fontId="9" fillId="0" borderId="3" xfId="0" quotePrefix="1" applyFont="1" applyBorder="1" applyAlignment="1">
      <alignment horizontal="center"/>
    </xf>
    <xf numFmtId="0" fontId="12" fillId="9" borderId="34" xfId="0" applyFont="1" applyFill="1" applyBorder="1" applyAlignment="1">
      <alignment horizontal="centerContinuous" wrapText="1"/>
    </xf>
    <xf numFmtId="0" fontId="12" fillId="9" borderId="35" xfId="0" applyFont="1" applyFill="1" applyBorder="1" applyAlignment="1">
      <alignment horizontal="center" wrapText="1"/>
    </xf>
    <xf numFmtId="0" fontId="7" fillId="0" borderId="28" xfId="0" applyFont="1" applyFill="1" applyBorder="1" applyAlignment="1">
      <alignment horizontal="center" wrapText="1"/>
    </xf>
    <xf numFmtId="0" fontId="7" fillId="0" borderId="29" xfId="2" applyNumberFormat="1" applyFont="1" applyFill="1" applyBorder="1" applyAlignment="1">
      <alignment horizontal="center" shrinkToFit="1"/>
    </xf>
    <xf numFmtId="0" fontId="11" fillId="0" borderId="1" xfId="0" applyFont="1" applyFill="1" applyBorder="1" applyAlignment="1"/>
    <xf numFmtId="49" fontId="17" fillId="0" borderId="28" xfId="0" applyNumberFormat="1" applyFont="1" applyFill="1" applyBorder="1" applyAlignment="1">
      <alignment horizontal="center"/>
    </xf>
    <xf numFmtId="0" fontId="17" fillId="0" borderId="29" xfId="0" applyNumberFormat="1" applyFont="1" applyFill="1" applyBorder="1" applyAlignment="1">
      <alignment horizontal="center"/>
    </xf>
    <xf numFmtId="164" fontId="3" fillId="0" borderId="0" xfId="0" applyNumberFormat="1" applyFont="1" applyBorder="1" applyAlignment="1">
      <alignment horizontal="centerContinuous"/>
    </xf>
    <xf numFmtId="0" fontId="20" fillId="3" borderId="36" xfId="0" applyFont="1" applyFill="1" applyBorder="1" applyAlignment="1">
      <alignment horizontal="center"/>
    </xf>
    <xf numFmtId="164" fontId="20" fillId="3" borderId="37" xfId="0" applyNumberFormat="1" applyFont="1" applyFill="1" applyBorder="1" applyAlignment="1">
      <alignment horizontal="center"/>
    </xf>
    <xf numFmtId="0" fontId="20" fillId="3" borderId="36" xfId="0" applyFont="1" applyFill="1" applyBorder="1" applyAlignment="1">
      <alignment horizontal="right"/>
    </xf>
    <xf numFmtId="0" fontId="5" fillId="0" borderId="38" xfId="0" applyFont="1" applyBorder="1" applyAlignment="1">
      <alignment horizontal="center" shrinkToFit="1"/>
    </xf>
    <xf numFmtId="164" fontId="5" fillId="0" borderId="39" xfId="0" applyNumberFormat="1" applyFont="1" applyBorder="1" applyAlignment="1">
      <alignment horizontal="center" shrinkToFit="1"/>
    </xf>
    <xf numFmtId="0" fontId="5" fillId="0" borderId="40" xfId="0" applyFont="1" applyBorder="1" applyAlignment="1">
      <alignment horizontal="left"/>
    </xf>
    <xf numFmtId="0" fontId="5" fillId="0" borderId="41" xfId="0" applyFont="1" applyBorder="1" applyAlignment="1">
      <alignment horizontal="left" shrinkToFit="1"/>
    </xf>
    <xf numFmtId="164" fontId="5" fillId="0" borderId="43" xfId="0" applyNumberFormat="1" applyFont="1" applyBorder="1" applyAlignment="1">
      <alignment horizontal="center" shrinkToFit="1"/>
    </xf>
    <xf numFmtId="0" fontId="5" fillId="0" borderId="44" xfId="0" applyFont="1" applyBorder="1" applyAlignment="1">
      <alignment horizontal="left"/>
    </xf>
    <xf numFmtId="0" fontId="5" fillId="0" borderId="45" xfId="0" applyFont="1" applyBorder="1" applyAlignment="1">
      <alignment horizontal="left" shrinkToFit="1"/>
    </xf>
    <xf numFmtId="0" fontId="5" fillId="0" borderId="46" xfId="0" applyFont="1" applyBorder="1" applyAlignment="1">
      <alignment horizontal="center" shrinkToFit="1"/>
    </xf>
    <xf numFmtId="164" fontId="5" fillId="0" borderId="47" xfId="0" applyNumberFormat="1" applyFont="1" applyBorder="1" applyAlignment="1">
      <alignment horizontal="center" shrinkToFit="1"/>
    </xf>
    <xf numFmtId="0" fontId="5" fillId="0" borderId="48" xfId="0" applyFont="1" applyBorder="1" applyAlignment="1">
      <alignment horizontal="left"/>
    </xf>
    <xf numFmtId="0" fontId="5" fillId="0" borderId="49" xfId="0" applyFont="1" applyBorder="1" applyAlignment="1">
      <alignment horizontal="left" shrinkToFit="1"/>
    </xf>
    <xf numFmtId="164" fontId="3" fillId="0" borderId="0" xfId="0" applyNumberFormat="1" applyFont="1" applyBorder="1" applyAlignment="1">
      <alignment horizontal="centerContinuous" shrinkToFit="1"/>
    </xf>
    <xf numFmtId="0" fontId="3" fillId="0" borderId="0" xfId="0" applyFont="1" applyBorder="1" applyAlignment="1">
      <alignment horizontal="centerContinuous" shrinkToFit="1"/>
    </xf>
    <xf numFmtId="0" fontId="3" fillId="0" borderId="0" xfId="0" applyFont="1" applyBorder="1" applyAlignment="1"/>
    <xf numFmtId="0" fontId="5" fillId="0" borderId="50" xfId="0" applyFont="1" applyBorder="1" applyAlignment="1">
      <alignment horizontal="left" shrinkToFit="1"/>
    </xf>
    <xf numFmtId="0" fontId="14" fillId="4" borderId="1" xfId="0" applyFont="1" applyFill="1" applyBorder="1" applyAlignment="1"/>
    <xf numFmtId="9" fontId="5" fillId="0" borderId="13" xfId="0" applyNumberFormat="1" applyFont="1" applyBorder="1" applyAlignment="1">
      <alignment horizontal="center"/>
    </xf>
    <xf numFmtId="0" fontId="13" fillId="0" borderId="1" xfId="0" applyFont="1" applyFill="1" applyBorder="1" applyAlignment="1"/>
    <xf numFmtId="49" fontId="23" fillId="0" borderId="28" xfId="0" applyNumberFormat="1" applyFont="1" applyFill="1" applyBorder="1" applyAlignment="1">
      <alignment horizontal="center"/>
    </xf>
    <xf numFmtId="0" fontId="23" fillId="0" borderId="29" xfId="0" applyNumberFormat="1" applyFont="1" applyFill="1" applyBorder="1" applyAlignment="1">
      <alignment horizontal="center"/>
    </xf>
    <xf numFmtId="0" fontId="13" fillId="0" borderId="29" xfId="0" applyNumberFormat="1" applyFont="1" applyFill="1" applyBorder="1" applyAlignment="1">
      <alignment horizontal="center"/>
    </xf>
    <xf numFmtId="9" fontId="7" fillId="0" borderId="28" xfId="2" applyFont="1" applyFill="1" applyBorder="1" applyAlignment="1">
      <alignment horizontal="center" shrinkToFit="1"/>
    </xf>
    <xf numFmtId="9" fontId="7" fillId="0" borderId="29" xfId="2" applyFont="1" applyFill="1" applyBorder="1" applyAlignment="1">
      <alignment horizontal="center" shrinkToFit="1"/>
    </xf>
    <xf numFmtId="0" fontId="7" fillId="0" borderId="30" xfId="0" applyNumberFormat="1" applyFont="1" applyFill="1" applyBorder="1" applyAlignment="1">
      <alignment horizontal="center" wrapText="1"/>
    </xf>
    <xf numFmtId="0" fontId="7" fillId="0" borderId="29" xfId="0" applyNumberFormat="1" applyFont="1" applyFill="1" applyBorder="1" applyAlignment="1">
      <alignment horizontal="center"/>
    </xf>
    <xf numFmtId="0" fontId="14" fillId="7" borderId="1" xfId="0" applyFont="1" applyFill="1" applyBorder="1" applyAlignment="1"/>
    <xf numFmtId="49" fontId="22" fillId="7" borderId="28" xfId="0" applyNumberFormat="1" applyFont="1" applyFill="1" applyBorder="1" applyAlignment="1">
      <alignment horizontal="center"/>
    </xf>
    <xf numFmtId="0" fontId="22" fillId="7" borderId="29" xfId="0" applyNumberFormat="1" applyFont="1" applyFill="1" applyBorder="1" applyAlignment="1">
      <alignment horizontal="center"/>
    </xf>
    <xf numFmtId="0" fontId="14" fillId="7" borderId="29" xfId="0" applyNumberFormat="1" applyFont="1" applyFill="1" applyBorder="1" applyAlignment="1">
      <alignment horizontal="center"/>
    </xf>
    <xf numFmtId="0" fontId="7" fillId="0" borderId="52" xfId="0" applyFont="1" applyBorder="1" applyAlignment="1">
      <alignment horizontal="center" wrapText="1"/>
    </xf>
    <xf numFmtId="9" fontId="7" fillId="0" borderId="15" xfId="2" applyFont="1" applyBorder="1" applyAlignment="1">
      <alignment horizontal="center" vertical="center" shrinkToFit="1"/>
    </xf>
    <xf numFmtId="0" fontId="7" fillId="0" borderId="15" xfId="2" applyNumberFormat="1" applyFont="1" applyBorder="1" applyAlignment="1">
      <alignment horizontal="center" vertical="center" shrinkToFit="1"/>
    </xf>
    <xf numFmtId="49" fontId="7" fillId="0" borderId="53" xfId="0" applyNumberFormat="1" applyFont="1" applyBorder="1" applyAlignment="1">
      <alignment horizontal="center" vertical="center" wrapText="1"/>
    </xf>
    <xf numFmtId="0" fontId="7" fillId="0" borderId="54" xfId="0" applyFont="1" applyFill="1" applyBorder="1" applyAlignment="1">
      <alignment horizontal="centerContinuous"/>
    </xf>
    <xf numFmtId="0" fontId="13" fillId="6" borderId="8" xfId="0" applyFont="1" applyFill="1" applyBorder="1" applyAlignment="1"/>
    <xf numFmtId="0" fontId="21" fillId="7" borderId="1" xfId="0" applyFont="1" applyFill="1" applyBorder="1" applyAlignment="1"/>
    <xf numFmtId="0" fontId="7" fillId="6" borderId="55" xfId="0" applyNumberFormat="1" applyFont="1" applyFill="1" applyBorder="1" applyAlignment="1">
      <alignment horizontal="center"/>
    </xf>
    <xf numFmtId="49" fontId="23" fillId="6" borderId="55" xfId="0" applyNumberFormat="1" applyFont="1" applyFill="1" applyBorder="1" applyAlignment="1">
      <alignment horizontal="center"/>
    </xf>
    <xf numFmtId="49" fontId="27" fillId="7" borderId="28" xfId="0" applyNumberFormat="1" applyFont="1" applyFill="1" applyBorder="1" applyAlignment="1">
      <alignment horizontal="center"/>
    </xf>
    <xf numFmtId="0" fontId="23" fillId="6" borderId="56" xfId="0" applyNumberFormat="1" applyFont="1" applyFill="1" applyBorder="1" applyAlignment="1">
      <alignment horizontal="center"/>
    </xf>
    <xf numFmtId="0" fontId="27" fillId="7" borderId="29" xfId="0" applyNumberFormat="1" applyFont="1" applyFill="1" applyBorder="1" applyAlignment="1">
      <alignment horizontal="center"/>
    </xf>
    <xf numFmtId="49" fontId="7" fillId="6" borderId="56" xfId="0" applyNumberFormat="1" applyFont="1" applyFill="1" applyBorder="1" applyAlignment="1">
      <alignment horizontal="center"/>
    </xf>
    <xf numFmtId="0" fontId="7" fillId="6" borderId="57" xfId="0" applyNumberFormat="1" applyFont="1" applyFill="1" applyBorder="1" applyAlignment="1">
      <alignment horizontal="center"/>
    </xf>
    <xf numFmtId="9" fontId="5" fillId="0" borderId="12" xfId="0" applyNumberFormat="1" applyFont="1" applyBorder="1" applyAlignment="1">
      <alignment horizontal="center"/>
    </xf>
    <xf numFmtId="164" fontId="5" fillId="0" borderId="59" xfId="0" applyNumberFormat="1" applyFont="1" applyBorder="1" applyAlignment="1">
      <alignment horizontal="center"/>
    </xf>
    <xf numFmtId="0" fontId="5" fillId="0" borderId="60" xfId="0" applyFont="1" applyBorder="1" applyAlignment="1">
      <alignment horizontal="center"/>
    </xf>
    <xf numFmtId="49" fontId="6" fillId="10" borderId="61" xfId="0" applyNumberFormat="1" applyFont="1" applyFill="1" applyBorder="1" applyAlignment="1">
      <alignment horizontal="center"/>
    </xf>
    <xf numFmtId="0" fontId="4" fillId="0" borderId="62" xfId="0" applyFont="1" applyBorder="1" applyAlignment="1">
      <alignment horizontal="center"/>
    </xf>
    <xf numFmtId="164" fontId="5" fillId="0" borderId="51" xfId="0" applyNumberFormat="1" applyFont="1" applyFill="1" applyBorder="1" applyAlignment="1">
      <alignment horizontal="center" shrinkToFit="1"/>
    </xf>
    <xf numFmtId="0" fontId="7" fillId="0" borderId="29" xfId="2" applyNumberFormat="1" applyFont="1" applyFill="1" applyBorder="1" applyAlignment="1">
      <alignment horizontal="center" vertical="center" shrinkToFit="1"/>
    </xf>
    <xf numFmtId="9" fontId="7" fillId="0" borderId="52" xfId="2" applyFont="1" applyFill="1" applyBorder="1" applyAlignment="1">
      <alignment horizontal="center" shrinkToFit="1"/>
    </xf>
    <xf numFmtId="9" fontId="7" fillId="0" borderId="15" xfId="2" applyFont="1" applyFill="1" applyBorder="1" applyAlignment="1">
      <alignment horizontal="center" shrinkToFit="1"/>
    </xf>
    <xf numFmtId="0" fontId="7" fillId="0" borderId="15" xfId="2" applyNumberFormat="1" applyFont="1" applyFill="1" applyBorder="1" applyAlignment="1">
      <alignment horizontal="center" shrinkToFit="1"/>
    </xf>
    <xf numFmtId="0" fontId="7" fillId="0" borderId="53" xfId="0" applyNumberFormat="1" applyFont="1" applyFill="1" applyBorder="1" applyAlignment="1">
      <alignment horizontal="center" wrapText="1"/>
    </xf>
    <xf numFmtId="0" fontId="5" fillId="0" borderId="64" xfId="0" applyFont="1" applyFill="1" applyBorder="1" applyAlignment="1">
      <alignment horizontal="centerContinuous"/>
    </xf>
    <xf numFmtId="0" fontId="5" fillId="0" borderId="3" xfId="0" applyFont="1" applyFill="1" applyBorder="1" applyAlignment="1">
      <alignment horizontal="centerContinuous"/>
    </xf>
    <xf numFmtId="0" fontId="5" fillId="0" borderId="65" xfId="0" applyFont="1" applyFill="1" applyBorder="1" applyAlignment="1">
      <alignment horizontal="center"/>
    </xf>
    <xf numFmtId="0" fontId="7" fillId="0" borderId="15" xfId="2" applyNumberFormat="1" applyFont="1" applyFill="1" applyBorder="1" applyAlignment="1">
      <alignment horizontal="center" vertical="center" shrinkToFit="1"/>
    </xf>
    <xf numFmtId="49" fontId="7" fillId="0" borderId="68" xfId="0" applyNumberFormat="1" applyFont="1" applyFill="1" applyBorder="1" applyAlignment="1">
      <alignment horizontal="center"/>
    </xf>
    <xf numFmtId="0" fontId="18" fillId="0" borderId="54" xfId="0" applyFont="1" applyBorder="1" applyAlignment="1">
      <alignment horizontal="centerContinuous"/>
    </xf>
    <xf numFmtId="0" fontId="7" fillId="0" borderId="71" xfId="0" applyFont="1" applyFill="1" applyBorder="1" applyAlignment="1">
      <alignment horizontal="centerContinuous"/>
    </xf>
    <xf numFmtId="0" fontId="7" fillId="0" borderId="30" xfId="0" quotePrefix="1" applyNumberFormat="1" applyFont="1" applyFill="1" applyBorder="1" applyAlignment="1">
      <alignment horizontal="center"/>
    </xf>
    <xf numFmtId="0" fontId="8" fillId="4" borderId="72" xfId="0" applyFont="1" applyFill="1" applyBorder="1" applyAlignment="1">
      <alignment horizontal="right"/>
    </xf>
    <xf numFmtId="0" fontId="11" fillId="4" borderId="72" xfId="0" applyFont="1" applyFill="1" applyBorder="1" applyAlignment="1">
      <alignment horizontal="right"/>
    </xf>
    <xf numFmtId="0" fontId="11" fillId="4" borderId="73" xfId="0" applyFont="1" applyFill="1" applyBorder="1" applyAlignment="1">
      <alignment horizontal="right"/>
    </xf>
    <xf numFmtId="0" fontId="7" fillId="0" borderId="74" xfId="0" applyFont="1" applyFill="1" applyBorder="1" applyAlignment="1">
      <alignment horizontal="centerContinuous"/>
    </xf>
    <xf numFmtId="0" fontId="7" fillId="0" borderId="75" xfId="0" applyFont="1" applyFill="1" applyBorder="1" applyAlignment="1">
      <alignment horizontal="centerContinuous"/>
    </xf>
    <xf numFmtId="164" fontId="5" fillId="0" borderId="77" xfId="0" applyNumberFormat="1" applyFont="1" applyFill="1" applyBorder="1" applyAlignment="1">
      <alignment horizontal="centerContinuous"/>
    </xf>
    <xf numFmtId="0" fontId="5" fillId="0" borderId="78" xfId="0" quotePrefix="1" applyFont="1" applyBorder="1" applyAlignment="1">
      <alignment horizontal="centerContinuous"/>
    </xf>
    <xf numFmtId="164" fontId="5" fillId="0" borderId="27" xfId="0" applyNumberFormat="1" applyFont="1" applyBorder="1" applyAlignment="1">
      <alignment horizontal="centerContinuous"/>
    </xf>
    <xf numFmtId="0" fontId="5" fillId="0" borderId="79" xfId="0" applyFont="1" applyBorder="1" applyAlignment="1">
      <alignment horizontal="centerContinuous"/>
    </xf>
    <xf numFmtId="0" fontId="5" fillId="0" borderId="29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/>
    </xf>
    <xf numFmtId="0" fontId="5" fillId="0" borderId="55" xfId="0" applyFont="1" applyFill="1" applyBorder="1" applyAlignment="1">
      <alignment horizontal="center"/>
    </xf>
    <xf numFmtId="49" fontId="5" fillId="0" borderId="55" xfId="0" applyNumberFormat="1" applyFont="1" applyFill="1" applyBorder="1" applyAlignment="1">
      <alignment horizontal="center"/>
    </xf>
    <xf numFmtId="164" fontId="5" fillId="0" borderId="55" xfId="0" applyNumberFormat="1" applyFont="1" applyFill="1" applyBorder="1" applyAlignment="1">
      <alignment horizontal="center"/>
    </xf>
    <xf numFmtId="164" fontId="5" fillId="0" borderId="56" xfId="0" applyNumberFormat="1" applyFont="1" applyFill="1" applyBorder="1" applyAlignment="1">
      <alignment horizontal="center"/>
    </xf>
    <xf numFmtId="0" fontId="5" fillId="0" borderId="57" xfId="0" quotePrefix="1" applyFont="1" applyFill="1" applyBorder="1" applyAlignment="1">
      <alignment horizontal="center"/>
    </xf>
    <xf numFmtId="164" fontId="5" fillId="0" borderId="47" xfId="0" applyNumberFormat="1" applyFont="1" applyFill="1" applyBorder="1" applyAlignment="1">
      <alignment horizontal="center" shrinkToFit="1"/>
    </xf>
    <xf numFmtId="0" fontId="5" fillId="0" borderId="48" xfId="0" applyFont="1" applyFill="1" applyBorder="1" applyAlignment="1">
      <alignment horizontal="left"/>
    </xf>
    <xf numFmtId="0" fontId="37" fillId="2" borderId="81" xfId="0" applyFont="1" applyFill="1" applyBorder="1" applyAlignment="1">
      <alignment horizontal="left"/>
    </xf>
    <xf numFmtId="0" fontId="4" fillId="2" borderId="81" xfId="0" applyFont="1" applyFill="1" applyBorder="1" applyAlignment="1">
      <alignment horizontal="centerContinuous"/>
    </xf>
    <xf numFmtId="0" fontId="5" fillId="2" borderId="81" xfId="0" applyFont="1" applyFill="1" applyBorder="1" applyAlignment="1">
      <alignment horizontal="centerContinuous"/>
    </xf>
    <xf numFmtId="0" fontId="38" fillId="2" borderId="83" xfId="1" applyFont="1" applyFill="1" applyBorder="1" applyAlignment="1" applyProtection="1">
      <alignment horizontal="right"/>
    </xf>
    <xf numFmtId="0" fontId="7" fillId="0" borderId="27" xfId="0" applyFont="1" applyBorder="1" applyAlignment="1">
      <alignment horizontal="center"/>
    </xf>
    <xf numFmtId="0" fontId="14" fillId="11" borderId="1" xfId="0" applyFont="1" applyFill="1" applyBorder="1" applyAlignment="1"/>
    <xf numFmtId="0" fontId="7" fillId="11" borderId="28" xfId="0" applyNumberFormat="1" applyFont="1" applyFill="1" applyBorder="1" applyAlignment="1">
      <alignment horizontal="center"/>
    </xf>
    <xf numFmtId="49" fontId="22" fillId="11" borderId="28" xfId="0" applyNumberFormat="1" applyFont="1" applyFill="1" applyBorder="1" applyAlignment="1">
      <alignment horizontal="center"/>
    </xf>
    <xf numFmtId="0" fontId="22" fillId="11" borderId="29" xfId="0" applyNumberFormat="1" applyFont="1" applyFill="1" applyBorder="1" applyAlignment="1">
      <alignment horizontal="center"/>
    </xf>
    <xf numFmtId="49" fontId="7" fillId="11" borderId="29" xfId="0" applyNumberFormat="1" applyFont="1" applyFill="1" applyBorder="1" applyAlignment="1">
      <alignment horizontal="center"/>
    </xf>
    <xf numFmtId="0" fontId="7" fillId="11" borderId="30" xfId="0" applyNumberFormat="1" applyFont="1" applyFill="1" applyBorder="1" applyAlignment="1">
      <alignment horizontal="center"/>
    </xf>
    <xf numFmtId="0" fontId="4" fillId="0" borderId="63" xfId="0" applyFont="1" applyBorder="1" applyAlignment="1">
      <alignment horizontal="center"/>
    </xf>
    <xf numFmtId="0" fontId="36" fillId="0" borderId="8" xfId="0" applyFont="1" applyFill="1" applyBorder="1" applyAlignment="1">
      <alignment horizontal="centerContinuous"/>
    </xf>
    <xf numFmtId="0" fontId="5" fillId="0" borderId="84" xfId="0" applyFont="1" applyFill="1" applyBorder="1" applyAlignment="1">
      <alignment horizontal="centerContinuous"/>
    </xf>
    <xf numFmtId="0" fontId="5" fillId="0" borderId="56" xfId="0" applyFont="1" applyFill="1" applyBorder="1" applyAlignment="1">
      <alignment horizontal="centerContinuous"/>
    </xf>
    <xf numFmtId="0" fontId="36" fillId="0" borderId="57" xfId="0" applyFont="1" applyFill="1" applyBorder="1" applyAlignment="1">
      <alignment horizontal="center" shrinkToFit="1"/>
    </xf>
    <xf numFmtId="0" fontId="10" fillId="4" borderId="85" xfId="0" applyFont="1" applyFill="1" applyBorder="1" applyAlignment="1">
      <alignment horizontal="right"/>
    </xf>
    <xf numFmtId="0" fontId="10" fillId="4" borderId="72" xfId="0" applyFont="1" applyFill="1" applyBorder="1" applyAlignment="1">
      <alignment horizontal="right"/>
    </xf>
    <xf numFmtId="0" fontId="39" fillId="0" borderId="26" xfId="0" applyFont="1" applyBorder="1" applyAlignment="1">
      <alignment horizontal="centerContinuous" wrapText="1"/>
    </xf>
    <xf numFmtId="0" fontId="12" fillId="10" borderId="23" xfId="0" applyFont="1" applyFill="1" applyBorder="1" applyAlignment="1">
      <alignment horizontal="centerContinuous" wrapText="1"/>
    </xf>
    <xf numFmtId="0" fontId="12" fillId="10" borderId="24" xfId="0" applyFont="1" applyFill="1" applyBorder="1" applyAlignment="1">
      <alignment horizontal="center" wrapText="1"/>
    </xf>
    <xf numFmtId="0" fontId="20" fillId="10" borderId="24" xfId="0" applyFont="1" applyFill="1" applyBorder="1" applyAlignment="1">
      <alignment horizontal="center" wrapText="1"/>
    </xf>
    <xf numFmtId="0" fontId="12" fillId="10" borderId="25" xfId="0" applyFont="1" applyFill="1" applyBorder="1" applyAlignment="1">
      <alignment horizontal="centerContinuous" wrapText="1"/>
    </xf>
    <xf numFmtId="0" fontId="40" fillId="0" borderId="1" xfId="0" applyFont="1" applyBorder="1" applyAlignment="1">
      <alignment horizontal="center" shrinkToFit="1"/>
    </xf>
    <xf numFmtId="0" fontId="7" fillId="0" borderId="28" xfId="0" applyFont="1" applyBorder="1" applyAlignment="1">
      <alignment horizontal="center" vertical="center" shrinkToFit="1"/>
    </xf>
    <xf numFmtId="0" fontId="40" fillId="0" borderId="1" xfId="0" applyFont="1" applyFill="1" applyBorder="1" applyAlignment="1">
      <alignment horizontal="center" shrinkToFit="1"/>
    </xf>
    <xf numFmtId="0" fontId="40" fillId="0" borderId="34" xfId="0" applyFont="1" applyBorder="1" applyAlignment="1">
      <alignment horizontal="center" shrinkToFit="1"/>
    </xf>
    <xf numFmtId="0" fontId="7" fillId="0" borderId="52" xfId="0" applyFont="1" applyBorder="1" applyAlignment="1">
      <alignment horizontal="center" vertical="center" shrinkToFit="1"/>
    </xf>
    <xf numFmtId="0" fontId="7" fillId="0" borderId="30" xfId="0" quotePrefix="1" applyNumberFormat="1" applyFont="1" applyBorder="1" applyAlignment="1">
      <alignment horizontal="center" shrinkToFit="1"/>
    </xf>
    <xf numFmtId="0" fontId="5" fillId="0" borderId="15" xfId="0" applyFont="1" applyFill="1" applyBorder="1" applyAlignment="1">
      <alignment horizontal="center" wrapText="1"/>
    </xf>
    <xf numFmtId="0" fontId="41" fillId="0" borderId="0" xfId="0" applyFont="1" applyFill="1" applyBorder="1" applyAlignment="1">
      <alignment wrapText="1"/>
    </xf>
    <xf numFmtId="0" fontId="7" fillId="0" borderId="0" xfId="0" applyFont="1" applyFill="1" applyBorder="1" applyAlignment="1">
      <alignment horizontal="center" wrapText="1"/>
    </xf>
    <xf numFmtId="9" fontId="7" fillId="0" borderId="0" xfId="2" applyFont="1" applyFill="1" applyBorder="1" applyAlignment="1">
      <alignment horizontal="center" wrapText="1"/>
    </xf>
    <xf numFmtId="0" fontId="7" fillId="0" borderId="0" xfId="0" applyNumberFormat="1" applyFont="1" applyFill="1" applyBorder="1" applyAlignment="1">
      <alignment wrapText="1"/>
    </xf>
    <xf numFmtId="0" fontId="21" fillId="7" borderId="29" xfId="0" applyNumberFormat="1" applyFont="1" applyFill="1" applyBorder="1" applyAlignment="1">
      <alignment horizontal="center"/>
    </xf>
    <xf numFmtId="0" fontId="8" fillId="7" borderId="1" xfId="0" applyFont="1" applyFill="1" applyBorder="1" applyAlignment="1"/>
    <xf numFmtId="49" fontId="18" fillId="7" borderId="28" xfId="0" applyNumberFormat="1" applyFont="1" applyFill="1" applyBorder="1" applyAlignment="1">
      <alignment horizontal="center"/>
    </xf>
    <xf numFmtId="0" fontId="18" fillId="7" borderId="29" xfId="0" applyNumberFormat="1" applyFont="1" applyFill="1" applyBorder="1" applyAlignment="1">
      <alignment horizontal="center"/>
    </xf>
    <xf numFmtId="0" fontId="7" fillId="0" borderId="89" xfId="0" applyFont="1" applyFill="1" applyBorder="1" applyAlignment="1">
      <alignment horizontal="center" shrinkToFit="1"/>
    </xf>
    <xf numFmtId="49" fontId="7" fillId="0" borderId="90" xfId="0" applyNumberFormat="1" applyFont="1" applyBorder="1" applyAlignment="1">
      <alignment horizontal="center"/>
    </xf>
    <xf numFmtId="0" fontId="7" fillId="0" borderId="91" xfId="0" applyFont="1" applyFill="1" applyBorder="1" applyAlignment="1">
      <alignment horizontal="center" shrinkToFit="1"/>
    </xf>
    <xf numFmtId="49" fontId="7" fillId="0" borderId="39" xfId="0" applyNumberFormat="1" applyFont="1" applyFill="1" applyBorder="1" applyAlignment="1">
      <alignment horizontal="center"/>
    </xf>
    <xf numFmtId="0" fontId="7" fillId="4" borderId="92" xfId="0" applyFont="1" applyFill="1" applyBorder="1" applyAlignment="1">
      <alignment horizontal="center" shrinkToFit="1"/>
    </xf>
    <xf numFmtId="49" fontId="7" fillId="4" borderId="47" xfId="0" applyNumberFormat="1" applyFont="1" applyFill="1" applyBorder="1" applyAlignment="1">
      <alignment horizontal="center"/>
    </xf>
    <xf numFmtId="0" fontId="12" fillId="9" borderId="93" xfId="0" applyFont="1" applyFill="1" applyBorder="1" applyAlignment="1">
      <alignment horizontal="center" wrapText="1"/>
    </xf>
    <xf numFmtId="0" fontId="7" fillId="0" borderId="94" xfId="0" applyFont="1" applyFill="1" applyBorder="1" applyAlignment="1">
      <alignment horizontal="center"/>
    </xf>
    <xf numFmtId="0" fontId="7" fillId="0" borderId="40" xfId="0" applyFont="1" applyFill="1" applyBorder="1" applyAlignment="1">
      <alignment horizontal="center"/>
    </xf>
    <xf numFmtId="0" fontId="7" fillId="4" borderId="48" xfId="0" applyFont="1" applyFill="1" applyBorder="1" applyAlignment="1">
      <alignment horizontal="center"/>
    </xf>
    <xf numFmtId="0" fontId="12" fillId="9" borderId="68" xfId="0" applyFont="1" applyFill="1" applyBorder="1" applyAlignment="1">
      <alignment horizontal="center" wrapText="1"/>
    </xf>
    <xf numFmtId="0" fontId="7" fillId="4" borderId="95" xfId="2" applyNumberFormat="1" applyFont="1" applyFill="1" applyBorder="1" applyAlignment="1">
      <alignment horizontal="center" shrinkToFit="1"/>
    </xf>
    <xf numFmtId="0" fontId="11" fillId="13" borderId="1" xfId="0" applyFont="1" applyFill="1" applyBorder="1" applyAlignment="1"/>
    <xf numFmtId="0" fontId="7" fillId="13" borderId="28" xfId="0" applyNumberFormat="1" applyFont="1" applyFill="1" applyBorder="1" applyAlignment="1">
      <alignment horizontal="center"/>
    </xf>
    <xf numFmtId="49" fontId="17" fillId="13" borderId="28" xfId="0" applyNumberFormat="1" applyFont="1" applyFill="1" applyBorder="1" applyAlignment="1">
      <alignment horizontal="center"/>
    </xf>
    <xf numFmtId="0" fontId="17" fillId="13" borderId="29" xfId="0" applyNumberFormat="1" applyFont="1" applyFill="1" applyBorder="1" applyAlignment="1">
      <alignment horizontal="center"/>
    </xf>
    <xf numFmtId="49" fontId="7" fillId="13" borderId="29" xfId="0" applyNumberFormat="1" applyFont="1" applyFill="1" applyBorder="1" applyAlignment="1">
      <alignment horizontal="center"/>
    </xf>
    <xf numFmtId="0" fontId="7" fillId="13" borderId="30" xfId="0" quotePrefix="1" applyNumberFormat="1" applyFont="1" applyFill="1" applyBorder="1" applyAlignment="1">
      <alignment horizontal="center"/>
    </xf>
    <xf numFmtId="0" fontId="14" fillId="13" borderId="1" xfId="0" applyFont="1" applyFill="1" applyBorder="1" applyAlignment="1"/>
    <xf numFmtId="49" fontId="22" fillId="13" borderId="28" xfId="0" applyNumberFormat="1" applyFont="1" applyFill="1" applyBorder="1" applyAlignment="1">
      <alignment horizontal="center"/>
    </xf>
    <xf numFmtId="0" fontId="22" fillId="13" borderId="29" xfId="0" applyNumberFormat="1" applyFont="1" applyFill="1" applyBorder="1" applyAlignment="1">
      <alignment horizontal="center"/>
    </xf>
    <xf numFmtId="0" fontId="14" fillId="13" borderId="29" xfId="0" applyNumberFormat="1" applyFont="1" applyFill="1" applyBorder="1" applyAlignment="1">
      <alignment horizontal="center"/>
    </xf>
    <xf numFmtId="0" fontId="7" fillId="13" borderId="30" xfId="0" applyNumberFormat="1" applyFont="1" applyFill="1" applyBorder="1" applyAlignment="1">
      <alignment horizontal="center"/>
    </xf>
    <xf numFmtId="0" fontId="18" fillId="0" borderId="54" xfId="0" applyFont="1" applyFill="1" applyBorder="1" applyAlignment="1">
      <alignment horizontal="center" shrinkToFit="1"/>
    </xf>
    <xf numFmtId="164" fontId="5" fillId="0" borderId="3" xfId="0" applyNumberFormat="1" applyFont="1" applyFill="1" applyBorder="1" applyAlignment="1">
      <alignment horizontal="centerContinuous"/>
    </xf>
    <xf numFmtId="0" fontId="42" fillId="0" borderId="75" xfId="0" applyFont="1" applyFill="1" applyBorder="1" applyAlignment="1">
      <alignment horizontal="centerContinuous"/>
    </xf>
    <xf numFmtId="0" fontId="7" fillId="0" borderId="0" xfId="0" applyFont="1" applyBorder="1" applyAlignment="1">
      <alignment wrapText="1"/>
    </xf>
    <xf numFmtId="0" fontId="43" fillId="0" borderId="33" xfId="0" applyFont="1" applyBorder="1" applyAlignment="1">
      <alignment horizontal="centerContinuous"/>
    </xf>
    <xf numFmtId="0" fontId="44" fillId="0" borderId="33" xfId="0" applyFont="1" applyBorder="1" applyAlignment="1">
      <alignment horizontal="centerContinuous" vertical="center" wrapText="1"/>
    </xf>
    <xf numFmtId="0" fontId="7" fillId="0" borderId="0" xfId="0" applyFont="1" applyBorder="1" applyAlignment="1">
      <alignment horizontal="left" wrapText="1"/>
    </xf>
    <xf numFmtId="0" fontId="6" fillId="0" borderId="0" xfId="0" applyFont="1" applyBorder="1" applyAlignment="1">
      <alignment horizontal="right" wrapText="1"/>
    </xf>
    <xf numFmtId="0" fontId="7" fillId="0" borderId="0" xfId="0" applyFont="1"/>
    <xf numFmtId="0" fontId="6" fillId="0" borderId="31" xfId="0" applyNumberFormat="1" applyFont="1" applyBorder="1" applyAlignment="1">
      <alignment horizontal="center"/>
    </xf>
    <xf numFmtId="0" fontId="7" fillId="14" borderId="91" xfId="0" applyFont="1" applyFill="1" applyBorder="1" applyAlignment="1">
      <alignment horizontal="center" shrinkToFit="1"/>
    </xf>
    <xf numFmtId="49" fontId="7" fillId="14" borderId="39" xfId="0" applyNumberFormat="1" applyFont="1" applyFill="1" applyBorder="1" applyAlignment="1">
      <alignment horizontal="center"/>
    </xf>
    <xf numFmtId="0" fontId="7" fillId="14" borderId="40" xfId="0" applyFont="1" applyFill="1" applyBorder="1" applyAlignment="1">
      <alignment horizontal="center"/>
    </xf>
    <xf numFmtId="0" fontId="7" fillId="8" borderId="96" xfId="2" applyNumberFormat="1" applyFont="1" applyFill="1" applyBorder="1" applyAlignment="1">
      <alignment horizontal="center" shrinkToFit="1"/>
    </xf>
    <xf numFmtId="0" fontId="7" fillId="8" borderId="97" xfId="2" applyNumberFormat="1" applyFont="1" applyFill="1" applyBorder="1" applyAlignment="1">
      <alignment horizontal="center" shrinkToFit="1"/>
    </xf>
    <xf numFmtId="0" fontId="7" fillId="14" borderId="97" xfId="2" applyNumberFormat="1" applyFont="1" applyFill="1" applyBorder="1" applyAlignment="1">
      <alignment horizontal="center" shrinkToFit="1"/>
    </xf>
    <xf numFmtId="0" fontId="2" fillId="0" borderId="42" xfId="0" applyFont="1" applyBorder="1" applyAlignment="1">
      <alignment horizontal="center" shrinkToFit="1"/>
    </xf>
    <xf numFmtId="164" fontId="2" fillId="0" borderId="39" xfId="0" applyNumberFormat="1" applyFont="1" applyBorder="1" applyAlignment="1">
      <alignment horizontal="center" shrinkToFit="1"/>
    </xf>
    <xf numFmtId="0" fontId="20" fillId="3" borderId="98" xfId="0" applyFont="1" applyFill="1" applyBorder="1" applyAlignment="1"/>
    <xf numFmtId="0" fontId="2" fillId="0" borderId="11" xfId="0" applyFont="1" applyBorder="1" applyAlignment="1">
      <alignment horizontal="center" vertical="center"/>
    </xf>
    <xf numFmtId="0" fontId="2" fillId="0" borderId="13" xfId="0" quotePrefix="1" applyFont="1" applyBorder="1" applyAlignment="1">
      <alignment horizontal="center" vertical="center" wrapText="1"/>
    </xf>
    <xf numFmtId="49" fontId="2" fillId="0" borderId="11" xfId="2" applyNumberFormat="1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shrinkToFit="1"/>
    </xf>
    <xf numFmtId="164" fontId="2" fillId="0" borderId="11" xfId="0" applyNumberFormat="1" applyFont="1" applyBorder="1" applyAlignment="1">
      <alignment horizontal="center" vertical="center"/>
    </xf>
    <xf numFmtId="164" fontId="2" fillId="0" borderId="3" xfId="0" applyNumberFormat="1" applyFont="1" applyBorder="1" applyAlignment="1">
      <alignment horizontal="center" vertical="center"/>
    </xf>
    <xf numFmtId="49" fontId="2" fillId="0" borderId="12" xfId="2" applyNumberFormat="1" applyFont="1" applyFill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38" xfId="0" applyFont="1" applyBorder="1" applyAlignment="1">
      <alignment horizontal="center" shrinkToFit="1"/>
    </xf>
    <xf numFmtId="0" fontId="2" fillId="0" borderId="59" xfId="0" applyFont="1" applyBorder="1" applyAlignment="1">
      <alignment horizontal="center"/>
    </xf>
    <xf numFmtId="49" fontId="2" fillId="0" borderId="59" xfId="0" applyNumberFormat="1" applyFont="1" applyBorder="1" applyAlignment="1">
      <alignment horizontal="center"/>
    </xf>
    <xf numFmtId="0" fontId="2" fillId="0" borderId="12" xfId="0" applyFont="1" applyFill="1" applyBorder="1" applyAlignment="1">
      <alignment horizontal="center"/>
    </xf>
    <xf numFmtId="0" fontId="2" fillId="0" borderId="66" xfId="0" applyFont="1" applyFill="1" applyBorder="1" applyAlignment="1">
      <alignment horizontal="centerContinuous"/>
    </xf>
    <xf numFmtId="49" fontId="2" fillId="0" borderId="80" xfId="0" applyNumberFormat="1" applyFont="1" applyFill="1" applyBorder="1" applyAlignment="1">
      <alignment horizontal="center"/>
    </xf>
    <xf numFmtId="0" fontId="21" fillId="0" borderId="1" xfId="0" applyFont="1" applyFill="1" applyBorder="1" applyAlignment="1"/>
    <xf numFmtId="49" fontId="27" fillId="0" borderId="28" xfId="0" applyNumberFormat="1" applyFont="1" applyFill="1" applyBorder="1" applyAlignment="1">
      <alignment horizontal="center"/>
    </xf>
    <xf numFmtId="0" fontId="27" fillId="0" borderId="29" xfId="0" applyNumberFormat="1" applyFont="1" applyFill="1" applyBorder="1" applyAlignment="1">
      <alignment horizontal="center"/>
    </xf>
    <xf numFmtId="0" fontId="13" fillId="13" borderId="1" xfId="0" applyFont="1" applyFill="1" applyBorder="1" applyAlignment="1"/>
    <xf numFmtId="49" fontId="23" fillId="13" borderId="28" xfId="0" applyNumberFormat="1" applyFont="1" applyFill="1" applyBorder="1" applyAlignment="1">
      <alignment horizontal="center"/>
    </xf>
    <xf numFmtId="0" fontId="23" fillId="13" borderId="29" xfId="0" applyNumberFormat="1" applyFont="1" applyFill="1" applyBorder="1" applyAlignment="1">
      <alignment horizontal="center"/>
    </xf>
    <xf numFmtId="0" fontId="13" fillId="15" borderId="1" xfId="0" applyFont="1" applyFill="1" applyBorder="1" applyAlignment="1"/>
    <xf numFmtId="0" fontId="7" fillId="15" borderId="28" xfId="0" applyNumberFormat="1" applyFont="1" applyFill="1" applyBorder="1" applyAlignment="1">
      <alignment horizontal="center"/>
    </xf>
    <xf numFmtId="49" fontId="23" fillId="15" borderId="28" xfId="0" applyNumberFormat="1" applyFont="1" applyFill="1" applyBorder="1" applyAlignment="1">
      <alignment horizontal="center"/>
    </xf>
    <xf numFmtId="0" fontId="23" fillId="15" borderId="29" xfId="0" applyNumberFormat="1" applyFont="1" applyFill="1" applyBorder="1" applyAlignment="1">
      <alignment horizontal="center"/>
    </xf>
    <xf numFmtId="49" fontId="7" fillId="15" borderId="29" xfId="0" applyNumberFormat="1" applyFont="1" applyFill="1" applyBorder="1" applyAlignment="1">
      <alignment horizontal="center"/>
    </xf>
    <xf numFmtId="0" fontId="7" fillId="15" borderId="30" xfId="0" applyNumberFormat="1" applyFont="1" applyFill="1" applyBorder="1" applyAlignment="1">
      <alignment horizontal="center"/>
    </xf>
    <xf numFmtId="0" fontId="11" fillId="15" borderId="1" xfId="0" applyFont="1" applyFill="1" applyBorder="1" applyAlignment="1"/>
    <xf numFmtId="49" fontId="17" fillId="15" borderId="28" xfId="0" applyNumberFormat="1" applyFont="1" applyFill="1" applyBorder="1" applyAlignment="1">
      <alignment horizontal="center"/>
    </xf>
    <xf numFmtId="0" fontId="17" fillId="15" borderId="29" xfId="0" applyNumberFormat="1" applyFont="1" applyFill="1" applyBorder="1" applyAlignment="1">
      <alignment horizontal="center"/>
    </xf>
    <xf numFmtId="0" fontId="13" fillId="13" borderId="29" xfId="0" applyNumberFormat="1" applyFont="1" applyFill="1" applyBorder="1" applyAlignment="1">
      <alignment horizontal="center"/>
    </xf>
    <xf numFmtId="0" fontId="11" fillId="14" borderId="1" xfId="0" applyFont="1" applyFill="1" applyBorder="1" applyAlignment="1"/>
    <xf numFmtId="0" fontId="7" fillId="14" borderId="28" xfId="0" applyNumberFormat="1" applyFont="1" applyFill="1" applyBorder="1" applyAlignment="1">
      <alignment horizontal="center"/>
    </xf>
    <xf numFmtId="49" fontId="17" fillId="14" borderId="28" xfId="0" applyNumberFormat="1" applyFont="1" applyFill="1" applyBorder="1" applyAlignment="1">
      <alignment horizontal="center"/>
    </xf>
    <xf numFmtId="0" fontId="17" fillId="14" borderId="29" xfId="0" applyNumberFormat="1" applyFont="1" applyFill="1" applyBorder="1" applyAlignment="1">
      <alignment horizontal="center"/>
    </xf>
    <xf numFmtId="49" fontId="7" fillId="14" borderId="29" xfId="0" applyNumberFormat="1" applyFont="1" applyFill="1" applyBorder="1" applyAlignment="1">
      <alignment horizontal="center"/>
    </xf>
    <xf numFmtId="0" fontId="32" fillId="16" borderId="29" xfId="0" applyNumberFormat="1" applyFont="1" applyFill="1" applyBorder="1" applyAlignment="1">
      <alignment horizontal="center"/>
    </xf>
    <xf numFmtId="0" fontId="7" fillId="14" borderId="30" xfId="0" applyNumberFormat="1" applyFont="1" applyFill="1" applyBorder="1" applyAlignment="1">
      <alignment horizontal="center"/>
    </xf>
    <xf numFmtId="0" fontId="2" fillId="0" borderId="63" xfId="0" applyFont="1" applyFill="1" applyBorder="1" applyAlignment="1">
      <alignment horizontal="center"/>
    </xf>
    <xf numFmtId="0" fontId="2" fillId="0" borderId="69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1" xfId="0" quotePrefix="1" applyFont="1" applyFill="1" applyBorder="1" applyAlignment="1">
      <alignment horizontal="center" vertical="center" wrapText="1"/>
    </xf>
    <xf numFmtId="49" fontId="2" fillId="0" borderId="11" xfId="2" applyNumberFormat="1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 shrinkToFit="1"/>
    </xf>
    <xf numFmtId="164" fontId="2" fillId="0" borderId="11" xfId="0" applyNumberFormat="1" applyFont="1" applyFill="1" applyBorder="1" applyAlignment="1">
      <alignment horizontal="center" vertical="center"/>
    </xf>
    <xf numFmtId="0" fontId="40" fillId="17" borderId="1" xfId="0" applyFont="1" applyFill="1" applyBorder="1" applyAlignment="1">
      <alignment horizontal="center" shrinkToFit="1"/>
    </xf>
    <xf numFmtId="0" fontId="7" fillId="17" borderId="28" xfId="0" applyFont="1" applyFill="1" applyBorder="1" applyAlignment="1">
      <alignment horizontal="center" wrapText="1"/>
    </xf>
    <xf numFmtId="9" fontId="7" fillId="17" borderId="28" xfId="2" applyFont="1" applyFill="1" applyBorder="1" applyAlignment="1">
      <alignment horizontal="center" shrinkToFit="1"/>
    </xf>
    <xf numFmtId="9" fontId="7" fillId="17" borderId="29" xfId="2" applyFont="1" applyFill="1" applyBorder="1" applyAlignment="1">
      <alignment horizontal="center" vertical="center" shrinkToFit="1"/>
    </xf>
    <xf numFmtId="0" fontId="5" fillId="17" borderId="29" xfId="0" applyFont="1" applyFill="1" applyBorder="1" applyAlignment="1">
      <alignment horizontal="center" wrapText="1"/>
    </xf>
    <xf numFmtId="0" fontId="7" fillId="17" borderId="29" xfId="2" applyNumberFormat="1" applyFont="1" applyFill="1" applyBorder="1" applyAlignment="1">
      <alignment horizontal="center" vertical="center" shrinkToFit="1"/>
    </xf>
    <xf numFmtId="0" fontId="7" fillId="17" borderId="30" xfId="0" applyNumberFormat="1" applyFont="1" applyFill="1" applyBorder="1" applyAlignment="1">
      <alignment horizontal="center" wrapText="1"/>
    </xf>
    <xf numFmtId="9" fontId="7" fillId="17" borderId="29" xfId="2" applyFont="1" applyFill="1" applyBorder="1" applyAlignment="1">
      <alignment horizontal="center" shrinkToFit="1"/>
    </xf>
    <xf numFmtId="0" fontId="7" fillId="17" borderId="29" xfId="2" applyNumberFormat="1" applyFont="1" applyFill="1" applyBorder="1" applyAlignment="1">
      <alignment horizontal="center" shrinkToFit="1"/>
    </xf>
    <xf numFmtId="9" fontId="7" fillId="17" borderId="28" xfId="2" applyFont="1" applyFill="1" applyBorder="1" applyAlignment="1">
      <alignment horizontal="center" vertical="center" shrinkToFit="1"/>
    </xf>
    <xf numFmtId="0" fontId="7" fillId="17" borderId="30" xfId="0" applyNumberFormat="1" applyFont="1" applyFill="1" applyBorder="1" applyAlignment="1">
      <alignment horizontal="center" vertical="center" wrapText="1"/>
    </xf>
    <xf numFmtId="0" fontId="40" fillId="17" borderId="34" xfId="0" applyFont="1" applyFill="1" applyBorder="1" applyAlignment="1">
      <alignment horizontal="center" shrinkToFit="1"/>
    </xf>
    <xf numFmtId="0" fontId="7" fillId="17" borderId="52" xfId="0" applyFont="1" applyFill="1" applyBorder="1" applyAlignment="1">
      <alignment horizontal="center" wrapText="1"/>
    </xf>
    <xf numFmtId="9" fontId="7" fillId="17" borderId="52" xfId="2" applyFont="1" applyFill="1" applyBorder="1" applyAlignment="1">
      <alignment horizontal="center" shrinkToFit="1"/>
    </xf>
    <xf numFmtId="9" fontId="7" fillId="17" borderId="15" xfId="2" applyFont="1" applyFill="1" applyBorder="1" applyAlignment="1">
      <alignment horizontal="center" shrinkToFit="1"/>
    </xf>
    <xf numFmtId="0" fontId="5" fillId="17" borderId="15" xfId="0" applyFont="1" applyFill="1" applyBorder="1" applyAlignment="1">
      <alignment horizontal="center" wrapText="1"/>
    </xf>
    <xf numFmtId="0" fontId="7" fillId="17" borderId="15" xfId="2" applyNumberFormat="1" applyFont="1" applyFill="1" applyBorder="1" applyAlignment="1">
      <alignment horizontal="center" vertical="center" shrinkToFit="1"/>
    </xf>
    <xf numFmtId="0" fontId="7" fillId="17" borderId="15" xfId="2" applyNumberFormat="1" applyFont="1" applyFill="1" applyBorder="1" applyAlignment="1">
      <alignment horizontal="center" shrinkToFit="1"/>
    </xf>
    <xf numFmtId="0" fontId="7" fillId="17" borderId="53" xfId="0" applyNumberFormat="1" applyFont="1" applyFill="1" applyBorder="1" applyAlignment="1">
      <alignment horizontal="center" wrapText="1"/>
    </xf>
    <xf numFmtId="0" fontId="7" fillId="17" borderId="30" xfId="0" quotePrefix="1" applyNumberFormat="1" applyFont="1" applyFill="1" applyBorder="1" applyAlignment="1">
      <alignment horizontal="center" vertical="center" wrapText="1"/>
    </xf>
    <xf numFmtId="0" fontId="7" fillId="17" borderId="28" xfId="0" applyFont="1" applyFill="1" applyBorder="1" applyAlignment="1">
      <alignment horizontal="center" vertical="center" shrinkToFit="1"/>
    </xf>
    <xf numFmtId="0" fontId="7" fillId="17" borderId="53" xfId="0" applyNumberFormat="1" applyFont="1" applyFill="1" applyBorder="1" applyAlignment="1">
      <alignment horizontal="center" vertical="center" wrapText="1"/>
    </xf>
    <xf numFmtId="0" fontId="40" fillId="17" borderId="8" xfId="0" applyFont="1" applyFill="1" applyBorder="1" applyAlignment="1">
      <alignment horizontal="center" shrinkToFit="1"/>
    </xf>
    <xf numFmtId="0" fontId="7" fillId="17" borderId="55" xfId="0" applyFont="1" applyFill="1" applyBorder="1" applyAlignment="1">
      <alignment horizontal="center" wrapText="1"/>
    </xf>
    <xf numFmtId="9" fontId="7" fillId="17" borderId="55" xfId="2" applyFont="1" applyFill="1" applyBorder="1" applyAlignment="1">
      <alignment horizontal="center" shrinkToFit="1"/>
    </xf>
    <xf numFmtId="9" fontId="7" fillId="17" borderId="56" xfId="2" applyFont="1" applyFill="1" applyBorder="1" applyAlignment="1">
      <alignment horizontal="center" vertical="center" shrinkToFit="1"/>
    </xf>
    <xf numFmtId="0" fontId="7" fillId="17" borderId="56" xfId="2" applyNumberFormat="1" applyFont="1" applyFill="1" applyBorder="1" applyAlignment="1">
      <alignment horizontal="center" shrinkToFit="1"/>
    </xf>
    <xf numFmtId="0" fontId="7" fillId="17" borderId="57" xfId="0" applyNumberFormat="1" applyFont="1" applyFill="1" applyBorder="1" applyAlignment="1">
      <alignment horizontal="center" wrapText="1"/>
    </xf>
    <xf numFmtId="0" fontId="45" fillId="18" borderId="1" xfId="0" applyFont="1" applyFill="1" applyBorder="1" applyAlignment="1">
      <alignment horizontal="center" shrinkToFit="1"/>
    </xf>
    <xf numFmtId="0" fontId="46" fillId="18" borderId="28" xfId="0" applyFont="1" applyFill="1" applyBorder="1" applyAlignment="1">
      <alignment horizontal="center" wrapText="1"/>
    </xf>
    <xf numFmtId="9" fontId="46" fillId="18" borderId="28" xfId="2" applyFont="1" applyFill="1" applyBorder="1" applyAlignment="1">
      <alignment horizontal="center" shrinkToFit="1"/>
    </xf>
    <xf numFmtId="9" fontId="46" fillId="18" borderId="29" xfId="2" applyFont="1" applyFill="1" applyBorder="1" applyAlignment="1">
      <alignment horizontal="center" shrinkToFit="1"/>
    </xf>
    <xf numFmtId="0" fontId="35" fillId="18" borderId="29" xfId="0" applyFont="1" applyFill="1" applyBorder="1" applyAlignment="1">
      <alignment horizontal="center" wrapText="1"/>
    </xf>
    <xf numFmtId="0" fontId="46" fillId="18" borderId="29" xfId="2" applyNumberFormat="1" applyFont="1" applyFill="1" applyBorder="1" applyAlignment="1">
      <alignment horizontal="center" shrinkToFit="1"/>
    </xf>
    <xf numFmtId="0" fontId="46" fillId="18" borderId="30" xfId="0" applyNumberFormat="1" applyFont="1" applyFill="1" applyBorder="1" applyAlignment="1">
      <alignment horizontal="center" wrapText="1"/>
    </xf>
    <xf numFmtId="0" fontId="47" fillId="2" borderId="82" xfId="0" applyFont="1" applyFill="1" applyBorder="1" applyAlignment="1">
      <alignment horizontal="right"/>
    </xf>
    <xf numFmtId="0" fontId="47" fillId="2" borderId="81" xfId="0" applyFont="1" applyFill="1" applyBorder="1" applyAlignment="1">
      <alignment horizontal="left"/>
    </xf>
    <xf numFmtId="0" fontId="48" fillId="2" borderId="4" xfId="0" applyFont="1" applyFill="1" applyBorder="1" applyAlignment="1">
      <alignment horizontal="right"/>
    </xf>
    <xf numFmtId="0" fontId="25" fillId="0" borderId="15" xfId="0" applyNumberFormat="1" applyFont="1" applyBorder="1" applyAlignment="1">
      <alignment horizontal="center"/>
    </xf>
    <xf numFmtId="0" fontId="49" fillId="0" borderId="1" xfId="0" applyFont="1" applyFill="1" applyBorder="1" applyAlignment="1"/>
    <xf numFmtId="0" fontId="50" fillId="0" borderId="1" xfId="0" applyFont="1" applyFill="1" applyBorder="1" applyAlignment="1"/>
    <xf numFmtId="0" fontId="51" fillId="0" borderId="34" xfId="0" applyFont="1" applyFill="1" applyBorder="1" applyAlignment="1"/>
    <xf numFmtId="0" fontId="7" fillId="0" borderId="52" xfId="0" applyNumberFormat="1" applyFont="1" applyFill="1" applyBorder="1" applyAlignment="1">
      <alignment horizontal="center"/>
    </xf>
    <xf numFmtId="49" fontId="27" fillId="0" borderId="52" xfId="0" applyNumberFormat="1" applyFont="1" applyFill="1" applyBorder="1" applyAlignment="1">
      <alignment horizontal="center"/>
    </xf>
    <xf numFmtId="0" fontId="27" fillId="0" borderId="15" xfId="0" applyNumberFormat="1" applyFont="1" applyFill="1" applyBorder="1" applyAlignment="1">
      <alignment horizontal="center"/>
    </xf>
    <xf numFmtId="49" fontId="7" fillId="0" borderId="15" xfId="0" applyNumberFormat="1" applyFont="1" applyFill="1" applyBorder="1" applyAlignment="1">
      <alignment horizontal="center"/>
    </xf>
    <xf numFmtId="0" fontId="7" fillId="0" borderId="53" xfId="0" quotePrefix="1" applyNumberFormat="1" applyFont="1" applyFill="1" applyBorder="1" applyAlignment="1">
      <alignment horizontal="center"/>
    </xf>
    <xf numFmtId="49" fontId="26" fillId="0" borderId="28" xfId="0" applyNumberFormat="1" applyFont="1" applyFill="1" applyBorder="1" applyAlignment="1">
      <alignment horizontal="center"/>
    </xf>
    <xf numFmtId="0" fontId="26" fillId="0" borderId="29" xfId="0" applyNumberFormat="1" applyFont="1" applyFill="1" applyBorder="1" applyAlignment="1">
      <alignment horizontal="center"/>
    </xf>
    <xf numFmtId="0" fontId="8" fillId="0" borderId="1" xfId="0" applyFont="1" applyFill="1" applyBorder="1" applyAlignment="1"/>
    <xf numFmtId="49" fontId="18" fillId="0" borderId="28" xfId="0" applyNumberFormat="1" applyFont="1" applyFill="1" applyBorder="1" applyAlignment="1">
      <alignment horizontal="center"/>
    </xf>
    <xf numFmtId="0" fontId="18" fillId="0" borderId="29" xfId="0" applyNumberFormat="1" applyFont="1" applyFill="1" applyBorder="1" applyAlignment="1">
      <alignment horizontal="center"/>
    </xf>
    <xf numFmtId="0" fontId="20" fillId="19" borderId="17" xfId="0" applyFont="1" applyFill="1" applyBorder="1" applyAlignment="1">
      <alignment horizontal="center"/>
    </xf>
    <xf numFmtId="0" fontId="20" fillId="19" borderId="18" xfId="0" applyFont="1" applyFill="1" applyBorder="1" applyAlignment="1">
      <alignment horizontal="center"/>
    </xf>
    <xf numFmtId="49" fontId="20" fillId="19" borderId="18" xfId="0" applyNumberFormat="1" applyFont="1" applyFill="1" applyBorder="1" applyAlignment="1">
      <alignment horizontal="center"/>
    </xf>
    <xf numFmtId="0" fontId="20" fillId="19" borderId="22" xfId="0" applyFont="1" applyFill="1" applyBorder="1" applyAlignment="1">
      <alignment horizontal="center"/>
    </xf>
    <xf numFmtId="0" fontId="20" fillId="19" borderId="19" xfId="0" applyFont="1" applyFill="1" applyBorder="1" applyAlignment="1">
      <alignment horizontal="center"/>
    </xf>
    <xf numFmtId="0" fontId="20" fillId="19" borderId="22" xfId="0" applyFont="1" applyFill="1" applyBorder="1" applyAlignment="1">
      <alignment horizontal="centerContinuous"/>
    </xf>
    <xf numFmtId="0" fontId="20" fillId="19" borderId="76" xfId="0" applyFont="1" applyFill="1" applyBorder="1" applyAlignment="1">
      <alignment horizontal="centerContinuous"/>
    </xf>
    <xf numFmtId="0" fontId="20" fillId="19" borderId="20" xfId="0" applyFont="1" applyFill="1" applyBorder="1" applyAlignment="1">
      <alignment horizontal="centerContinuous"/>
    </xf>
    <xf numFmtId="0" fontId="20" fillId="19" borderId="21" xfId="0" applyFont="1" applyFill="1" applyBorder="1" applyAlignment="1">
      <alignment horizontal="centerContinuous"/>
    </xf>
    <xf numFmtId="0" fontId="2" fillId="0" borderId="0" xfId="3" applyFont="1" applyBorder="1" applyAlignment="1"/>
    <xf numFmtId="0" fontId="2" fillId="0" borderId="0" xfId="3" applyFont="1" applyBorder="1" applyAlignment="1">
      <alignment horizontal="left"/>
    </xf>
    <xf numFmtId="0" fontId="4" fillId="0" borderId="0" xfId="3" applyFont="1" applyBorder="1" applyAlignment="1">
      <alignment horizontal="right"/>
    </xf>
    <xf numFmtId="0" fontId="7" fillId="0" borderId="10" xfId="3" applyFont="1" applyBorder="1" applyAlignment="1"/>
    <xf numFmtId="0" fontId="7" fillId="0" borderId="9" xfId="3" applyFont="1" applyBorder="1" applyAlignment="1"/>
    <xf numFmtId="0" fontId="7" fillId="0" borderId="8" xfId="3" applyFont="1" applyBorder="1" applyAlignment="1"/>
    <xf numFmtId="0" fontId="7" fillId="0" borderId="2" xfId="3" applyFont="1" applyBorder="1" applyAlignment="1">
      <alignment horizontal="left"/>
    </xf>
    <xf numFmtId="0" fontId="7" fillId="0" borderId="0" xfId="3" applyFont="1" applyBorder="1" applyAlignment="1">
      <alignment horizontal="left"/>
    </xf>
    <xf numFmtId="0" fontId="7" fillId="0" borderId="1" xfId="3" applyFont="1" applyBorder="1" applyAlignment="1"/>
    <xf numFmtId="0" fontId="7" fillId="0" borderId="2" xfId="3" applyFont="1" applyFill="1" applyBorder="1" applyAlignment="1">
      <alignment horizontal="center"/>
    </xf>
    <xf numFmtId="0" fontId="11" fillId="0" borderId="0" xfId="3" applyFont="1" applyFill="1" applyBorder="1" applyAlignment="1">
      <alignment horizontal="right"/>
    </xf>
    <xf numFmtId="0" fontId="6" fillId="0" borderId="1" xfId="3" applyFont="1" applyBorder="1" applyAlignment="1">
      <alignment horizontal="right"/>
    </xf>
    <xf numFmtId="0" fontId="11" fillId="0" borderId="1" xfId="3" applyFont="1" applyFill="1" applyBorder="1" applyAlignment="1">
      <alignment horizontal="right"/>
    </xf>
    <xf numFmtId="0" fontId="7" fillId="0" borderId="61" xfId="3" applyFont="1" applyBorder="1" applyAlignment="1">
      <alignment horizontal="center"/>
    </xf>
    <xf numFmtId="0" fontId="10" fillId="4" borderId="100" xfId="3" applyFont="1" applyFill="1" applyBorder="1" applyAlignment="1">
      <alignment horizontal="right"/>
    </xf>
    <xf numFmtId="0" fontId="25" fillId="0" borderId="27" xfId="3" applyNumberFormat="1" applyFont="1" applyFill="1" applyBorder="1" applyAlignment="1">
      <alignment horizontal="center"/>
    </xf>
    <xf numFmtId="0" fontId="7" fillId="0" borderId="27" xfId="3" applyFont="1" applyBorder="1" applyAlignment="1">
      <alignment horizontal="center"/>
    </xf>
    <xf numFmtId="0" fontId="14" fillId="2" borderId="16" xfId="3" applyFont="1" applyFill="1" applyBorder="1" applyAlignment="1">
      <alignment horizontal="right"/>
    </xf>
    <xf numFmtId="49" fontId="7" fillId="0" borderId="31" xfId="3" applyNumberFormat="1" applyFont="1" applyBorder="1" applyAlignment="1">
      <alignment horizontal="center"/>
    </xf>
    <xf numFmtId="0" fontId="52" fillId="4" borderId="101" xfId="3" applyFont="1" applyFill="1" applyBorder="1" applyAlignment="1">
      <alignment horizontal="right"/>
    </xf>
    <xf numFmtId="0" fontId="25" fillId="0" borderId="3" xfId="3" applyNumberFormat="1" applyFont="1" applyFill="1" applyBorder="1" applyAlignment="1">
      <alignment horizontal="center"/>
    </xf>
    <xf numFmtId="0" fontId="7" fillId="0" borderId="3" xfId="3" applyFont="1" applyBorder="1" applyAlignment="1">
      <alignment horizontal="center"/>
    </xf>
    <xf numFmtId="0" fontId="21" fillId="2" borderId="4" xfId="3" applyFont="1" applyFill="1" applyBorder="1" applyAlignment="1">
      <alignment horizontal="right"/>
    </xf>
    <xf numFmtId="0" fontId="7" fillId="0" borderId="31" xfId="3" applyFont="1" applyBorder="1" applyAlignment="1">
      <alignment horizontal="center"/>
    </xf>
    <xf numFmtId="0" fontId="8" fillId="4" borderId="102" xfId="3" applyFont="1" applyFill="1" applyBorder="1" applyAlignment="1">
      <alignment horizontal="right"/>
    </xf>
    <xf numFmtId="0" fontId="25" fillId="0" borderId="11" xfId="3" applyNumberFormat="1" applyFont="1" applyFill="1" applyBorder="1" applyAlignment="1">
      <alignment horizontal="center"/>
    </xf>
    <xf numFmtId="0" fontId="11" fillId="2" borderId="4" xfId="3" applyFont="1" applyFill="1" applyBorder="1" applyAlignment="1">
      <alignment horizontal="right"/>
    </xf>
    <xf numFmtId="0" fontId="8" fillId="0" borderId="1" xfId="3" applyFont="1" applyFill="1" applyBorder="1" applyAlignment="1">
      <alignment horizontal="right"/>
    </xf>
    <xf numFmtId="0" fontId="10" fillId="2" borderId="4" xfId="3" applyFont="1" applyFill="1" applyBorder="1" applyAlignment="1">
      <alignment horizontal="right"/>
    </xf>
    <xf numFmtId="0" fontId="11" fillId="4" borderId="102" xfId="3" applyFont="1" applyFill="1" applyBorder="1" applyAlignment="1">
      <alignment horizontal="right"/>
    </xf>
    <xf numFmtId="0" fontId="13" fillId="2" borderId="4" xfId="3" applyFont="1" applyFill="1" applyBorder="1" applyAlignment="1">
      <alignment horizontal="right"/>
    </xf>
    <xf numFmtId="0" fontId="7" fillId="0" borderId="7" xfId="3" applyFont="1" applyFill="1" applyBorder="1" applyAlignment="1">
      <alignment horizontal="center"/>
    </xf>
    <xf numFmtId="0" fontId="6" fillId="12" borderId="31" xfId="3" applyFont="1" applyFill="1" applyBorder="1" applyAlignment="1">
      <alignment horizontal="center"/>
    </xf>
    <xf numFmtId="1" fontId="7" fillId="0" borderId="31" xfId="3" applyNumberFormat="1" applyFont="1" applyBorder="1" applyAlignment="1">
      <alignment horizontal="center"/>
    </xf>
    <xf numFmtId="0" fontId="25" fillId="0" borderId="67" xfId="3" applyNumberFormat="1" applyFont="1" applyFill="1" applyBorder="1" applyAlignment="1">
      <alignment horizontal="center"/>
    </xf>
    <xf numFmtId="0" fontId="7" fillId="0" borderId="15" xfId="3" applyFont="1" applyBorder="1" applyAlignment="1">
      <alignment horizontal="center"/>
    </xf>
    <xf numFmtId="0" fontId="8" fillId="2" borderId="14" xfId="3" applyFont="1" applyFill="1" applyBorder="1" applyAlignment="1">
      <alignment horizontal="right"/>
    </xf>
    <xf numFmtId="0" fontId="6" fillId="0" borderId="9" xfId="3" applyFont="1" applyBorder="1" applyAlignment="1">
      <alignment horizontal="right"/>
    </xf>
    <xf numFmtId="0" fontId="7" fillId="0" borderId="9" xfId="3" applyFont="1" applyBorder="1" applyAlignment="1">
      <alignment horizontal="center"/>
    </xf>
    <xf numFmtId="0" fontId="7" fillId="0" borderId="9" xfId="3" applyFont="1" applyBorder="1" applyAlignment="1">
      <alignment horizontal="centerContinuous"/>
    </xf>
    <xf numFmtId="0" fontId="53" fillId="0" borderId="9" xfId="3" applyFont="1" applyBorder="1" applyAlignment="1">
      <alignment horizontal="centerContinuous"/>
    </xf>
    <xf numFmtId="0" fontId="6" fillId="0" borderId="8" xfId="3" applyFont="1" applyBorder="1" applyAlignment="1">
      <alignment horizontal="right"/>
    </xf>
    <xf numFmtId="49" fontId="7" fillId="0" borderId="2" xfId="3" quotePrefix="1" applyNumberFormat="1" applyFont="1" applyBorder="1" applyAlignment="1">
      <alignment horizontal="center"/>
    </xf>
    <xf numFmtId="0" fontId="6" fillId="0" borderId="0" xfId="3" applyFont="1" applyBorder="1" applyAlignment="1">
      <alignment horizontal="right"/>
    </xf>
    <xf numFmtId="0" fontId="7" fillId="0" borderId="0" xfId="3" applyFont="1" applyBorder="1" applyAlignment="1">
      <alignment horizontal="center"/>
    </xf>
    <xf numFmtId="0" fontId="7" fillId="0" borderId="0" xfId="3" applyFont="1" applyBorder="1" applyAlignment="1">
      <alignment horizontal="centerContinuous"/>
    </xf>
    <xf numFmtId="0" fontId="7" fillId="0" borderId="0" xfId="3" applyFont="1" applyFill="1" applyBorder="1" applyAlignment="1">
      <alignment horizontal="centerContinuous"/>
    </xf>
    <xf numFmtId="0" fontId="54" fillId="2" borderId="103" xfId="3" applyFont="1" applyFill="1" applyBorder="1" applyAlignment="1">
      <alignment horizontal="right"/>
    </xf>
    <xf numFmtId="0" fontId="4" fillId="2" borderId="104" xfId="3" applyFont="1" applyFill="1" applyBorder="1" applyAlignment="1">
      <alignment horizontal="centerContinuous"/>
    </xf>
    <xf numFmtId="0" fontId="2" fillId="2" borderId="104" xfId="3" applyFont="1" applyFill="1" applyBorder="1" applyAlignment="1">
      <alignment horizontal="left"/>
    </xf>
    <xf numFmtId="0" fontId="55" fillId="2" borderId="104" xfId="3" applyFont="1" applyFill="1" applyBorder="1" applyAlignment="1">
      <alignment horizontal="centerContinuous"/>
    </xf>
    <xf numFmtId="0" fontId="56" fillId="2" borderId="104" xfId="3" applyFont="1" applyFill="1" applyBorder="1" applyAlignment="1">
      <alignment horizontal="left"/>
    </xf>
    <xf numFmtId="0" fontId="57" fillId="2" borderId="105" xfId="3" applyFont="1" applyFill="1" applyBorder="1" applyAlignment="1">
      <alignment horizontal="right"/>
    </xf>
    <xf numFmtId="0" fontId="2" fillId="0" borderId="91" xfId="0" applyFont="1" applyBorder="1" applyAlignment="1">
      <alignment horizontal="center" shrinkToFit="1"/>
    </xf>
    <xf numFmtId="0" fontId="2" fillId="0" borderId="39" xfId="0" quotePrefix="1" applyFont="1" applyBorder="1" applyAlignment="1">
      <alignment horizontal="left"/>
    </xf>
    <xf numFmtId="0" fontId="12" fillId="3" borderId="23" xfId="0" applyFont="1" applyFill="1" applyBorder="1" applyAlignment="1">
      <alignment horizontal="centerContinuous" vertical="center"/>
    </xf>
    <xf numFmtId="0" fontId="12" fillId="3" borderId="24" xfId="0" applyFont="1" applyFill="1" applyBorder="1" applyAlignment="1">
      <alignment horizontal="center" vertical="center"/>
    </xf>
    <xf numFmtId="0" fontId="12" fillId="3" borderId="24" xfId="0" applyFont="1" applyFill="1" applyBorder="1" applyAlignment="1">
      <alignment horizontal="center" vertical="center" wrapText="1"/>
    </xf>
    <xf numFmtId="0" fontId="12" fillId="3" borderId="24" xfId="0" applyNumberFormat="1" applyFont="1" applyFill="1" applyBorder="1" applyAlignment="1">
      <alignment horizontal="center" vertical="center" wrapText="1"/>
    </xf>
    <xf numFmtId="0" fontId="12" fillId="3" borderId="25" xfId="0" applyFont="1" applyFill="1" applyBorder="1" applyAlignment="1">
      <alignment horizontal="center" vertical="center"/>
    </xf>
    <xf numFmtId="0" fontId="2" fillId="0" borderId="10" xfId="3" applyFont="1" applyBorder="1" applyAlignment="1">
      <alignment horizontal="center"/>
    </xf>
    <xf numFmtId="0" fontId="5" fillId="0" borderId="106" xfId="0" applyFont="1" applyFill="1" applyBorder="1" applyAlignment="1">
      <alignment horizontal="center" shrinkToFit="1"/>
    </xf>
    <xf numFmtId="0" fontId="5" fillId="0" borderId="51" xfId="0" applyFont="1" applyBorder="1" applyAlignment="1">
      <alignment horizontal="left"/>
    </xf>
    <xf numFmtId="0" fontId="5" fillId="0" borderId="91" xfId="0" applyFont="1" applyBorder="1" applyAlignment="1">
      <alignment horizontal="center" shrinkToFit="1"/>
    </xf>
    <xf numFmtId="0" fontId="5" fillId="0" borderId="39" xfId="0" applyFont="1" applyBorder="1" applyAlignment="1">
      <alignment horizontal="left"/>
    </xf>
    <xf numFmtId="0" fontId="5" fillId="0" borderId="92" xfId="0" applyFont="1" applyBorder="1" applyAlignment="1">
      <alignment horizontal="center" shrinkToFit="1"/>
    </xf>
    <xf numFmtId="0" fontId="5" fillId="0" borderId="47" xfId="0" applyFont="1" applyBorder="1" applyAlignment="1">
      <alignment horizontal="left"/>
    </xf>
    <xf numFmtId="0" fontId="7" fillId="0" borderId="109" xfId="0" applyFont="1" applyFill="1" applyBorder="1" applyAlignment="1">
      <alignment horizontal="centerContinuous"/>
    </xf>
    <xf numFmtId="49" fontId="6" fillId="0" borderId="110" xfId="0" applyNumberFormat="1" applyFont="1" applyFill="1" applyBorder="1" applyAlignment="1">
      <alignment horizontal="centerContinuous"/>
    </xf>
    <xf numFmtId="0" fontId="6" fillId="0" borderId="111" xfId="0" applyFont="1" applyFill="1" applyBorder="1" applyAlignment="1">
      <alignment horizontal="right"/>
    </xf>
    <xf numFmtId="0" fontId="4" fillId="0" borderId="8" xfId="0" applyFont="1" applyFill="1" applyBorder="1" applyAlignment="1">
      <alignment horizontal="right"/>
    </xf>
    <xf numFmtId="49" fontId="7" fillId="0" borderId="112" xfId="0" applyNumberFormat="1" applyFont="1" applyFill="1" applyBorder="1" applyAlignment="1">
      <alignment horizontal="centerContinuous"/>
    </xf>
    <xf numFmtId="49" fontId="7" fillId="0" borderId="113" xfId="0" applyNumberFormat="1" applyFont="1" applyFill="1" applyBorder="1" applyAlignment="1">
      <alignment horizontal="centerContinuous"/>
    </xf>
    <xf numFmtId="49" fontId="7" fillId="0" borderId="57" xfId="0" applyNumberFormat="1" applyFont="1" applyFill="1" applyBorder="1" applyAlignment="1">
      <alignment horizontal="center"/>
    </xf>
    <xf numFmtId="0" fontId="2" fillId="0" borderId="12" xfId="0" quotePrefix="1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69" xfId="0" applyFont="1" applyBorder="1" applyAlignment="1">
      <alignment horizontal="center" vertical="center"/>
    </xf>
    <xf numFmtId="0" fontId="4" fillId="0" borderId="58" xfId="0" applyFont="1" applyBorder="1" applyAlignment="1">
      <alignment horizontal="center"/>
    </xf>
    <xf numFmtId="0" fontId="10" fillId="13" borderId="1" xfId="0" applyFont="1" applyFill="1" applyBorder="1" applyAlignment="1"/>
    <xf numFmtId="49" fontId="26" fillId="13" borderId="28" xfId="0" applyNumberFormat="1" applyFont="1" applyFill="1" applyBorder="1" applyAlignment="1">
      <alignment horizontal="center"/>
    </xf>
    <xf numFmtId="0" fontId="26" fillId="13" borderId="29" xfId="0" applyNumberFormat="1" applyFont="1" applyFill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wrapText="1"/>
    </xf>
    <xf numFmtId="0" fontId="60" fillId="0" borderId="0" xfId="0" applyFont="1" applyBorder="1" applyAlignment="1">
      <alignment horizontal="centerContinuous" wrapText="1"/>
    </xf>
    <xf numFmtId="0" fontId="61" fillId="0" borderId="0" xfId="0" applyFont="1" applyBorder="1" applyAlignment="1">
      <alignment horizontal="centerContinuous" wrapText="1"/>
    </xf>
    <xf numFmtId="0" fontId="62" fillId="0" borderId="0" xfId="0" applyFont="1" applyBorder="1" applyAlignment="1">
      <alignment horizontal="centerContinuous" wrapText="1"/>
    </xf>
    <xf numFmtId="0" fontId="4" fillId="0" borderId="5" xfId="0" applyFont="1" applyBorder="1" applyAlignment="1">
      <alignment horizontal="centerContinuous"/>
    </xf>
    <xf numFmtId="0" fontId="4" fillId="0" borderId="6" xfId="0" applyFont="1" applyBorder="1" applyAlignment="1">
      <alignment horizontal="centerContinuous"/>
    </xf>
    <xf numFmtId="0" fontId="2" fillId="0" borderId="6" xfId="0" applyFont="1" applyBorder="1" applyAlignment="1">
      <alignment horizontal="centerContinuous" wrapText="1"/>
    </xf>
    <xf numFmtId="0" fontId="2" fillId="0" borderId="7" xfId="0" applyFont="1" applyBorder="1" applyAlignment="1">
      <alignment horizontal="centerContinuous" wrapText="1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6" xfId="0" applyFont="1" applyBorder="1" applyAlignment="1">
      <alignment horizontal="right"/>
    </xf>
    <xf numFmtId="0" fontId="2" fillId="0" borderId="117" xfId="0" applyFont="1" applyBorder="1" applyAlignment="1">
      <alignment horizontal="center" wrapText="1"/>
    </xf>
    <xf numFmtId="0" fontId="2" fillId="0" borderId="107" xfId="0" applyFont="1" applyBorder="1" applyAlignment="1">
      <alignment horizontal="center" wrapText="1"/>
    </xf>
    <xf numFmtId="0" fontId="2" fillId="20" borderId="107" xfId="0" applyFont="1" applyFill="1" applyBorder="1" applyAlignment="1">
      <alignment horizontal="center" wrapText="1"/>
    </xf>
    <xf numFmtId="0" fontId="2" fillId="20" borderId="108" xfId="0" applyFont="1" applyFill="1" applyBorder="1" applyAlignment="1">
      <alignment horizontal="center" wrapText="1"/>
    </xf>
    <xf numFmtId="0" fontId="4" fillId="0" borderId="54" xfId="0" applyFont="1" applyBorder="1" applyAlignment="1">
      <alignment horizontal="right"/>
    </xf>
    <xf numFmtId="0" fontId="2" fillId="0" borderId="118" xfId="0" applyFont="1" applyBorder="1" applyAlignment="1">
      <alignment horizontal="center" wrapText="1"/>
    </xf>
    <xf numFmtId="0" fontId="2" fillId="20" borderId="39" xfId="0" applyFont="1" applyFill="1" applyBorder="1" applyAlignment="1">
      <alignment horizontal="center" wrapText="1"/>
    </xf>
    <xf numFmtId="0" fontId="2" fillId="20" borderId="41" xfId="0" applyFont="1" applyFill="1" applyBorder="1" applyAlignment="1">
      <alignment horizontal="center" wrapText="1"/>
    </xf>
    <xf numFmtId="0" fontId="4" fillId="0" borderId="70" xfId="0" applyFont="1" applyBorder="1" applyAlignment="1">
      <alignment horizontal="right"/>
    </xf>
    <xf numFmtId="0" fontId="63" fillId="21" borderId="119" xfId="0" applyFont="1" applyFill="1" applyBorder="1" applyAlignment="1">
      <alignment horizontal="center" wrapText="1"/>
    </xf>
    <xf numFmtId="0" fontId="4" fillId="20" borderId="47" xfId="0" applyFont="1" applyFill="1" applyBorder="1" applyAlignment="1">
      <alignment horizontal="center" wrapText="1"/>
    </xf>
    <xf numFmtId="0" fontId="4" fillId="20" borderId="49" xfId="0" applyFont="1" applyFill="1" applyBorder="1" applyAlignment="1">
      <alignment horizontal="center" wrapText="1"/>
    </xf>
    <xf numFmtId="49" fontId="17" fillId="0" borderId="53" xfId="0" applyNumberFormat="1" applyFont="1" applyBorder="1" applyAlignment="1">
      <alignment horizontal="center" shrinkToFit="1"/>
    </xf>
    <xf numFmtId="0" fontId="64" fillId="0" borderId="33" xfId="0" applyFont="1" applyBorder="1" applyAlignment="1">
      <alignment horizontal="centerContinuous" vertical="center" wrapText="1"/>
    </xf>
    <xf numFmtId="0" fontId="7" fillId="0" borderId="71" xfId="0" quotePrefix="1" applyFont="1" applyFill="1" applyBorder="1" applyAlignment="1">
      <alignment horizontal="centerContinuous"/>
    </xf>
    <xf numFmtId="0" fontId="7" fillId="0" borderId="75" xfId="0" quotePrefix="1" applyFont="1" applyFill="1" applyBorder="1" applyAlignment="1">
      <alignment horizontal="centerContinuous"/>
    </xf>
    <xf numFmtId="0" fontId="65" fillId="0" borderId="33" xfId="0" applyFont="1" applyFill="1" applyBorder="1" applyAlignment="1">
      <alignment horizontal="centerContinuous" vertical="center" wrapText="1"/>
    </xf>
    <xf numFmtId="0" fontId="7" fillId="0" borderId="122" xfId="0" applyFont="1" applyFill="1" applyBorder="1" applyAlignment="1">
      <alignment horizontal="center"/>
    </xf>
    <xf numFmtId="0" fontId="7" fillId="0" borderId="13" xfId="0" applyFont="1" applyFill="1" applyBorder="1" applyAlignment="1">
      <alignment horizontal="center"/>
    </xf>
    <xf numFmtId="49" fontId="7" fillId="0" borderId="13" xfId="0" applyNumberFormat="1" applyFont="1" applyFill="1" applyBorder="1" applyAlignment="1">
      <alignment horizontal="center"/>
    </xf>
    <xf numFmtId="0" fontId="66" fillId="8" borderId="99" xfId="2" applyNumberFormat="1" applyFont="1" applyFill="1" applyBorder="1" applyAlignment="1">
      <alignment horizontal="center" shrinkToFit="1"/>
    </xf>
    <xf numFmtId="0" fontId="7" fillId="0" borderId="1" xfId="0" applyFont="1" applyFill="1" applyBorder="1" applyAlignment="1">
      <alignment horizontal="center"/>
    </xf>
    <xf numFmtId="0" fontId="7" fillId="0" borderId="28" xfId="0" applyFont="1" applyFill="1" applyBorder="1" applyAlignment="1">
      <alignment horizontal="center"/>
    </xf>
    <xf numFmtId="49" fontId="7" fillId="0" borderId="28" xfId="0" applyNumberFormat="1" applyFont="1" applyFill="1" applyBorder="1" applyAlignment="1">
      <alignment horizontal="center"/>
    </xf>
    <xf numFmtId="0" fontId="66" fillId="8" borderId="30" xfId="2" applyNumberFormat="1" applyFont="1" applyFill="1" applyBorder="1" applyAlignment="1">
      <alignment horizontal="center" shrinkToFit="1"/>
    </xf>
    <xf numFmtId="0" fontId="7" fillId="0" borderId="8" xfId="0" applyFont="1" applyFill="1" applyBorder="1" applyAlignment="1">
      <alignment horizontal="center"/>
    </xf>
    <xf numFmtId="0" fontId="7" fillId="0" borderId="55" xfId="0" applyFont="1" applyFill="1" applyBorder="1" applyAlignment="1">
      <alignment horizontal="center"/>
    </xf>
    <xf numFmtId="0" fontId="66" fillId="8" borderId="57" xfId="2" applyNumberFormat="1" applyFont="1" applyFill="1" applyBorder="1" applyAlignment="1">
      <alignment horizontal="center" shrinkToFit="1"/>
    </xf>
    <xf numFmtId="49" fontId="7" fillId="0" borderId="55" xfId="0" applyNumberFormat="1" applyFont="1" applyFill="1" applyBorder="1" applyAlignment="1">
      <alignment horizontal="center"/>
    </xf>
    <xf numFmtId="0" fontId="62" fillId="0" borderId="86" xfId="0" applyFont="1" applyFill="1" applyBorder="1" applyAlignment="1">
      <alignment horizontal="centerContinuous" wrapText="1"/>
    </xf>
    <xf numFmtId="0" fontId="16" fillId="0" borderId="87" xfId="0" applyFont="1" applyFill="1" applyBorder="1" applyAlignment="1">
      <alignment horizontal="centerContinuous" wrapText="1"/>
    </xf>
    <xf numFmtId="0" fontId="16" fillId="0" borderId="88" xfId="0" applyFont="1" applyFill="1" applyBorder="1" applyAlignment="1">
      <alignment horizontal="centerContinuous" wrapText="1"/>
    </xf>
    <xf numFmtId="0" fontId="61" fillId="0" borderId="86" xfId="0" applyFont="1" applyBorder="1" applyAlignment="1">
      <alignment horizontal="centerContinuous" wrapText="1"/>
    </xf>
    <xf numFmtId="0" fontId="68" fillId="0" borderId="87" xfId="0" applyFont="1" applyBorder="1" applyAlignment="1">
      <alignment horizontal="centerContinuous" wrapText="1"/>
    </xf>
    <xf numFmtId="0" fontId="68" fillId="0" borderId="88" xfId="0" applyFont="1" applyBorder="1" applyAlignment="1">
      <alignment horizontal="centerContinuous" wrapText="1"/>
    </xf>
    <xf numFmtId="0" fontId="12" fillId="22" borderId="34" xfId="0" applyFont="1" applyFill="1" applyBorder="1" applyAlignment="1">
      <alignment horizontal="centerContinuous" vertical="center"/>
    </xf>
    <xf numFmtId="0" fontId="12" fillId="22" borderId="120" xfId="0" applyFont="1" applyFill="1" applyBorder="1" applyAlignment="1">
      <alignment horizontal="center" vertical="center"/>
    </xf>
    <xf numFmtId="0" fontId="12" fillId="22" borderId="35" xfId="0" applyFont="1" applyFill="1" applyBorder="1" applyAlignment="1">
      <alignment horizontal="center" vertical="center"/>
    </xf>
    <xf numFmtId="0" fontId="12" fillId="22" borderId="121" xfId="0" applyFont="1" applyFill="1" applyBorder="1" applyAlignment="1">
      <alignment horizontal="center" vertical="center"/>
    </xf>
    <xf numFmtId="1" fontId="2" fillId="0" borderId="3" xfId="0" applyNumberFormat="1" applyFont="1" applyBorder="1" applyAlignment="1">
      <alignment horizontal="center" vertical="center"/>
    </xf>
    <xf numFmtId="1" fontId="5" fillId="0" borderId="27" xfId="0" applyNumberFormat="1" applyFont="1" applyFill="1" applyBorder="1" applyAlignment="1">
      <alignment horizontal="center"/>
    </xf>
    <xf numFmtId="0" fontId="69" fillId="23" borderId="114" xfId="0" applyFont="1" applyFill="1" applyBorder="1" applyAlignment="1">
      <alignment horizontal="right"/>
    </xf>
    <xf numFmtId="0" fontId="69" fillId="23" borderId="115" xfId="0" applyFont="1" applyFill="1" applyBorder="1" applyAlignment="1">
      <alignment horizontal="right"/>
    </xf>
    <xf numFmtId="0" fontId="18" fillId="0" borderId="70" xfId="0" applyFont="1" applyFill="1" applyBorder="1" applyAlignment="1">
      <alignment horizontal="centerContinuous"/>
    </xf>
    <xf numFmtId="0" fontId="7" fillId="0" borderId="0" xfId="0" quotePrefix="1" applyFont="1" applyBorder="1" applyAlignment="1"/>
    <xf numFmtId="0" fontId="2" fillId="0" borderId="65" xfId="0" quotePrefix="1" applyFont="1" applyBorder="1" applyAlignment="1">
      <alignment horizontal="center" vertical="center" shrinkToFit="1"/>
    </xf>
    <xf numFmtId="0" fontId="2" fillId="0" borderId="99" xfId="0" quotePrefix="1" applyFont="1" applyBorder="1" applyAlignment="1">
      <alignment horizontal="center" vertical="center" shrinkToFit="1"/>
    </xf>
    <xf numFmtId="0" fontId="2" fillId="0" borderId="61" xfId="0" quotePrefix="1" applyFont="1" applyFill="1" applyBorder="1" applyAlignment="1">
      <alignment horizontal="center"/>
    </xf>
    <xf numFmtId="0" fontId="59" fillId="0" borderId="0" xfId="0" applyFont="1"/>
    <xf numFmtId="0" fontId="2" fillId="0" borderId="44" xfId="0" applyFont="1" applyBorder="1" applyAlignment="1">
      <alignment horizontal="left"/>
    </xf>
    <xf numFmtId="0" fontId="20" fillId="19" borderId="123" xfId="0" applyFont="1" applyFill="1" applyBorder="1" applyAlignment="1">
      <alignment horizontal="centerContinuous"/>
    </xf>
    <xf numFmtId="164" fontId="5" fillId="0" borderId="124" xfId="0" applyNumberFormat="1" applyFont="1" applyFill="1" applyBorder="1" applyAlignment="1">
      <alignment horizontal="centerContinuous"/>
    </xf>
    <xf numFmtId="164" fontId="5" fillId="0" borderId="125" xfId="0" applyNumberFormat="1" applyFont="1" applyBorder="1" applyAlignment="1">
      <alignment horizontal="centerContinuous"/>
    </xf>
    <xf numFmtId="49" fontId="2" fillId="0" borderId="15" xfId="0" applyNumberFormat="1" applyFont="1" applyFill="1" applyBorder="1" applyAlignment="1">
      <alignment horizontal="center"/>
    </xf>
    <xf numFmtId="0" fontId="70" fillId="22" borderId="22" xfId="0" applyFont="1" applyFill="1" applyBorder="1" applyAlignment="1">
      <alignment horizontal="center"/>
    </xf>
    <xf numFmtId="1" fontId="71" fillId="22" borderId="128" xfId="0" applyNumberFormat="1" applyFont="1" applyFill="1" applyBorder="1" applyAlignment="1">
      <alignment horizontal="center" vertical="center"/>
    </xf>
    <xf numFmtId="1" fontId="71" fillId="22" borderId="127" xfId="0" applyNumberFormat="1" applyFont="1" applyFill="1" applyBorder="1" applyAlignment="1">
      <alignment horizontal="center" vertical="center"/>
    </xf>
    <xf numFmtId="1" fontId="71" fillId="22" borderId="126" xfId="0" applyNumberFormat="1" applyFont="1" applyFill="1" applyBorder="1" applyAlignment="1">
      <alignment horizontal="center"/>
    </xf>
    <xf numFmtId="1" fontId="2" fillId="0" borderId="126" xfId="0" applyNumberFormat="1" applyFont="1" applyFill="1" applyBorder="1" applyAlignment="1">
      <alignment horizontal="center"/>
    </xf>
    <xf numFmtId="1" fontId="2" fillId="0" borderId="128" xfId="0" applyNumberFormat="1" applyFont="1" applyBorder="1" applyAlignment="1">
      <alignment horizontal="center" vertical="center"/>
    </xf>
    <xf numFmtId="1" fontId="2" fillId="0" borderId="129" xfId="0" applyNumberFormat="1" applyFont="1" applyFill="1" applyBorder="1" applyAlignment="1">
      <alignment horizontal="center" vertical="center"/>
    </xf>
    <xf numFmtId="1" fontId="2" fillId="0" borderId="128" xfId="0" applyNumberFormat="1" applyFont="1" applyFill="1" applyBorder="1" applyAlignment="1">
      <alignment horizontal="center" vertical="center"/>
    </xf>
    <xf numFmtId="0" fontId="72" fillId="22" borderId="36" xfId="0" applyNumberFormat="1" applyFont="1" applyFill="1" applyBorder="1" applyAlignment="1">
      <alignment horizontal="center" vertical="center" wrapText="1"/>
    </xf>
    <xf numFmtId="0" fontId="12" fillId="3" borderId="37" xfId="0" applyNumberFormat="1" applyFont="1" applyFill="1" applyBorder="1" applyAlignment="1">
      <alignment horizontal="center" vertical="center"/>
    </xf>
    <xf numFmtId="0" fontId="73" fillId="22" borderId="29" xfId="0" applyNumberFormat="1" applyFont="1" applyFill="1" applyBorder="1" applyAlignment="1">
      <alignment horizontal="center"/>
    </xf>
    <xf numFmtId="0" fontId="73" fillId="22" borderId="52" xfId="0" applyNumberFormat="1" applyFont="1" applyFill="1" applyBorder="1" applyAlignment="1">
      <alignment horizontal="center"/>
    </xf>
    <xf numFmtId="0" fontId="73" fillId="22" borderId="55" xfId="0" applyNumberFormat="1" applyFont="1" applyFill="1" applyBorder="1" applyAlignment="1">
      <alignment horizontal="center"/>
    </xf>
    <xf numFmtId="49" fontId="7" fillId="0" borderId="56" xfId="0" applyNumberFormat="1" applyFont="1" applyFill="1" applyBorder="1" applyAlignment="1">
      <alignment horizontal="center"/>
    </xf>
  </cellXfs>
  <cellStyles count="10">
    <cellStyle name="Excel Built-in Normal" xfId="4"/>
    <cellStyle name="Hyperlink" xfId="1" builtinId="8"/>
    <cellStyle name="Normal" xfId="0" builtinId="0"/>
    <cellStyle name="Normal 2" xfId="5"/>
    <cellStyle name="Normal 2 2" xfId="6"/>
    <cellStyle name="Normal 3" xfId="7"/>
    <cellStyle name="Normal 4" xfId="3"/>
    <cellStyle name="Normal 5" xfId="8"/>
    <cellStyle name="Percent" xfId="2" builtinId="5"/>
    <cellStyle name="Percent 2" xfId="9"/>
  </cellStyles>
  <dxfs count="29">
    <dxf>
      <font>
        <b/>
        <i val="0"/>
        <condense val="0"/>
        <extend val="0"/>
      </font>
      <fill>
        <patternFill>
          <bgColor indexed="51"/>
        </patternFill>
      </fill>
    </dxf>
    <dxf>
      <font>
        <b/>
        <i val="0"/>
        <condense val="0"/>
        <extend val="0"/>
      </font>
      <fill>
        <patternFill>
          <bgColor indexed="11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51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1"/>
        </patternFill>
      </fill>
    </dxf>
    <dxf>
      <font>
        <b/>
        <i val="0"/>
        <condense val="0"/>
        <extend val="0"/>
      </font>
      <fill>
        <patternFill>
          <bgColor indexed="51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</dxfs>
  <tableStyles count="0" defaultTableStyle="TableStyleMedium9" defaultPivotStyle="PivotStyleLight16"/>
  <colors>
    <mruColors>
      <color rgb="FF008000"/>
      <color rgb="FFCCFF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133350</xdr:colOff>
      <xdr:row>3</xdr:row>
      <xdr:rowOff>127285</xdr:rowOff>
    </xdr:from>
    <xdr:to>
      <xdr:col>6</xdr:col>
      <xdr:colOff>1209675</xdr:colOff>
      <xdr:row>12</xdr:row>
      <xdr:rowOff>171450</xdr:rowOff>
    </xdr:to>
    <xdr:pic>
      <xdr:nvPicPr>
        <xdr:cNvPr id="4" name="yui_3_5_1_5_1355863491016_480" descr="http://cdn.obsidianportal.com/images/518876/BARD.bmp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52975" y="927385"/>
          <a:ext cx="2200275" cy="19682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228600</xdr:colOff>
      <xdr:row>0</xdr:row>
      <xdr:rowOff>0</xdr:rowOff>
    </xdr:from>
    <xdr:to>
      <xdr:col>10</xdr:col>
      <xdr:colOff>0</xdr:colOff>
      <xdr:row>0</xdr:row>
      <xdr:rowOff>0</xdr:rowOff>
    </xdr:to>
    <xdr:sp macro="" textlink="">
      <xdr:nvSpPr>
        <xdr:cNvPr id="13391" name="Rectangle 1"/>
        <xdr:cNvSpPr>
          <a:spLocks noChangeArrowheads="1"/>
        </xdr:cNvSpPr>
      </xdr:nvSpPr>
      <xdr:spPr bwMode="auto">
        <a:xfrm>
          <a:off x="4619625" y="0"/>
          <a:ext cx="286702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228600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22568" name="Rectangle 1"/>
        <xdr:cNvSpPr>
          <a:spLocks noChangeArrowheads="1"/>
        </xdr:cNvSpPr>
      </xdr:nvSpPr>
      <xdr:spPr bwMode="auto">
        <a:xfrm>
          <a:off x="5619750" y="0"/>
          <a:ext cx="2047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228600</xdr:colOff>
      <xdr:row>0</xdr:row>
      <xdr:rowOff>0</xdr:rowOff>
    </xdr:from>
    <xdr:to>
      <xdr:col>17</xdr:col>
      <xdr:colOff>0</xdr:colOff>
      <xdr:row>0</xdr:row>
      <xdr:rowOff>0</xdr:rowOff>
    </xdr:to>
    <xdr:sp macro="" textlink="">
      <xdr:nvSpPr>
        <xdr:cNvPr id="19483" name="Rectangle 1"/>
        <xdr:cNvSpPr>
          <a:spLocks noChangeArrowheads="1"/>
        </xdr:cNvSpPr>
      </xdr:nvSpPr>
      <xdr:spPr bwMode="auto">
        <a:xfrm>
          <a:off x="4924425" y="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3</xdr:col>
      <xdr:colOff>352425</xdr:colOff>
      <xdr:row>1</xdr:row>
      <xdr:rowOff>123825</xdr:rowOff>
    </xdr:from>
    <xdr:to>
      <xdr:col>4</xdr:col>
      <xdr:colOff>571500</xdr:colOff>
      <xdr:row>2</xdr:row>
      <xdr:rowOff>66675</xdr:rowOff>
    </xdr:to>
    <xdr:sp macro="" textlink="">
      <xdr:nvSpPr>
        <xdr:cNvPr id="3078" name="Text Box 6" hidden="1"/>
        <xdr:cNvSpPr txBox="1">
          <a:spLocks noChangeArrowheads="1"/>
        </xdr:cNvSpPr>
      </xdr:nvSpPr>
      <xdr:spPr bwMode="auto">
        <a:xfrm>
          <a:off x="2476500" y="428625"/>
          <a:ext cx="695325" cy="1619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E1" mc:Ignorable="a14" a14:legacySpreadsheetColorIndex="80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es-VE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9</xdr:row>
      <xdr:rowOff>9525</xdr:rowOff>
    </xdr:from>
    <xdr:to>
      <xdr:col>5</xdr:col>
      <xdr:colOff>0</xdr:colOff>
      <xdr:row>13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9525" y="1809750"/>
          <a:ext cx="4943475" cy="7905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just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Skills:</a:t>
          </a:r>
          <a:r>
            <a:rPr lang="en-US" sz="1200" b="0" i="0" u="none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  Jump 12, Listen 5, Spot 5, Survival 1, Swim 3</a:t>
          </a:r>
        </a:p>
        <a:p>
          <a:pPr algn="just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Attack:  </a:t>
          </a:r>
          <a:r>
            <a:rPr lang="en-US" sz="1200" b="0" i="0" u="none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Bite +3 melee (1d6+3)</a:t>
          </a:r>
        </a:p>
        <a:p>
          <a:pPr marL="0" marR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sz="1200" b="1" i="0" baseline="0">
              <a:effectLst/>
              <a:latin typeface="Times New Roman" pitchFamily="18" charset="0"/>
              <a:ea typeface="+mn-ea"/>
              <a:cs typeface="Times New Roman" pitchFamily="18" charset="0"/>
            </a:rPr>
            <a:t>Feats:  </a:t>
          </a:r>
          <a:r>
            <a:rPr lang="en-US" sz="1200" b="0" i="0" baseline="0">
              <a:effectLst/>
              <a:latin typeface="Times New Roman" pitchFamily="18" charset="0"/>
              <a:ea typeface="+mn-ea"/>
              <a:cs typeface="Times New Roman" pitchFamily="18" charset="0"/>
            </a:rPr>
            <a:t>Alertness, Track</a:t>
          </a:r>
          <a:endParaRPr lang="en-US" sz="1200">
            <a:effectLst/>
            <a:latin typeface="Times New Roman" pitchFamily="18" charset="0"/>
            <a:cs typeface="Times New Roman" pitchFamily="18" charset="0"/>
          </a:endParaRPr>
        </a:p>
      </xdr:txBody>
    </xdr:sp>
    <xdr:clientData/>
  </xdr:twoCellAnchor>
  <xdr:twoCellAnchor>
    <xdr:from>
      <xdr:col>5</xdr:col>
      <xdr:colOff>9525</xdr:colOff>
      <xdr:row>5</xdr:row>
      <xdr:rowOff>1</xdr:rowOff>
    </xdr:from>
    <xdr:to>
      <xdr:col>6</xdr:col>
      <xdr:colOff>1333500</xdr:colOff>
      <xdr:row>12</xdr:row>
      <xdr:rowOff>209551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4962525" y="1000126"/>
          <a:ext cx="1971675" cy="16002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just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Light Load:  </a:t>
          </a:r>
          <a:r>
            <a:rPr lang="en-US" sz="1200" b="0" i="0" u="none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Up to 100 lbs.</a:t>
          </a:r>
        </a:p>
        <a:p>
          <a:pPr algn="just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Armor:</a:t>
          </a:r>
          <a:r>
            <a:rPr lang="en-US" sz="1200" b="0" i="0" u="none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  Studded Leather Barding</a:t>
          </a:r>
        </a:p>
        <a:p>
          <a:pPr algn="just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(AC +3 reflected above)</a:t>
          </a:r>
        </a:p>
        <a:p>
          <a:pPr algn="just" rtl="0">
            <a:defRPr sz="1000"/>
          </a:pPr>
          <a:endParaRPr lang="en-US" sz="1200" b="0" i="0" u="none" strike="noStrike" baseline="0">
            <a:solidFill>
              <a:srgbClr val="000000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wner/AppData/Local/Microsoft/Windows/Temporary%20Internet%20Files/Content.IE5/1ZEGTV8N/SpellForge_3.5_4.5.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ortSheet"/>
      <sheetName val="Notes"/>
      <sheetName val="Options"/>
      <sheetName val="Race &amp; Stats"/>
      <sheetName val="Classes"/>
      <sheetName val="Domain Select"/>
      <sheetName val="Prestige Classes"/>
      <sheetName val="Feats"/>
      <sheetName val="Archivist Spells"/>
      <sheetName val="Assassin Spells"/>
      <sheetName val="Bard Spells"/>
      <sheetName val="Cleric Spells"/>
      <sheetName val="Corrupt Avenger Spells"/>
      <sheetName val="Druid Spells"/>
      <sheetName val="Duskblade Spells"/>
      <sheetName val="Emissary Spells"/>
      <sheetName val="Favored Soul Spells"/>
      <sheetName val="Gnome Artificer Devices"/>
      <sheetName val="Hexblade Spells"/>
      <sheetName val="Shugenja Spells"/>
      <sheetName val="Sorcerer Spells"/>
      <sheetName val="Spellthief Spells"/>
      <sheetName val="Spirit Shaman Spells"/>
      <sheetName val="Sublime Chord Spells"/>
      <sheetName val="Suel Arcanamach Spells"/>
      <sheetName val="Universal Caster"/>
      <sheetName val="Vigilante Spells"/>
      <sheetName val="Warlock Invocations"/>
      <sheetName val="Wizard Spells"/>
      <sheetName val="Wu Jen Spells"/>
      <sheetName val="All Spells"/>
      <sheetName val="Fist of Zuoken Powers"/>
      <sheetName val="Psion Powers"/>
      <sheetName val="Psychic Warrior Powers"/>
      <sheetName val="War Mind Powers"/>
      <sheetName val="Wilder Powers"/>
      <sheetName val="Spell Sheet"/>
      <sheetName val="Power Sheet"/>
      <sheetName val="SpellList"/>
      <sheetName val="PowerList"/>
      <sheetName val="Class Info"/>
      <sheetName val="Class Info Aux"/>
      <sheetName val="Race Info"/>
      <sheetName val="Tables"/>
      <sheetName val="Deities"/>
      <sheetName val="Domains"/>
      <sheetName val="Spell Information"/>
      <sheetName val="Spells per Day"/>
      <sheetName val="Spells Known"/>
      <sheetName val="Psionic Informa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>
        <row r="1">
          <cell r="FH1" t="b">
            <v>0</v>
          </cell>
        </row>
      </sheetData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40"/>
  <sheetViews>
    <sheetView showGridLines="0" tabSelected="1" zoomScaleNormal="100" workbookViewId="0"/>
  </sheetViews>
  <sheetFormatPr defaultColWidth="13" defaultRowHeight="15.6"/>
  <cols>
    <col min="1" max="1" width="14.59765625" style="20" customWidth="1"/>
    <col min="2" max="2" width="10" style="21" customWidth="1"/>
    <col min="3" max="3" width="5.09765625" style="21" customWidth="1"/>
    <col min="4" max="4" width="13.69921875" style="20" bestFit="1" customWidth="1"/>
    <col min="5" max="5" width="9.09765625" style="21" bestFit="1" customWidth="1"/>
    <col min="6" max="6" width="14.69921875" style="20" customWidth="1"/>
    <col min="7" max="7" width="17.09765625" style="21" customWidth="1"/>
    <col min="8" max="16384" width="13" style="1"/>
  </cols>
  <sheetData>
    <row r="1" spans="1:7" ht="29.4" thickTop="1" thickBot="1">
      <c r="A1" s="350" t="s">
        <v>313</v>
      </c>
      <c r="B1" s="351" t="s">
        <v>350</v>
      </c>
      <c r="C1" s="191"/>
      <c r="D1" s="192"/>
      <c r="E1" s="193"/>
      <c r="F1" s="192"/>
      <c r="G1" s="194" t="s">
        <v>393</v>
      </c>
    </row>
    <row r="2" spans="1:7" ht="17.399999999999999" thickTop="1">
      <c r="A2" s="2" t="s">
        <v>0</v>
      </c>
      <c r="B2" s="41" t="s">
        <v>315</v>
      </c>
      <c r="C2" s="41"/>
      <c r="D2" s="4" t="s">
        <v>1</v>
      </c>
      <c r="E2" s="53" t="s">
        <v>121</v>
      </c>
      <c r="F2" s="518"/>
      <c r="G2" s="5"/>
    </row>
    <row r="3" spans="1:7" ht="16.8">
      <c r="A3" s="2" t="s">
        <v>73</v>
      </c>
      <c r="B3" s="41" t="s">
        <v>165</v>
      </c>
      <c r="C3" s="41"/>
      <c r="D3" s="4" t="s">
        <v>74</v>
      </c>
      <c r="E3" s="53">
        <v>1</v>
      </c>
      <c r="F3"/>
      <c r="G3" s="5"/>
    </row>
    <row r="4" spans="1:7" ht="16.8">
      <c r="A4" s="2" t="s">
        <v>154</v>
      </c>
      <c r="B4" s="41" t="s">
        <v>363</v>
      </c>
      <c r="C4" s="41"/>
      <c r="D4" s="4" t="s">
        <v>119</v>
      </c>
      <c r="E4" s="53">
        <v>79</v>
      </c>
      <c r="F4"/>
      <c r="G4" s="5"/>
    </row>
    <row r="5" spans="1:7" ht="16.8">
      <c r="A5" s="2" t="s">
        <v>75</v>
      </c>
      <c r="B5" s="41" t="s">
        <v>314</v>
      </c>
      <c r="C5" s="41"/>
      <c r="D5" s="4" t="s">
        <v>2</v>
      </c>
      <c r="E5" s="53" t="s">
        <v>377</v>
      </c>
      <c r="F5"/>
      <c r="G5" s="5"/>
    </row>
    <row r="6" spans="1:7" ht="17.399999999999999" thickBot="1">
      <c r="A6" s="2" t="s">
        <v>76</v>
      </c>
      <c r="B6" s="41" t="s">
        <v>300</v>
      </c>
      <c r="C6" s="41"/>
      <c r="D6" s="4" t="s">
        <v>3</v>
      </c>
      <c r="E6" s="53" t="s">
        <v>378</v>
      </c>
      <c r="F6"/>
      <c r="G6" s="5"/>
    </row>
    <row r="7" spans="1:7" ht="17.399999999999999" thickTop="1">
      <c r="A7" s="445" t="s">
        <v>153</v>
      </c>
      <c r="B7" s="447" t="s">
        <v>104</v>
      </c>
      <c r="C7" s="444"/>
      <c r="D7" s="511" t="s">
        <v>103</v>
      </c>
      <c r="E7" s="169" t="s">
        <v>349</v>
      </c>
      <c r="F7"/>
      <c r="G7" s="5"/>
    </row>
    <row r="8" spans="1:7" ht="17.399999999999999" thickBot="1">
      <c r="A8" s="446" t="s">
        <v>299</v>
      </c>
      <c r="B8" s="448" t="s">
        <v>70</v>
      </c>
      <c r="C8" s="443"/>
      <c r="D8" s="512" t="s">
        <v>381</v>
      </c>
      <c r="E8" s="449" t="s">
        <v>349</v>
      </c>
      <c r="F8"/>
      <c r="G8" s="5"/>
    </row>
    <row r="9" spans="1:7" ht="17.399999999999999" thickTop="1">
      <c r="A9" s="33" t="s">
        <v>4</v>
      </c>
      <c r="B9" s="34">
        <v>9</v>
      </c>
      <c r="C9" s="353">
        <f t="shared" ref="C9:C14" si="0">IF(B9&gt;9.9,CONCATENATE("+",ROUNDDOWN((B9-10)/2,0)),ROUNDUP((B9-10)/2,0))</f>
        <v>-1</v>
      </c>
      <c r="D9" s="207" t="s">
        <v>101</v>
      </c>
      <c r="E9" s="482" t="s">
        <v>383</v>
      </c>
      <c r="F9"/>
      <c r="G9" s="5"/>
    </row>
    <row r="10" spans="1:7" ht="16.8">
      <c r="A10" s="7" t="s">
        <v>5</v>
      </c>
      <c r="B10" s="98">
        <v>14</v>
      </c>
      <c r="C10" s="49" t="str">
        <f t="shared" si="0"/>
        <v>+2</v>
      </c>
      <c r="D10" s="208" t="s">
        <v>102</v>
      </c>
      <c r="E10" s="71">
        <f>SUM(Martial!G3:G17)+SUM(Equipment!B3:B12)</f>
        <v>15.1</v>
      </c>
      <c r="F10"/>
      <c r="G10" s="5"/>
    </row>
    <row r="11" spans="1:7" ht="16.8">
      <c r="A11" s="31" t="s">
        <v>17</v>
      </c>
      <c r="B11" s="99">
        <v>10</v>
      </c>
      <c r="C11" s="42" t="str">
        <f t="shared" si="0"/>
        <v>+0</v>
      </c>
      <c r="D11" s="173" t="s">
        <v>19</v>
      </c>
      <c r="E11" s="261">
        <f>ROUNDUP(((E3*6)*0.75)+(E3*C11),0)</f>
        <v>5</v>
      </c>
      <c r="F11"/>
      <c r="G11" s="5"/>
    </row>
    <row r="12" spans="1:7" ht="16.8">
      <c r="A12" s="352" t="s">
        <v>18</v>
      </c>
      <c r="B12" s="99">
        <v>16</v>
      </c>
      <c r="C12" s="49" t="str">
        <f t="shared" si="0"/>
        <v>+3</v>
      </c>
      <c r="D12" s="173" t="s">
        <v>72</v>
      </c>
      <c r="E12" s="66">
        <v>5</v>
      </c>
      <c r="F12"/>
      <c r="G12" s="5"/>
    </row>
    <row r="13" spans="1:7" ht="16.8">
      <c r="A13" s="32" t="s">
        <v>20</v>
      </c>
      <c r="B13" s="6">
        <v>10</v>
      </c>
      <c r="C13" s="49" t="str">
        <f t="shared" si="0"/>
        <v>+0</v>
      </c>
      <c r="D13" s="174" t="s">
        <v>152</v>
      </c>
      <c r="E13" s="70">
        <f>10+C10+1</f>
        <v>13</v>
      </c>
      <c r="F13"/>
      <c r="G13" s="5"/>
    </row>
    <row r="14" spans="1:7" ht="17.399999999999999" thickBot="1">
      <c r="A14" s="35" t="s">
        <v>16</v>
      </c>
      <c r="B14" s="195">
        <v>12</v>
      </c>
      <c r="C14" s="43" t="str">
        <f t="shared" si="0"/>
        <v>+1</v>
      </c>
      <c r="D14" s="175" t="s">
        <v>71</v>
      </c>
      <c r="E14" s="157">
        <f>E13+SUM(Martial!B12:B13)</f>
        <v>15</v>
      </c>
      <c r="F14" s="3"/>
      <c r="G14" s="5"/>
    </row>
    <row r="15" spans="1:7" ht="24" thickTop="1" thickBot="1">
      <c r="A15" s="8" t="s">
        <v>31</v>
      </c>
      <c r="B15" s="9"/>
      <c r="C15" s="9"/>
      <c r="D15" s="10"/>
      <c r="E15" s="10"/>
      <c r="F15" s="10"/>
      <c r="G15" s="11"/>
    </row>
    <row r="16" spans="1:7" s="15" customFormat="1" ht="17.399999999999999" thickTop="1">
      <c r="A16" s="12"/>
      <c r="B16" s="13"/>
      <c r="C16" s="13"/>
      <c r="D16" s="13"/>
      <c r="E16" s="13"/>
      <c r="F16" s="13"/>
      <c r="G16" s="14"/>
    </row>
    <row r="17" spans="1:7" s="15" customFormat="1" ht="16.8">
      <c r="A17" s="85" t="s">
        <v>394</v>
      </c>
      <c r="B17" s="16"/>
      <c r="C17" s="16"/>
      <c r="D17" s="16"/>
      <c r="E17" s="16"/>
      <c r="F17" s="16"/>
      <c r="G17" s="97"/>
    </row>
    <row r="18" spans="1:7" s="15" customFormat="1" ht="16.8">
      <c r="A18" s="85"/>
      <c r="B18" s="16"/>
      <c r="C18" s="16"/>
      <c r="D18" s="16"/>
      <c r="E18" s="16"/>
      <c r="F18" s="16"/>
      <c r="G18" s="97"/>
    </row>
    <row r="19" spans="1:7" s="15" customFormat="1" ht="16.8">
      <c r="A19" s="85"/>
      <c r="B19" s="16"/>
      <c r="C19" s="16"/>
      <c r="D19" s="16"/>
      <c r="E19" s="16"/>
      <c r="F19" s="16"/>
      <c r="G19" s="97"/>
    </row>
    <row r="20" spans="1:7" s="15" customFormat="1" ht="16.8">
      <c r="A20" s="85"/>
      <c r="B20" s="16"/>
      <c r="C20" s="16"/>
      <c r="D20" s="16"/>
      <c r="E20" s="16"/>
      <c r="F20" s="16"/>
      <c r="G20" s="97"/>
    </row>
    <row r="21" spans="1:7" s="15" customFormat="1" ht="16.8">
      <c r="A21" s="85"/>
      <c r="B21" s="16"/>
      <c r="C21" s="16"/>
      <c r="D21" s="16"/>
      <c r="E21" s="16"/>
      <c r="F21" s="16"/>
      <c r="G21" s="97"/>
    </row>
    <row r="22" spans="1:7" s="15" customFormat="1" ht="16.8">
      <c r="A22" s="85"/>
      <c r="B22" s="16"/>
      <c r="C22" s="16"/>
      <c r="D22" s="16"/>
      <c r="E22" s="16"/>
      <c r="F22" s="16"/>
      <c r="G22" s="97"/>
    </row>
    <row r="23" spans="1:7" s="15" customFormat="1" ht="16.8">
      <c r="A23" s="85"/>
      <c r="B23" s="16"/>
      <c r="C23" s="16"/>
      <c r="D23" s="16"/>
      <c r="E23" s="16"/>
      <c r="F23" s="16"/>
      <c r="G23" s="97"/>
    </row>
    <row r="24" spans="1:7" s="15" customFormat="1" ht="16.8">
      <c r="A24" s="85"/>
      <c r="B24" s="16"/>
      <c r="C24" s="16"/>
      <c r="D24" s="16"/>
      <c r="E24" s="16"/>
      <c r="F24" s="16"/>
      <c r="G24" s="97"/>
    </row>
    <row r="25" spans="1:7" s="15" customFormat="1" ht="16.8">
      <c r="A25" s="85"/>
      <c r="B25" s="16"/>
      <c r="C25" s="16"/>
      <c r="D25" s="16"/>
      <c r="E25" s="16"/>
      <c r="F25" s="16"/>
      <c r="G25" s="97"/>
    </row>
    <row r="26" spans="1:7" s="15" customFormat="1" ht="16.8">
      <c r="A26" s="85"/>
      <c r="B26" s="16"/>
      <c r="C26" s="16"/>
      <c r="D26" s="16"/>
      <c r="E26" s="16"/>
      <c r="F26" s="16"/>
      <c r="G26" s="97"/>
    </row>
    <row r="27" spans="1:7" s="15" customFormat="1" ht="16.8">
      <c r="A27" s="85"/>
      <c r="B27" s="16"/>
      <c r="C27" s="16"/>
      <c r="D27" s="16"/>
      <c r="E27" s="16"/>
      <c r="F27" s="16"/>
      <c r="G27" s="97"/>
    </row>
    <row r="28" spans="1:7" s="15" customFormat="1" ht="16.8">
      <c r="A28" s="85"/>
      <c r="B28" s="16"/>
      <c r="C28" s="16"/>
      <c r="D28" s="16"/>
      <c r="E28" s="16"/>
      <c r="F28" s="16"/>
      <c r="G28" s="97"/>
    </row>
    <row r="29" spans="1:7" s="15" customFormat="1" ht="16.8">
      <c r="A29" s="85"/>
      <c r="B29" s="16"/>
      <c r="C29" s="16"/>
      <c r="D29" s="16"/>
      <c r="E29" s="16"/>
      <c r="F29" s="16"/>
      <c r="G29" s="97"/>
    </row>
    <row r="30" spans="1:7" s="15" customFormat="1" ht="16.8">
      <c r="A30" s="85"/>
      <c r="B30" s="16"/>
      <c r="C30" s="16"/>
      <c r="D30" s="16"/>
      <c r="E30" s="16"/>
      <c r="F30" s="16"/>
      <c r="G30" s="97"/>
    </row>
    <row r="31" spans="1:7" s="15" customFormat="1" ht="16.8">
      <c r="A31" s="85"/>
      <c r="B31" s="16"/>
      <c r="C31" s="16"/>
      <c r="D31" s="16"/>
      <c r="E31" s="16"/>
      <c r="F31" s="16"/>
      <c r="G31" s="97"/>
    </row>
    <row r="32" spans="1:7" s="15" customFormat="1" ht="16.8">
      <c r="A32" s="85"/>
      <c r="B32" s="16"/>
      <c r="C32" s="16"/>
      <c r="D32" s="16"/>
      <c r="E32" s="16"/>
      <c r="F32" s="16"/>
      <c r="G32" s="97"/>
    </row>
    <row r="33" spans="1:7" s="15" customFormat="1" ht="16.8">
      <c r="A33" s="85"/>
      <c r="B33" s="16"/>
      <c r="C33" s="16"/>
      <c r="D33" s="16"/>
      <c r="E33" s="16"/>
      <c r="F33" s="16"/>
      <c r="G33" s="97"/>
    </row>
    <row r="34" spans="1:7" s="15" customFormat="1" ht="16.8">
      <c r="A34" s="85"/>
      <c r="B34" s="16"/>
      <c r="C34" s="16"/>
      <c r="D34" s="16"/>
      <c r="E34" s="16"/>
      <c r="F34" s="16"/>
      <c r="G34" s="97"/>
    </row>
    <row r="35" spans="1:7" s="15" customFormat="1" ht="16.8">
      <c r="A35" s="85"/>
      <c r="B35" s="16"/>
      <c r="C35" s="16"/>
      <c r="D35" s="16"/>
      <c r="E35" s="16"/>
      <c r="F35" s="16"/>
      <c r="G35" s="97"/>
    </row>
    <row r="36" spans="1:7" s="15" customFormat="1" ht="16.8">
      <c r="A36" s="85"/>
      <c r="B36" s="16"/>
      <c r="C36" s="16"/>
      <c r="D36" s="16"/>
      <c r="E36" s="16"/>
      <c r="F36" s="16"/>
      <c r="G36" s="97"/>
    </row>
    <row r="37" spans="1:7" s="15" customFormat="1" ht="16.8">
      <c r="A37" s="85"/>
      <c r="B37" s="16"/>
      <c r="C37" s="16"/>
      <c r="D37" s="16"/>
      <c r="E37" s="16"/>
      <c r="F37" s="16"/>
      <c r="G37" s="97"/>
    </row>
    <row r="38" spans="1:7" s="15" customFormat="1" ht="16.8">
      <c r="A38" s="85"/>
      <c r="B38" s="16"/>
      <c r="C38" s="16"/>
      <c r="D38" s="16"/>
      <c r="E38" s="16"/>
      <c r="F38" s="16"/>
      <c r="G38" s="97"/>
    </row>
    <row r="39" spans="1:7" ht="17.399999999999999" thickBot="1">
      <c r="A39" s="17"/>
      <c r="B39" s="18"/>
      <c r="C39" s="18"/>
      <c r="D39" s="18"/>
      <c r="E39" s="18"/>
      <c r="F39" s="18"/>
      <c r="G39" s="19"/>
    </row>
    <row r="40" spans="1:7" ht="16.2" thickTop="1"/>
  </sheetData>
  <phoneticPr fontId="0" type="noConversion"/>
  <conditionalFormatting sqref="E12">
    <cfRule type="cellIs" dxfId="28" priority="1" stopIfTrue="1" operator="lessThan">
      <formula>$E$11/3</formula>
    </cfRule>
    <cfRule type="cellIs" dxfId="27" priority="2" stopIfTrue="1" operator="between">
      <formula>$E$11/3</formula>
      <formula>$E$11/2</formula>
    </cfRule>
    <cfRule type="cellIs" dxfId="26" priority="3" stopIfTrue="1" operator="greaterThan">
      <formula>$E$11/2</formula>
    </cfRule>
  </conditionalFormatting>
  <conditionalFormatting sqref="E10">
    <cfRule type="cellIs" dxfId="25" priority="4" stopIfTrue="1" operator="greaterThan">
      <formula>66</formula>
    </cfRule>
    <cfRule type="cellIs" dxfId="24" priority="5" stopIfTrue="1" operator="between">
      <formula>33</formula>
      <formula>66</formula>
    </cfRule>
  </conditionalFormatting>
  <printOptions gridLinesSet="0"/>
  <pageMargins left="0.62" right="0.33" top="0.5" bottom="0.63" header="0.5" footer="0.5"/>
  <pageSetup orientation="portrait" horizontalDpi="120" verticalDpi="144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44"/>
  <sheetViews>
    <sheetView showGridLines="0" zoomScaleNormal="100" workbookViewId="0">
      <pane ySplit="2" topLeftCell="A3" activePane="bottomLeft" state="frozen"/>
      <selection pane="bottomLeft" activeCell="A3" sqref="A3"/>
    </sheetView>
  </sheetViews>
  <sheetFormatPr defaultColWidth="13" defaultRowHeight="15.6"/>
  <cols>
    <col min="1" max="1" width="28.69921875" style="20" bestFit="1" customWidth="1"/>
    <col min="2" max="2" width="6.19921875" style="20" customWidth="1"/>
    <col min="3" max="4" width="6.19921875" style="21" hidden="1" customWidth="1"/>
    <col min="5" max="5" width="9.09765625" style="21" bestFit="1" customWidth="1"/>
    <col min="6" max="6" width="6.69921875" style="21" bestFit="1" customWidth="1"/>
    <col min="7" max="9" width="6.69921875" style="52" customWidth="1"/>
    <col min="10" max="10" width="40.59765625" style="20" customWidth="1"/>
    <col min="11" max="16384" width="13" style="1"/>
  </cols>
  <sheetData>
    <row r="1" spans="1:10" ht="23.4" thickBot="1">
      <c r="A1" s="40" t="s">
        <v>15</v>
      </c>
      <c r="B1" s="22"/>
      <c r="C1" s="22"/>
      <c r="D1" s="22"/>
      <c r="E1" s="22"/>
      <c r="F1" s="22"/>
      <c r="G1" s="51"/>
      <c r="H1" s="51"/>
      <c r="I1" s="51"/>
      <c r="J1" s="22"/>
    </row>
    <row r="2" spans="1:10" s="15" customFormat="1" ht="34.200000000000003" thickBot="1">
      <c r="A2" s="431" t="s">
        <v>6</v>
      </c>
      <c r="B2" s="432" t="s">
        <v>36</v>
      </c>
      <c r="C2" s="432" t="s">
        <v>43</v>
      </c>
      <c r="D2" s="432" t="s">
        <v>35</v>
      </c>
      <c r="E2" s="433" t="s">
        <v>69</v>
      </c>
      <c r="F2" s="433" t="s">
        <v>44</v>
      </c>
      <c r="G2" s="434" t="s">
        <v>77</v>
      </c>
      <c r="H2" s="532" t="s">
        <v>395</v>
      </c>
      <c r="I2" s="533" t="s">
        <v>116</v>
      </c>
      <c r="J2" s="435" t="s">
        <v>8</v>
      </c>
    </row>
    <row r="3" spans="1:10" s="44" customFormat="1" ht="16.8">
      <c r="A3" s="354" t="s">
        <v>80</v>
      </c>
      <c r="B3" s="75">
        <v>0</v>
      </c>
      <c r="C3" s="362" t="s">
        <v>38</v>
      </c>
      <c r="D3" s="363" t="str">
        <f>IF(C3="Str",'Personal File'!$C$9,IF(C3="Dex",'Personal File'!$C$10,IF(C3="Con",'Personal File'!$C$11,IF(C3="Int",'Personal File'!$C$12,IF(C3="Wis",'Personal File'!$C$13,IF(C3="Cha",'Personal File'!$C$14))))))</f>
        <v>+0</v>
      </c>
      <c r="E3" s="363" t="str">
        <f t="shared" ref="E3:E5" si="0">CONCATENATE(C3," (",D3,")")</f>
        <v>Con (+0)</v>
      </c>
      <c r="F3" s="76" t="s">
        <v>70</v>
      </c>
      <c r="G3" s="76">
        <f>B3+D3+F3</f>
        <v>0</v>
      </c>
      <c r="H3" s="534">
        <f t="shared" ref="H3:H5" ca="1" si="1">RANDBETWEEN(1,20)</f>
        <v>10</v>
      </c>
      <c r="I3" s="76">
        <f ca="1">SUM(G3:H3)</f>
        <v>10</v>
      </c>
      <c r="J3" s="172"/>
    </row>
    <row r="4" spans="1:10" s="44" customFormat="1" ht="16.8">
      <c r="A4" s="355" t="s">
        <v>81</v>
      </c>
      <c r="B4" s="75">
        <v>0</v>
      </c>
      <c r="C4" s="129" t="s">
        <v>41</v>
      </c>
      <c r="D4" s="130" t="str">
        <f>IF(C4="Str",'Personal File'!$C$9,IF(C4="Dex",'Personal File'!$C$10,IF(C4="Con",'Personal File'!$C$11,IF(C4="Int",'Personal File'!$C$12,IF(C4="Wis",'Personal File'!$C$13,IF(C4="Cha",'Personal File'!$C$14))))))</f>
        <v>+2</v>
      </c>
      <c r="E4" s="130" t="str">
        <f t="shared" si="0"/>
        <v>Dex (+2)</v>
      </c>
      <c r="F4" s="76" t="s">
        <v>70</v>
      </c>
      <c r="G4" s="76">
        <f t="shared" ref="G4:G42" si="2">B4+D4+F4</f>
        <v>2</v>
      </c>
      <c r="H4" s="534">
        <f t="shared" ca="1" si="1"/>
        <v>17</v>
      </c>
      <c r="I4" s="76">
        <f ca="1">SUM(G4:H4)</f>
        <v>19</v>
      </c>
      <c r="J4" s="172"/>
    </row>
    <row r="5" spans="1:10" s="44" customFormat="1" ht="16.8">
      <c r="A5" s="356" t="s">
        <v>82</v>
      </c>
      <c r="B5" s="357">
        <v>2</v>
      </c>
      <c r="C5" s="358" t="s">
        <v>40</v>
      </c>
      <c r="D5" s="359" t="str">
        <f>IF(C5="Str",'Personal File'!$C$9,IF(C5="Dex",'Personal File'!$C$10,IF(C5="Con",'Personal File'!$C$11,IF(C5="Int",'Personal File'!$C$12,IF(C5="Wis",'Personal File'!$C$13,IF(C5="Cha",'Personal File'!$C$14))))))</f>
        <v>+0</v>
      </c>
      <c r="E5" s="359" t="str">
        <f t="shared" si="0"/>
        <v>Wis (+0)</v>
      </c>
      <c r="F5" s="360" t="s">
        <v>70</v>
      </c>
      <c r="G5" s="360">
        <f t="shared" si="2"/>
        <v>2</v>
      </c>
      <c r="H5" s="535">
        <f t="shared" ca="1" si="1"/>
        <v>6</v>
      </c>
      <c r="I5" s="360">
        <f ca="1">SUM(G5:H5)</f>
        <v>8</v>
      </c>
      <c r="J5" s="361"/>
    </row>
    <row r="6" spans="1:10" s="44" customFormat="1" ht="16.8">
      <c r="A6" s="104" t="s">
        <v>45</v>
      </c>
      <c r="B6" s="75">
        <v>0</v>
      </c>
      <c r="C6" s="105" t="s">
        <v>39</v>
      </c>
      <c r="D6" s="106" t="str">
        <f>IF(C6="Str",'Personal File'!$C$9,IF(C6="Dex",'Personal File'!$C$10,IF(C6="Con",'Personal File'!$C$11,IF(C6="Int",'Personal File'!$C$12,IF(C6="Wis",'Personal File'!$C$13,IF(C6="Cha",'Personal File'!$C$14))))))</f>
        <v>+3</v>
      </c>
      <c r="E6" s="106" t="str">
        <f t="shared" ref="E6" si="3">CONCATENATE(C6," (",D6,")")</f>
        <v>Int (+3)</v>
      </c>
      <c r="F6" s="135" t="s">
        <v>70</v>
      </c>
      <c r="G6" s="76">
        <f t="shared" si="2"/>
        <v>3</v>
      </c>
      <c r="H6" s="534">
        <f ca="1">RANDBETWEEN(1,20)</f>
        <v>4</v>
      </c>
      <c r="I6" s="76">
        <f t="shared" ref="I6:I7" ca="1" si="4">SUM(G6:H6)</f>
        <v>7</v>
      </c>
      <c r="J6" s="172"/>
    </row>
    <row r="7" spans="1:10" s="48" customFormat="1" ht="16.8">
      <c r="A7" s="288" t="s">
        <v>46</v>
      </c>
      <c r="B7" s="242">
        <v>1</v>
      </c>
      <c r="C7" s="289" t="s">
        <v>41</v>
      </c>
      <c r="D7" s="290" t="str">
        <f>IF(C7="Str",'Personal File'!$C$9,IF(C7="Dex",'Personal File'!$C$10,IF(C7="Con",'Personal File'!$C$11,IF(C7="Int",'Personal File'!$C$12,IF(C7="Wis",'Personal File'!$C$13,IF(C7="Cha",'Personal File'!$C$14))))))</f>
        <v>+2</v>
      </c>
      <c r="E7" s="290" t="str">
        <f t="shared" ref="E7:E42" si="5">CONCATENATE(C7," (",D7,")")</f>
        <v>Dex (+2)</v>
      </c>
      <c r="F7" s="245" t="s">
        <v>70</v>
      </c>
      <c r="G7" s="245">
        <f t="shared" si="2"/>
        <v>3</v>
      </c>
      <c r="H7" s="534">
        <f ca="1">RANDBETWEEN(1,20)</f>
        <v>9</v>
      </c>
      <c r="I7" s="245">
        <f t="shared" ca="1" si="4"/>
        <v>12</v>
      </c>
      <c r="J7" s="251"/>
    </row>
    <row r="8" spans="1:10" s="46" customFormat="1" ht="16.8">
      <c r="A8" s="247" t="s">
        <v>47</v>
      </c>
      <c r="B8" s="242">
        <v>2</v>
      </c>
      <c r="C8" s="248" t="s">
        <v>37</v>
      </c>
      <c r="D8" s="249" t="str">
        <f>IF(C8="Str",'Personal File'!$C$9,IF(C8="Dex",'Personal File'!$C$10,IF(C8="Con",'Personal File'!$C$11,IF(C8="Int",'Personal File'!$C$12,IF(C8="Wis",'Personal File'!$C$13,IF(C8="Cha",'Personal File'!$C$14))))))</f>
        <v>+1</v>
      </c>
      <c r="E8" s="250" t="str">
        <f t="shared" si="5"/>
        <v>Cha (+1)</v>
      </c>
      <c r="F8" s="245" t="s">
        <v>70</v>
      </c>
      <c r="G8" s="245">
        <f t="shared" si="2"/>
        <v>3</v>
      </c>
      <c r="H8" s="534">
        <f t="shared" ref="H8:H42" ca="1" si="6">RANDBETWEEN(1,20)</f>
        <v>12</v>
      </c>
      <c r="I8" s="245">
        <f t="shared" ref="I8:I42" ca="1" si="7">SUM(G8:H8)</f>
        <v>15</v>
      </c>
      <c r="J8" s="251"/>
    </row>
    <row r="9" spans="1:10" s="45" customFormat="1" ht="16.8">
      <c r="A9" s="364" t="s">
        <v>48</v>
      </c>
      <c r="B9" s="75">
        <v>0</v>
      </c>
      <c r="C9" s="365" t="s">
        <v>42</v>
      </c>
      <c r="D9" s="366">
        <f>IF(C9="Str",'Personal File'!$C$9,IF(C9="Dex",'Personal File'!$C$10,IF(C9="Con",'Personal File'!$C$11,IF(C9="Int",'Personal File'!$C$12,IF(C9="Wis",'Personal File'!$C$13,IF(C9="Cha",'Personal File'!$C$14))))))</f>
        <v>-1</v>
      </c>
      <c r="E9" s="366" t="str">
        <f t="shared" si="5"/>
        <v>Str (-1)</v>
      </c>
      <c r="F9" s="76" t="s">
        <v>70</v>
      </c>
      <c r="G9" s="76">
        <f t="shared" si="2"/>
        <v>-1</v>
      </c>
      <c r="H9" s="534">
        <f t="shared" ca="1" si="6"/>
        <v>4</v>
      </c>
      <c r="I9" s="76">
        <f t="shared" ca="1" si="7"/>
        <v>3</v>
      </c>
      <c r="J9" s="77"/>
    </row>
    <row r="10" spans="1:10" s="45" customFormat="1" ht="16.8">
      <c r="A10" s="454" t="s">
        <v>21</v>
      </c>
      <c r="B10" s="242">
        <v>3</v>
      </c>
      <c r="C10" s="455" t="s">
        <v>38</v>
      </c>
      <c r="D10" s="456" t="str">
        <f>IF(C10="Str",'Personal File'!$C$9,IF(C10="Dex",'Personal File'!$C$10,IF(C10="Con",'Personal File'!$C$11,IF(C10="Int",'Personal File'!$C$12,IF(C10="Wis",'Personal File'!$C$13,IF(C10="Cha",'Personal File'!$C$14))))))</f>
        <v>+0</v>
      </c>
      <c r="E10" s="456" t="str">
        <f t="shared" si="5"/>
        <v>Con (+0)</v>
      </c>
      <c r="F10" s="245" t="s">
        <v>70</v>
      </c>
      <c r="G10" s="245">
        <f t="shared" si="2"/>
        <v>3</v>
      </c>
      <c r="H10" s="534">
        <f t="shared" ca="1" si="6"/>
        <v>10</v>
      </c>
      <c r="I10" s="245">
        <f t="shared" ca="1" si="7"/>
        <v>13</v>
      </c>
      <c r="J10" s="246" t="s">
        <v>375</v>
      </c>
    </row>
    <row r="11" spans="1:10" s="44" customFormat="1" ht="16.8">
      <c r="A11" s="104" t="s">
        <v>164</v>
      </c>
      <c r="B11" s="75">
        <v>0</v>
      </c>
      <c r="C11" s="105" t="s">
        <v>39</v>
      </c>
      <c r="D11" s="106" t="str">
        <f>IF(C11="Str",'Personal File'!$C$9,IF(C11="Dex",'Personal File'!$C$10,IF(C11="Con",'Personal File'!$C$11,IF(C11="Int",'Personal File'!$C$12,IF(C11="Wis",'Personal File'!$C$13,IF(C11="Cha",'Personal File'!$C$14))))))</f>
        <v>+3</v>
      </c>
      <c r="E11" s="106" t="str">
        <f t="shared" si="5"/>
        <v>Int (+3)</v>
      </c>
      <c r="F11" s="76" t="s">
        <v>70</v>
      </c>
      <c r="G11" s="76">
        <f t="shared" si="2"/>
        <v>3</v>
      </c>
      <c r="H11" s="534">
        <f t="shared" ca="1" si="6"/>
        <v>12</v>
      </c>
      <c r="I11" s="76">
        <f t="shared" ca="1" si="7"/>
        <v>15</v>
      </c>
      <c r="J11" s="172" t="s">
        <v>385</v>
      </c>
    </row>
    <row r="12" spans="1:10" s="47" customFormat="1" ht="16.8">
      <c r="A12" s="297" t="s">
        <v>49</v>
      </c>
      <c r="B12" s="292">
        <v>1</v>
      </c>
      <c r="C12" s="298" t="s">
        <v>39</v>
      </c>
      <c r="D12" s="299" t="str">
        <f>IF(C12="Str",'Personal File'!$C$9,IF(C12="Dex",'Personal File'!$C$10,IF(C12="Con",'Personal File'!$C$11,IF(C12="Int",'Personal File'!$C$12,IF(C12="Wis",'Personal File'!$C$13,IF(C12="Cha",'Personal File'!$C$14))))))</f>
        <v>+3</v>
      </c>
      <c r="E12" s="299" t="str">
        <f t="shared" si="5"/>
        <v>Int (+3)</v>
      </c>
      <c r="F12" s="295" t="s">
        <v>70</v>
      </c>
      <c r="G12" s="68">
        <f t="shared" si="2"/>
        <v>4</v>
      </c>
      <c r="H12" s="534">
        <f t="shared" ca="1" si="6"/>
        <v>20</v>
      </c>
      <c r="I12" s="68">
        <f t="shared" ca="1" si="7"/>
        <v>24</v>
      </c>
      <c r="J12" s="296"/>
    </row>
    <row r="13" spans="1:10" s="48" customFormat="1" ht="16.8">
      <c r="A13" s="78" t="s">
        <v>50</v>
      </c>
      <c r="B13" s="75">
        <v>0</v>
      </c>
      <c r="C13" s="79" t="s">
        <v>37</v>
      </c>
      <c r="D13" s="80" t="str">
        <f>IF(C13="Str",'Personal File'!$C$9,IF(C13="Dex",'Personal File'!$C$10,IF(C13="Con",'Personal File'!$C$11,IF(C13="Int",'Personal File'!$C$12,IF(C13="Wis",'Personal File'!$C$13,IF(C13="Cha",'Personal File'!$C$14))))))</f>
        <v>+1</v>
      </c>
      <c r="E13" s="81" t="str">
        <f t="shared" si="5"/>
        <v>Cha (+1)</v>
      </c>
      <c r="F13" s="76" t="s">
        <v>70</v>
      </c>
      <c r="G13" s="76">
        <f t="shared" si="2"/>
        <v>1</v>
      </c>
      <c r="H13" s="534">
        <f t="shared" ca="1" si="6"/>
        <v>6</v>
      </c>
      <c r="I13" s="76">
        <f t="shared" ca="1" si="7"/>
        <v>7</v>
      </c>
      <c r="J13" s="77"/>
    </row>
    <row r="14" spans="1:10" s="48" customFormat="1" ht="16.8">
      <c r="A14" s="297" t="s">
        <v>51</v>
      </c>
      <c r="B14" s="292">
        <v>3</v>
      </c>
      <c r="C14" s="298" t="s">
        <v>39</v>
      </c>
      <c r="D14" s="299" t="str">
        <f>IF(C14="Str",'Personal File'!$C$9,IF(C14="Dex",'Personal File'!$C$10,IF(C14="Con",'Personal File'!$C$11,IF(C14="Int",'Personal File'!$C$12,IF(C14="Wis",'Personal File'!$C$13,IF(C14="Cha",'Personal File'!$C$14))))))</f>
        <v>+3</v>
      </c>
      <c r="E14" s="299" t="str">
        <f t="shared" si="5"/>
        <v>Int (+3)</v>
      </c>
      <c r="F14" s="245" t="s">
        <v>340</v>
      </c>
      <c r="G14" s="245">
        <f t="shared" si="2"/>
        <v>8</v>
      </c>
      <c r="H14" s="534">
        <f t="shared" ca="1" si="6"/>
        <v>9</v>
      </c>
      <c r="I14" s="245">
        <f t="shared" ca="1" si="7"/>
        <v>17</v>
      </c>
      <c r="J14" s="296"/>
    </row>
    <row r="15" spans="1:10" s="48" customFormat="1" ht="16.8">
      <c r="A15" s="247" t="s">
        <v>52</v>
      </c>
      <c r="B15" s="242">
        <v>1</v>
      </c>
      <c r="C15" s="248" t="s">
        <v>37</v>
      </c>
      <c r="D15" s="249" t="str">
        <f>IF(C15="Str",'Personal File'!$C$9,IF(C15="Dex",'Personal File'!$C$10,IF(C15="Con",'Personal File'!$C$11,IF(C15="Int",'Personal File'!$C$12,IF(C15="Wis",'Personal File'!$C$13,IF(C15="Cha",'Personal File'!$C$14))))))</f>
        <v>+1</v>
      </c>
      <c r="E15" s="250" t="str">
        <f t="shared" si="5"/>
        <v>Cha (+1)</v>
      </c>
      <c r="F15" s="245" t="s">
        <v>70</v>
      </c>
      <c r="G15" s="245">
        <f t="shared" si="2"/>
        <v>2</v>
      </c>
      <c r="H15" s="534">
        <f t="shared" ca="1" si="6"/>
        <v>16</v>
      </c>
      <c r="I15" s="245">
        <f t="shared" ca="1" si="7"/>
        <v>18</v>
      </c>
      <c r="J15" s="251"/>
    </row>
    <row r="16" spans="1:10" s="48" customFormat="1" ht="16.8">
      <c r="A16" s="288" t="s">
        <v>53</v>
      </c>
      <c r="B16" s="242">
        <v>1</v>
      </c>
      <c r="C16" s="289" t="s">
        <v>41</v>
      </c>
      <c r="D16" s="290" t="str">
        <f>IF(C16="Str",'Personal File'!$C$9,IF(C16="Dex",'Personal File'!$C$10,IF(C16="Con",'Personal File'!$C$11,IF(C16="Int",'Personal File'!$C$12,IF(C16="Wis",'Personal File'!$C$13,IF(C16="Cha",'Personal File'!$C$14))))))</f>
        <v>+2</v>
      </c>
      <c r="E16" s="300" t="str">
        <f t="shared" si="5"/>
        <v>Dex (+2)</v>
      </c>
      <c r="F16" s="245" t="s">
        <v>70</v>
      </c>
      <c r="G16" s="245">
        <f t="shared" si="2"/>
        <v>3</v>
      </c>
      <c r="H16" s="534">
        <f t="shared" ca="1" si="6"/>
        <v>10</v>
      </c>
      <c r="I16" s="245">
        <f t="shared" ca="1" si="7"/>
        <v>13</v>
      </c>
      <c r="J16" s="251"/>
    </row>
    <row r="17" spans="1:10" s="48" customFormat="1" ht="16.8">
      <c r="A17" s="58" t="s">
        <v>54</v>
      </c>
      <c r="B17" s="59">
        <v>0</v>
      </c>
      <c r="C17" s="60" t="s">
        <v>39</v>
      </c>
      <c r="D17" s="61" t="str">
        <f>IF(C17="Str",'Personal File'!$C$9,IF(C17="Dex",'Personal File'!$C$10,IF(C17="Con",'Personal File'!$C$11,IF(C17="Int",'Personal File'!$C$12,IF(C17="Wis",'Personal File'!$C$13,IF(C17="Cha",'Personal File'!$C$14))))))</f>
        <v>+3</v>
      </c>
      <c r="E17" s="61" t="str">
        <f t="shared" si="5"/>
        <v>Int (+3)</v>
      </c>
      <c r="F17" s="62" t="s">
        <v>70</v>
      </c>
      <c r="G17" s="62">
        <f t="shared" si="2"/>
        <v>3</v>
      </c>
      <c r="H17" s="534">
        <f t="shared" ca="1" si="6"/>
        <v>16</v>
      </c>
      <c r="I17" s="62">
        <f t="shared" ca="1" si="7"/>
        <v>19</v>
      </c>
      <c r="J17" s="63"/>
    </row>
    <row r="18" spans="1:10" s="48" customFormat="1" ht="16.8">
      <c r="A18" s="136" t="s">
        <v>55</v>
      </c>
      <c r="B18" s="67">
        <v>2</v>
      </c>
      <c r="C18" s="137" t="s">
        <v>37</v>
      </c>
      <c r="D18" s="138" t="str">
        <f>IF(C18="Str",'Personal File'!$C$9,IF(C18="Dex",'Personal File'!$C$10,IF(C18="Con",'Personal File'!$C$11,IF(C18="Int",'Personal File'!$C$12,IF(C18="Wis",'Personal File'!$C$13,IF(C18="Cha",'Personal File'!$C$14))))))</f>
        <v>+1</v>
      </c>
      <c r="E18" s="139" t="str">
        <f t="shared" si="5"/>
        <v>Cha (+1)</v>
      </c>
      <c r="F18" s="68" t="s">
        <v>70</v>
      </c>
      <c r="G18" s="68">
        <f t="shared" si="2"/>
        <v>3</v>
      </c>
      <c r="H18" s="534">
        <f t="shared" ca="1" si="6"/>
        <v>15</v>
      </c>
      <c r="I18" s="68">
        <f t="shared" ca="1" si="7"/>
        <v>18</v>
      </c>
      <c r="J18" s="69"/>
    </row>
    <row r="19" spans="1:10" s="48" customFormat="1" ht="16.8">
      <c r="A19" s="78" t="s">
        <v>23</v>
      </c>
      <c r="B19" s="75">
        <v>0</v>
      </c>
      <c r="C19" s="79" t="s">
        <v>37</v>
      </c>
      <c r="D19" s="80" t="str">
        <f>IF(C19="Str",'Personal File'!$C$9,IF(C19="Dex",'Personal File'!$C$10,IF(C19="Con",'Personal File'!$C$11,IF(C19="Int",'Personal File'!$C$12,IF(C19="Wis",'Personal File'!$C$13,IF(C19="Cha",'Personal File'!$C$14))))))</f>
        <v>+1</v>
      </c>
      <c r="E19" s="81" t="str">
        <f t="shared" si="5"/>
        <v>Cha (+1)</v>
      </c>
      <c r="F19" s="76" t="s">
        <v>70</v>
      </c>
      <c r="G19" s="76">
        <f t="shared" si="2"/>
        <v>1</v>
      </c>
      <c r="H19" s="534">
        <f t="shared" ca="1" si="6"/>
        <v>1</v>
      </c>
      <c r="I19" s="76">
        <f t="shared" ca="1" si="7"/>
        <v>2</v>
      </c>
      <c r="J19" s="77"/>
    </row>
    <row r="20" spans="1:10" s="48" customFormat="1" ht="16.8">
      <c r="A20" s="285" t="s">
        <v>56</v>
      </c>
      <c r="B20" s="75">
        <v>0</v>
      </c>
      <c r="C20" s="286" t="s">
        <v>40</v>
      </c>
      <c r="D20" s="287" t="str">
        <f>IF(C20="Str",'Personal File'!$C$9,IF(C20="Dex",'Personal File'!$C$10,IF(C20="Con",'Personal File'!$C$11,IF(C20="Int",'Personal File'!$C$12,IF(C20="Wis",'Personal File'!$C$13,IF(C20="Cha",'Personal File'!$C$14))))))</f>
        <v>+0</v>
      </c>
      <c r="E20" s="287" t="str">
        <f t="shared" si="5"/>
        <v>Wis (+0)</v>
      </c>
      <c r="F20" s="76" t="s">
        <v>70</v>
      </c>
      <c r="G20" s="76">
        <f t="shared" si="2"/>
        <v>0</v>
      </c>
      <c r="H20" s="534">
        <f t="shared" ca="1" si="6"/>
        <v>13</v>
      </c>
      <c r="I20" s="76">
        <f t="shared" ca="1" si="7"/>
        <v>13</v>
      </c>
      <c r="J20" s="172"/>
    </row>
    <row r="21" spans="1:10" s="48" customFormat="1" ht="16.8">
      <c r="A21" s="288" t="s">
        <v>57</v>
      </c>
      <c r="B21" s="242">
        <v>1</v>
      </c>
      <c r="C21" s="289" t="s">
        <v>41</v>
      </c>
      <c r="D21" s="290" t="str">
        <f>IF(C21="Str",'Personal File'!$C$9,IF(C21="Dex",'Personal File'!$C$10,IF(C21="Con",'Personal File'!$C$11,IF(C21="Int",'Personal File'!$C$12,IF(C21="Wis",'Personal File'!$C$13,IF(C21="Cha",'Personal File'!$C$14))))))</f>
        <v>+2</v>
      </c>
      <c r="E21" s="290" t="str">
        <f t="shared" si="5"/>
        <v>Dex (+2)</v>
      </c>
      <c r="F21" s="245" t="s">
        <v>382</v>
      </c>
      <c r="G21" s="245">
        <f t="shared" si="2"/>
        <v>7</v>
      </c>
      <c r="H21" s="534">
        <f t="shared" ca="1" si="6"/>
        <v>20</v>
      </c>
      <c r="I21" s="245">
        <f t="shared" ca="1" si="7"/>
        <v>27</v>
      </c>
      <c r="J21" s="251"/>
    </row>
    <row r="22" spans="1:10" s="48" customFormat="1" ht="16.8">
      <c r="A22" s="78" t="s">
        <v>58</v>
      </c>
      <c r="B22" s="75">
        <v>0</v>
      </c>
      <c r="C22" s="79" t="s">
        <v>37</v>
      </c>
      <c r="D22" s="80" t="str">
        <f>IF(C22="Str",'Personal File'!$C$9,IF(C22="Dex",'Personal File'!$C$10,IF(C22="Con",'Personal File'!$C$11,IF(C22="Int",'Personal File'!$C$12,IF(C22="Wis",'Personal File'!$C$13,IF(C22="Cha",'Personal File'!$C$14))))))</f>
        <v>+1</v>
      </c>
      <c r="E22" s="80" t="str">
        <f t="shared" si="5"/>
        <v>Cha (+1)</v>
      </c>
      <c r="F22" s="76" t="s">
        <v>70</v>
      </c>
      <c r="G22" s="76">
        <f t="shared" si="2"/>
        <v>1</v>
      </c>
      <c r="H22" s="534">
        <f t="shared" ca="1" si="6"/>
        <v>3</v>
      </c>
      <c r="I22" s="76">
        <f t="shared" ca="1" si="7"/>
        <v>4</v>
      </c>
      <c r="J22" s="77"/>
    </row>
    <row r="23" spans="1:10" s="48" customFormat="1" ht="16.8">
      <c r="A23" s="226" t="s">
        <v>59</v>
      </c>
      <c r="B23" s="67">
        <v>1</v>
      </c>
      <c r="C23" s="227" t="s">
        <v>42</v>
      </c>
      <c r="D23" s="228">
        <f>IF(C23="Str",'Personal File'!$C$9,IF(C23="Dex",'Personal File'!$C$10,IF(C23="Con",'Personal File'!$C$11,IF(C23="Int",'Personal File'!$C$12,IF(C23="Wis",'Personal File'!$C$13,IF(C23="Cha",'Personal File'!$C$14))))))</f>
        <v>-1</v>
      </c>
      <c r="E23" s="228" t="str">
        <f t="shared" si="5"/>
        <v>Str (-1)</v>
      </c>
      <c r="F23" s="68" t="s">
        <v>70</v>
      </c>
      <c r="G23" s="68">
        <f t="shared" si="2"/>
        <v>0</v>
      </c>
      <c r="H23" s="534">
        <f t="shared" ca="1" si="6"/>
        <v>11</v>
      </c>
      <c r="I23" s="68">
        <f t="shared" ca="1" si="7"/>
        <v>11</v>
      </c>
      <c r="J23" s="69"/>
    </row>
    <row r="24" spans="1:10" s="48" customFormat="1" ht="16.8">
      <c r="A24" s="82" t="s">
        <v>136</v>
      </c>
      <c r="B24" s="67">
        <v>1</v>
      </c>
      <c r="C24" s="83" t="s">
        <v>39</v>
      </c>
      <c r="D24" s="84" t="str">
        <f>IF(C24="Str",'Personal File'!$C$9,IF(C24="Dex",'Personal File'!$C$10,IF(C24="Con",'Personal File'!$C$11,IF(C24="Int",'Personal File'!$C$12,IF(C24="Wis",'Personal File'!$C$13,IF(C24="Cha",'Personal File'!$C$14))))))</f>
        <v>+3</v>
      </c>
      <c r="E24" s="84" t="str">
        <f t="shared" si="5"/>
        <v>Int (+3)</v>
      </c>
      <c r="F24" s="68" t="s">
        <v>70</v>
      </c>
      <c r="G24" s="68">
        <f t="shared" si="2"/>
        <v>4</v>
      </c>
      <c r="H24" s="534">
        <f t="shared" ca="1" si="6"/>
        <v>14</v>
      </c>
      <c r="I24" s="68">
        <f t="shared" ca="1" si="7"/>
        <v>18</v>
      </c>
      <c r="J24" s="69"/>
    </row>
    <row r="25" spans="1:10" s="48" customFormat="1" ht="16.8">
      <c r="A25" s="82" t="s">
        <v>351</v>
      </c>
      <c r="B25" s="67">
        <v>1</v>
      </c>
      <c r="C25" s="83" t="s">
        <v>39</v>
      </c>
      <c r="D25" s="84" t="str">
        <f>IF(C25="Str",'Personal File'!$C$9,IF(C25="Dex",'Personal File'!$C$10,IF(C25="Con",'Personal File'!$C$11,IF(C25="Int",'Personal File'!$C$12,IF(C25="Wis",'Personal File'!$C$13,IF(C25="Cha",'Personal File'!$C$14))))))</f>
        <v>+3</v>
      </c>
      <c r="E25" s="84" t="str">
        <f t="shared" ref="E25" si="8">CONCATENATE(C25," (",D25,")")</f>
        <v>Int (+3)</v>
      </c>
      <c r="F25" s="68" t="s">
        <v>70</v>
      </c>
      <c r="G25" s="68">
        <f t="shared" si="2"/>
        <v>4</v>
      </c>
      <c r="H25" s="534">
        <f t="shared" ca="1" si="6"/>
        <v>3</v>
      </c>
      <c r="I25" s="68">
        <f t="shared" ca="1" si="7"/>
        <v>7</v>
      </c>
      <c r="J25" s="69"/>
    </row>
    <row r="26" spans="1:10" s="48" customFormat="1" ht="16.8">
      <c r="A26" s="146" t="s">
        <v>60</v>
      </c>
      <c r="B26" s="67">
        <v>1</v>
      </c>
      <c r="C26" s="149" t="s">
        <v>40</v>
      </c>
      <c r="D26" s="151" t="str">
        <f>IF(C26="Str",'Personal File'!$C$9,IF(C26="Dex",'Personal File'!$C$10,IF(C26="Con",'Personal File'!$C$11,IF(C26="Int",'Personal File'!$C$12,IF(C26="Wis",'Personal File'!$C$13,IF(C26="Cha",'Personal File'!$C$14))))))</f>
        <v>+0</v>
      </c>
      <c r="E26" s="225" t="str">
        <f t="shared" si="5"/>
        <v>Wis (+0)</v>
      </c>
      <c r="F26" s="68" t="s">
        <v>340</v>
      </c>
      <c r="G26" s="68">
        <f t="shared" si="2"/>
        <v>3</v>
      </c>
      <c r="H26" s="534">
        <f t="shared" ca="1" si="6"/>
        <v>3</v>
      </c>
      <c r="I26" s="68">
        <f t="shared" ca="1" si="7"/>
        <v>6</v>
      </c>
      <c r="J26" s="69"/>
    </row>
    <row r="27" spans="1:10" s="48" customFormat="1" ht="16.8">
      <c r="A27" s="288" t="s">
        <v>24</v>
      </c>
      <c r="B27" s="242">
        <v>3</v>
      </c>
      <c r="C27" s="289" t="s">
        <v>41</v>
      </c>
      <c r="D27" s="290" t="str">
        <f>IF(C27="Str",'Personal File'!$C$9,IF(C27="Dex",'Personal File'!$C$10,IF(C27="Con",'Personal File'!$C$11,IF(C27="Int",'Personal File'!$C$12,IF(C27="Wis",'Personal File'!$C$13,IF(C27="Cha",'Personal File'!$C$14))))))</f>
        <v>+2</v>
      </c>
      <c r="E27" s="290" t="str">
        <f t="shared" si="5"/>
        <v>Dex (+2)</v>
      </c>
      <c r="F27" s="245" t="s">
        <v>70</v>
      </c>
      <c r="G27" s="245">
        <f t="shared" si="2"/>
        <v>5</v>
      </c>
      <c r="H27" s="534">
        <f t="shared" ca="1" si="6"/>
        <v>1</v>
      </c>
      <c r="I27" s="245">
        <f t="shared" ca="1" si="7"/>
        <v>6</v>
      </c>
      <c r="J27" s="251"/>
    </row>
    <row r="28" spans="1:10" s="48" customFormat="1" ht="16.8">
      <c r="A28" s="291" t="s">
        <v>61</v>
      </c>
      <c r="B28" s="292">
        <v>2</v>
      </c>
      <c r="C28" s="293" t="s">
        <v>41</v>
      </c>
      <c r="D28" s="294" t="str">
        <f>IF(C28="Str",'Personal File'!$C$9,IF(C28="Dex",'Personal File'!$C$10,IF(C28="Con",'Personal File'!$C$11,IF(C28="Int",'Personal File'!$C$12,IF(C28="Wis",'Personal File'!$C$13,IF(C28="Cha",'Personal File'!$C$14))))))</f>
        <v>+2</v>
      </c>
      <c r="E28" s="294" t="str">
        <f t="shared" si="5"/>
        <v>Dex (+2)</v>
      </c>
      <c r="F28" s="245" t="s">
        <v>340</v>
      </c>
      <c r="G28" s="245">
        <f t="shared" si="2"/>
        <v>6</v>
      </c>
      <c r="H28" s="534">
        <f t="shared" ca="1" si="6"/>
        <v>8</v>
      </c>
      <c r="I28" s="245">
        <f t="shared" ca="1" si="7"/>
        <v>14</v>
      </c>
      <c r="J28" s="296"/>
    </row>
    <row r="29" spans="1:10" ht="16.8">
      <c r="A29" s="78" t="s">
        <v>137</v>
      </c>
      <c r="B29" s="75">
        <v>0</v>
      </c>
      <c r="C29" s="79" t="s">
        <v>37</v>
      </c>
      <c r="D29" s="80" t="str">
        <f>IF(C29="Str",'Personal File'!$C$9,IF(C29="Dex",'Personal File'!$C$10,IF(C29="Con",'Personal File'!$C$11,IF(C29="Int",'Personal File'!$C$12,IF(C29="Wis",'Personal File'!$C$13,IF(C29="Cha",'Personal File'!$C$14))))))</f>
        <v>+1</v>
      </c>
      <c r="E29" s="80" t="str">
        <f t="shared" si="5"/>
        <v>Cha (+1)</v>
      </c>
      <c r="F29" s="76" t="s">
        <v>70</v>
      </c>
      <c r="G29" s="76">
        <f t="shared" si="2"/>
        <v>1</v>
      </c>
      <c r="H29" s="534">
        <f t="shared" ca="1" si="6"/>
        <v>3</v>
      </c>
      <c r="I29" s="76">
        <f t="shared" ca="1" si="7"/>
        <v>4</v>
      </c>
      <c r="J29" s="77"/>
    </row>
    <row r="30" spans="1:10" ht="16.8">
      <c r="A30" s="126" t="s">
        <v>62</v>
      </c>
      <c r="B30" s="54">
        <v>0</v>
      </c>
      <c r="C30" s="64" t="s">
        <v>40</v>
      </c>
      <c r="D30" s="65" t="str">
        <f>IF(C30="Str",'Personal File'!$C$9,IF(C30="Dex",'Personal File'!$C$10,IF(C30="Con",'Personal File'!$C$11,IF(C30="Int",'Personal File'!$C$12,IF(C30="Wis",'Personal File'!$C$13,IF(C30="Cha",'Personal File'!$C$14))))))</f>
        <v>+0</v>
      </c>
      <c r="E30" s="65" t="str">
        <f t="shared" si="5"/>
        <v>Wis (+0)</v>
      </c>
      <c r="F30" s="55" t="s">
        <v>70</v>
      </c>
      <c r="G30" s="56">
        <f t="shared" si="2"/>
        <v>0</v>
      </c>
      <c r="H30" s="534">
        <f t="shared" ca="1" si="6"/>
        <v>2</v>
      </c>
      <c r="I30" s="56">
        <f t="shared" ca="1" si="7"/>
        <v>2</v>
      </c>
      <c r="J30" s="57"/>
    </row>
    <row r="31" spans="1:10" ht="16.8">
      <c r="A31" s="128" t="s">
        <v>25</v>
      </c>
      <c r="B31" s="75">
        <v>0</v>
      </c>
      <c r="C31" s="129" t="s">
        <v>41</v>
      </c>
      <c r="D31" s="130" t="str">
        <f>IF(C31="Str",'Personal File'!$C$9,IF(C31="Dex",'Personal File'!$C$10,IF(C31="Con",'Personal File'!$C$11,IF(C31="Int",'Personal File'!$C$12,IF(C31="Wis",'Personal File'!$C$13,IF(C31="Cha",'Personal File'!$C$14))))))</f>
        <v>+2</v>
      </c>
      <c r="E31" s="131" t="str">
        <f t="shared" si="5"/>
        <v>Dex (+2)</v>
      </c>
      <c r="F31" s="76" t="s">
        <v>70</v>
      </c>
      <c r="G31" s="76">
        <f t="shared" si="2"/>
        <v>2</v>
      </c>
      <c r="H31" s="534">
        <f t="shared" ca="1" si="6"/>
        <v>3</v>
      </c>
      <c r="I31" s="76">
        <f t="shared" ca="1" si="7"/>
        <v>5</v>
      </c>
      <c r="J31" s="77"/>
    </row>
    <row r="32" spans="1:10" ht="16.8">
      <c r="A32" s="241" t="s">
        <v>26</v>
      </c>
      <c r="B32" s="242">
        <v>3</v>
      </c>
      <c r="C32" s="243" t="s">
        <v>39</v>
      </c>
      <c r="D32" s="244" t="str">
        <f>IF(C32="Str",'Personal File'!$C$9,IF(C32="Dex",'Personal File'!$C$10,IF(C32="Con",'Personal File'!$C$11,IF(C32="Int",'Personal File'!$C$12,IF(C32="Wis",'Personal File'!$C$13,IF(C32="Cha",'Personal File'!$C$14))))))</f>
        <v>+3</v>
      </c>
      <c r="E32" s="244" t="str">
        <f t="shared" si="5"/>
        <v>Int (+3)</v>
      </c>
      <c r="F32" s="245" t="s">
        <v>70</v>
      </c>
      <c r="G32" s="245">
        <f t="shared" si="2"/>
        <v>6</v>
      </c>
      <c r="H32" s="534">
        <f t="shared" ca="1" si="6"/>
        <v>1</v>
      </c>
      <c r="I32" s="245">
        <f t="shared" ca="1" si="7"/>
        <v>7</v>
      </c>
      <c r="J32" s="246"/>
    </row>
    <row r="33" spans="1:10" ht="16.8">
      <c r="A33" s="146" t="s">
        <v>63</v>
      </c>
      <c r="B33" s="67">
        <v>2</v>
      </c>
      <c r="C33" s="149" t="s">
        <v>40</v>
      </c>
      <c r="D33" s="151" t="str">
        <f>IF(C33="Str",'Personal File'!$C$9,IF(C33="Dex",'Personal File'!$C$10,IF(C33="Con",'Personal File'!$C$11,IF(C33="Int",'Personal File'!$C$12,IF(C33="Wis",'Personal File'!$C$13,IF(C33="Cha",'Personal File'!$C$14))))))</f>
        <v>+0</v>
      </c>
      <c r="E33" s="151" t="str">
        <f t="shared" si="5"/>
        <v>Wis (+0)</v>
      </c>
      <c r="F33" s="68" t="s">
        <v>70</v>
      </c>
      <c r="G33" s="68">
        <f t="shared" si="2"/>
        <v>2</v>
      </c>
      <c r="H33" s="534">
        <f t="shared" ca="1" si="6"/>
        <v>2</v>
      </c>
      <c r="I33" s="68">
        <f t="shared" ca="1" si="7"/>
        <v>4</v>
      </c>
      <c r="J33" s="69"/>
    </row>
    <row r="34" spans="1:10" ht="16.8">
      <c r="A34" s="291" t="s">
        <v>139</v>
      </c>
      <c r="B34" s="292">
        <v>2</v>
      </c>
      <c r="C34" s="293" t="s">
        <v>41</v>
      </c>
      <c r="D34" s="294" t="str">
        <f>IF(C34="Str",'Personal File'!$C$9,IF(C34="Dex",'Personal File'!$C$10,IF(C34="Con",'Personal File'!$C$11,IF(C34="Int",'Personal File'!$C$12,IF(C34="Wis",'Personal File'!$C$13,IF(C34="Cha",'Personal File'!$C$14))))))</f>
        <v>+2</v>
      </c>
      <c r="E34" s="294" t="str">
        <f t="shared" si="5"/>
        <v>Dex (+2)</v>
      </c>
      <c r="F34" s="295" t="s">
        <v>70</v>
      </c>
      <c r="G34" s="68">
        <f t="shared" si="2"/>
        <v>4</v>
      </c>
      <c r="H34" s="534">
        <f t="shared" ca="1" si="6"/>
        <v>20</v>
      </c>
      <c r="I34" s="68">
        <f t="shared" ca="1" si="7"/>
        <v>24</v>
      </c>
      <c r="J34" s="296"/>
    </row>
    <row r="35" spans="1:10" ht="16.8">
      <c r="A35" s="301" t="s">
        <v>122</v>
      </c>
      <c r="B35" s="302">
        <v>0</v>
      </c>
      <c r="C35" s="303" t="s">
        <v>39</v>
      </c>
      <c r="D35" s="304" t="str">
        <f>IF(C35="Str",'Personal File'!$C$9,IF(C35="Dex",'Personal File'!$C$10,IF(C35="Con",'Personal File'!$C$11,IF(C35="Int",'Personal File'!$C$12,IF(C35="Wis",'Personal File'!$C$13,IF(C35="Cha",'Personal File'!$C$14))))))</f>
        <v>+3</v>
      </c>
      <c r="E35" s="304" t="str">
        <f t="shared" si="5"/>
        <v>Int (+3)</v>
      </c>
      <c r="F35" s="305" t="s">
        <v>70</v>
      </c>
      <c r="G35" s="306">
        <f t="shared" si="2"/>
        <v>3</v>
      </c>
      <c r="H35" s="534">
        <f t="shared" ca="1" si="6"/>
        <v>17</v>
      </c>
      <c r="I35" s="306">
        <f t="shared" ca="1" si="7"/>
        <v>20</v>
      </c>
      <c r="J35" s="307"/>
    </row>
    <row r="36" spans="1:10" ht="16.8">
      <c r="A36" s="241" t="s">
        <v>64</v>
      </c>
      <c r="B36" s="242">
        <v>1</v>
      </c>
      <c r="C36" s="243" t="s">
        <v>39</v>
      </c>
      <c r="D36" s="244" t="str">
        <f>IF(C36="Str",'Personal File'!$C$9,IF(C36="Dex",'Personal File'!$C$10,IF(C36="Con",'Personal File'!$C$11,IF(C36="Int",'Personal File'!$C$12,IF(C36="Wis",'Personal File'!$C$13,IF(C36="Cha",'Personal File'!$C$14))))))</f>
        <v>+3</v>
      </c>
      <c r="E36" s="244" t="str">
        <f t="shared" si="5"/>
        <v>Int (+3)</v>
      </c>
      <c r="F36" s="245" t="s">
        <v>70</v>
      </c>
      <c r="G36" s="245">
        <f t="shared" si="2"/>
        <v>4</v>
      </c>
      <c r="H36" s="534">
        <f t="shared" ca="1" si="6"/>
        <v>18</v>
      </c>
      <c r="I36" s="245">
        <f t="shared" ca="1" si="7"/>
        <v>22</v>
      </c>
      <c r="J36" s="246"/>
    </row>
    <row r="37" spans="1:10" ht="16.8">
      <c r="A37" s="146" t="s">
        <v>65</v>
      </c>
      <c r="B37" s="67">
        <v>1</v>
      </c>
      <c r="C37" s="149" t="s">
        <v>40</v>
      </c>
      <c r="D37" s="151" t="str">
        <f>IF(C37="Str",'Personal File'!$C$9,IF(C37="Dex",'Personal File'!$C$10,IF(C37="Con",'Personal File'!$C$11,IF(C37="Int",'Personal File'!$C$12,IF(C37="Wis",'Personal File'!$C$13,IF(C37="Cha",'Personal File'!$C$14))))))</f>
        <v>+0</v>
      </c>
      <c r="E37" s="151" t="str">
        <f t="shared" si="5"/>
        <v>Wis (+0)</v>
      </c>
      <c r="F37" s="68" t="s">
        <v>70</v>
      </c>
      <c r="G37" s="68">
        <f t="shared" si="2"/>
        <v>1</v>
      </c>
      <c r="H37" s="534">
        <f t="shared" ca="1" si="6"/>
        <v>16</v>
      </c>
      <c r="I37" s="68">
        <f t="shared" ca="1" si="7"/>
        <v>17</v>
      </c>
      <c r="J37" s="69"/>
    </row>
    <row r="38" spans="1:10" ht="16.8">
      <c r="A38" s="285" t="s">
        <v>140</v>
      </c>
      <c r="B38" s="75">
        <v>0</v>
      </c>
      <c r="C38" s="286" t="s">
        <v>40</v>
      </c>
      <c r="D38" s="287" t="str">
        <f>IF(C38="Str",'Personal File'!$C$9,IF(C38="Dex",'Personal File'!$C$10,IF(C38="Con",'Personal File'!$C$11,IF(C38="Int",'Personal File'!$C$12,IF(C38="Wis",'Personal File'!$C$13,IF(C38="Cha",'Personal File'!$C$14))))))</f>
        <v>+0</v>
      </c>
      <c r="E38" s="287" t="str">
        <f t="shared" si="5"/>
        <v>Wis (+0)</v>
      </c>
      <c r="F38" s="76" t="s">
        <v>70</v>
      </c>
      <c r="G38" s="76">
        <f t="shared" si="2"/>
        <v>0</v>
      </c>
      <c r="H38" s="534">
        <f t="shared" ca="1" si="6"/>
        <v>3</v>
      </c>
      <c r="I38" s="76">
        <f t="shared" ca="1" si="7"/>
        <v>3</v>
      </c>
      <c r="J38" s="172"/>
    </row>
    <row r="39" spans="1:10" ht="16.8">
      <c r="A39" s="364" t="s">
        <v>27</v>
      </c>
      <c r="B39" s="75">
        <v>0</v>
      </c>
      <c r="C39" s="365" t="s">
        <v>42</v>
      </c>
      <c r="D39" s="366">
        <f>IF(C39="Str",'Personal File'!$C$9,IF(C39="Dex",'Personal File'!$C$10,IF(C39="Con",'Personal File'!$C$11,IF(C39="Int",'Personal File'!$C$12,IF(C39="Wis",'Personal File'!$C$13,IF(C39="Cha",'Personal File'!$C$14))))))</f>
        <v>-1</v>
      </c>
      <c r="E39" s="366" t="str">
        <f t="shared" si="5"/>
        <v>Str (-1)</v>
      </c>
      <c r="F39" s="76" t="s">
        <v>70</v>
      </c>
      <c r="G39" s="76">
        <f t="shared" si="2"/>
        <v>-1</v>
      </c>
      <c r="H39" s="534">
        <f t="shared" ca="1" si="6"/>
        <v>15</v>
      </c>
      <c r="I39" s="76">
        <f t="shared" ca="1" si="7"/>
        <v>14</v>
      </c>
      <c r="J39" s="77"/>
    </row>
    <row r="40" spans="1:10" ht="16.8">
      <c r="A40" s="128" t="s">
        <v>66</v>
      </c>
      <c r="B40" s="75">
        <v>0</v>
      </c>
      <c r="C40" s="129" t="s">
        <v>41</v>
      </c>
      <c r="D40" s="130" t="str">
        <f>IF(C40="Str",'Personal File'!$C$9,IF(C40="Dex",'Personal File'!$C$10,IF(C40="Con",'Personal File'!$C$11,IF(C40="Int",'Personal File'!$C$12,IF(C40="Wis",'Personal File'!$C$13,IF(C40="Cha",'Personal File'!$C$14))))))</f>
        <v>+2</v>
      </c>
      <c r="E40" s="130" t="str">
        <f t="shared" si="5"/>
        <v>Dex (+2)</v>
      </c>
      <c r="F40" s="76" t="s">
        <v>70</v>
      </c>
      <c r="G40" s="76">
        <f t="shared" si="2"/>
        <v>2</v>
      </c>
      <c r="H40" s="534">
        <f t="shared" ca="1" si="6"/>
        <v>17</v>
      </c>
      <c r="I40" s="76">
        <f t="shared" ca="1" si="7"/>
        <v>19</v>
      </c>
      <c r="J40" s="77"/>
    </row>
    <row r="41" spans="1:10" ht="16.8">
      <c r="A41" s="196" t="s">
        <v>67</v>
      </c>
      <c r="B41" s="197">
        <v>1</v>
      </c>
      <c r="C41" s="198" t="s">
        <v>37</v>
      </c>
      <c r="D41" s="199" t="str">
        <f>IF(C41="Str",'Personal File'!$C$9,IF(C41="Dex",'Personal File'!$C$10,IF(C41="Con",'Personal File'!$C$11,IF(C41="Int",'Personal File'!$C$12,IF(C41="Wis",'Personal File'!$C$13,IF(C41="Cha",'Personal File'!$C$14))))))</f>
        <v>+1</v>
      </c>
      <c r="E41" s="199" t="str">
        <f t="shared" si="5"/>
        <v>Cha (+1)</v>
      </c>
      <c r="F41" s="200" t="s">
        <v>70</v>
      </c>
      <c r="G41" s="68">
        <f t="shared" si="2"/>
        <v>2</v>
      </c>
      <c r="H41" s="534">
        <f t="shared" ca="1" si="6"/>
        <v>16</v>
      </c>
      <c r="I41" s="68">
        <f t="shared" ca="1" si="7"/>
        <v>18</v>
      </c>
      <c r="J41" s="201"/>
    </row>
    <row r="42" spans="1:10" ht="17.399999999999999" thickBot="1">
      <c r="A42" s="145" t="s">
        <v>68</v>
      </c>
      <c r="B42" s="147">
        <v>0</v>
      </c>
      <c r="C42" s="148" t="s">
        <v>41</v>
      </c>
      <c r="D42" s="150" t="str">
        <f>IF(C42="Str",'Personal File'!$C$9,IF(C42="Dex",'Personal File'!$C$10,IF(C42="Con",'Personal File'!$C$11,IF(C42="Int",'Personal File'!$C$12,IF(C42="Wis",'Personal File'!$C$13,IF(C42="Cha",'Personal File'!$C$14))))))</f>
        <v>+2</v>
      </c>
      <c r="E42" s="150" t="str">
        <f t="shared" si="5"/>
        <v>Dex (+2)</v>
      </c>
      <c r="F42" s="152" t="s">
        <v>70</v>
      </c>
      <c r="G42" s="152">
        <f t="shared" si="2"/>
        <v>2</v>
      </c>
      <c r="H42" s="536">
        <f t="shared" ca="1" si="6"/>
        <v>6</v>
      </c>
      <c r="I42" s="537">
        <f t="shared" ca="1" si="7"/>
        <v>8</v>
      </c>
      <c r="J42" s="153"/>
    </row>
    <row r="43" spans="1:10" ht="16.2" thickTop="1">
      <c r="B43" s="74">
        <f>SUM(B3:B42)</f>
        <v>36</v>
      </c>
      <c r="E43" s="74">
        <v>36</v>
      </c>
      <c r="F43" s="457" t="s">
        <v>380</v>
      </c>
    </row>
    <row r="44" spans="1:10">
      <c r="B44" s="74"/>
    </row>
  </sheetData>
  <phoneticPr fontId="0" type="noConversion"/>
  <printOptions gridLinesSet="0"/>
  <pageMargins left="0.62" right="0.33" top="0.5" bottom="0.63" header="0.5" footer="0.5"/>
  <pageSetup orientation="portrait" horizontalDpi="120" verticalDpi="144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95"/>
  <sheetViews>
    <sheetView showGridLines="0" workbookViewId="0">
      <pane ySplit="2" topLeftCell="A3" activePane="bottomLeft" state="frozen"/>
      <selection pane="bottomLeft" activeCell="A3" sqref="A3"/>
    </sheetView>
  </sheetViews>
  <sheetFormatPr defaultColWidth="13" defaultRowHeight="15.6"/>
  <cols>
    <col min="1" max="1" width="20.59765625" style="38" bestFit="1" customWidth="1"/>
    <col min="2" max="2" width="6.19921875" style="38" bestFit="1" customWidth="1"/>
    <col min="3" max="3" width="9.59765625" style="39" bestFit="1" customWidth="1"/>
    <col min="4" max="4" width="11.19921875" style="39" bestFit="1" customWidth="1"/>
    <col min="5" max="5" width="7.19921875" style="39" bestFit="1" customWidth="1"/>
    <col min="6" max="6" width="11" style="39" customWidth="1"/>
    <col min="7" max="7" width="9.5" style="39" bestFit="1" customWidth="1"/>
    <col min="8" max="8" width="29.8984375" style="38" customWidth="1"/>
    <col min="9" max="16384" width="13" style="30"/>
  </cols>
  <sheetData>
    <row r="1" spans="1:8" ht="23.4" thickBot="1">
      <c r="A1" s="209" t="s">
        <v>166</v>
      </c>
      <c r="B1" s="37"/>
      <c r="C1" s="37"/>
      <c r="D1" s="37"/>
      <c r="E1" s="37"/>
      <c r="F1" s="37"/>
      <c r="G1" s="37"/>
      <c r="H1" s="37"/>
    </row>
    <row r="2" spans="1:8" s="36" customFormat="1" ht="31.2">
      <c r="A2" s="210" t="s">
        <v>105</v>
      </c>
      <c r="B2" s="211" t="s">
        <v>7</v>
      </c>
      <c r="C2" s="211" t="s">
        <v>108</v>
      </c>
      <c r="D2" s="212" t="s">
        <v>141</v>
      </c>
      <c r="E2" s="212" t="s">
        <v>142</v>
      </c>
      <c r="F2" s="211" t="s">
        <v>79</v>
      </c>
      <c r="G2" s="211" t="s">
        <v>30</v>
      </c>
      <c r="H2" s="213" t="s">
        <v>8</v>
      </c>
    </row>
    <row r="3" spans="1:8" ht="16.8">
      <c r="A3" s="214" t="s">
        <v>167</v>
      </c>
      <c r="B3" s="86">
        <v>0</v>
      </c>
      <c r="C3" s="215" t="s">
        <v>96</v>
      </c>
      <c r="D3" s="92" t="s">
        <v>143</v>
      </c>
      <c r="E3" s="92" t="s">
        <v>150</v>
      </c>
      <c r="F3" s="95" t="s">
        <v>110</v>
      </c>
      <c r="G3" s="95" t="s">
        <v>87</v>
      </c>
      <c r="H3" s="90" t="s">
        <v>168</v>
      </c>
    </row>
    <row r="4" spans="1:8" ht="16.8">
      <c r="A4" s="214" t="s">
        <v>169</v>
      </c>
      <c r="B4" s="86">
        <v>0</v>
      </c>
      <c r="C4" s="215" t="s">
        <v>161</v>
      </c>
      <c r="D4" s="92" t="s">
        <v>147</v>
      </c>
      <c r="E4" s="92" t="s">
        <v>150</v>
      </c>
      <c r="F4" s="89" t="s">
        <v>120</v>
      </c>
      <c r="G4" s="95" t="s">
        <v>97</v>
      </c>
      <c r="H4" s="90" t="s">
        <v>170</v>
      </c>
    </row>
    <row r="5" spans="1:8" ht="16.8">
      <c r="A5" s="214" t="s">
        <v>88</v>
      </c>
      <c r="B5" s="86">
        <v>0</v>
      </c>
      <c r="C5" s="215" t="s">
        <v>89</v>
      </c>
      <c r="D5" s="92" t="s">
        <v>143</v>
      </c>
      <c r="E5" s="92" t="s">
        <v>150</v>
      </c>
      <c r="F5" s="95" t="s">
        <v>109</v>
      </c>
      <c r="G5" s="95" t="s">
        <v>90</v>
      </c>
      <c r="H5" s="90" t="s">
        <v>91</v>
      </c>
    </row>
    <row r="6" spans="1:8" ht="16.8">
      <c r="A6" s="216" t="s">
        <v>171</v>
      </c>
      <c r="B6" s="102">
        <v>0</v>
      </c>
      <c r="C6" s="215" t="s">
        <v>96</v>
      </c>
      <c r="D6" s="92" t="s">
        <v>147</v>
      </c>
      <c r="E6" s="92" t="s">
        <v>150</v>
      </c>
      <c r="F6" s="89" t="s">
        <v>120</v>
      </c>
      <c r="G6" s="95" t="s">
        <v>99</v>
      </c>
      <c r="H6" s="90" t="s">
        <v>172</v>
      </c>
    </row>
    <row r="7" spans="1:8" ht="16.8">
      <c r="A7" s="216" t="s">
        <v>173</v>
      </c>
      <c r="B7" s="102">
        <v>0</v>
      </c>
      <c r="C7" s="215" t="s">
        <v>124</v>
      </c>
      <c r="D7" s="96" t="s">
        <v>145</v>
      </c>
      <c r="E7" s="96" t="s">
        <v>150</v>
      </c>
      <c r="F7" s="95" t="s">
        <v>110</v>
      </c>
      <c r="G7" s="95" t="s">
        <v>95</v>
      </c>
      <c r="H7" s="91" t="s">
        <v>251</v>
      </c>
    </row>
    <row r="8" spans="1:8" ht="16.8">
      <c r="A8" s="216" t="s">
        <v>174</v>
      </c>
      <c r="B8" s="102">
        <v>0</v>
      </c>
      <c r="C8" s="215" t="s">
        <v>124</v>
      </c>
      <c r="D8" s="96" t="s">
        <v>145</v>
      </c>
      <c r="E8" s="96" t="s">
        <v>150</v>
      </c>
      <c r="F8" s="89" t="s">
        <v>120</v>
      </c>
      <c r="G8" s="95" t="s">
        <v>92</v>
      </c>
      <c r="H8" s="91" t="s">
        <v>252</v>
      </c>
    </row>
    <row r="9" spans="1:8" ht="16.8">
      <c r="A9" s="217" t="s">
        <v>93</v>
      </c>
      <c r="B9" s="140">
        <v>0</v>
      </c>
      <c r="C9" s="218" t="s">
        <v>89</v>
      </c>
      <c r="D9" s="141" t="s">
        <v>145</v>
      </c>
      <c r="E9" s="141" t="s">
        <v>150</v>
      </c>
      <c r="F9" s="142" t="s">
        <v>94</v>
      </c>
      <c r="G9" s="142" t="s">
        <v>95</v>
      </c>
      <c r="H9" s="143" t="s">
        <v>253</v>
      </c>
    </row>
    <row r="10" spans="1:8" ht="16.8">
      <c r="A10" s="214" t="s">
        <v>175</v>
      </c>
      <c r="B10" s="86">
        <v>1</v>
      </c>
      <c r="C10" s="87" t="s">
        <v>161</v>
      </c>
      <c r="D10" s="92" t="s">
        <v>143</v>
      </c>
      <c r="E10" s="92" t="s">
        <v>150</v>
      </c>
      <c r="F10" s="89" t="s">
        <v>120</v>
      </c>
      <c r="G10" s="89" t="s">
        <v>176</v>
      </c>
      <c r="H10" s="91" t="s">
        <v>254</v>
      </c>
    </row>
    <row r="11" spans="1:8" ht="16.8">
      <c r="A11" s="214" t="s">
        <v>177</v>
      </c>
      <c r="B11" s="93">
        <v>1</v>
      </c>
      <c r="C11" s="94" t="s">
        <v>96</v>
      </c>
      <c r="D11" s="88" t="s">
        <v>147</v>
      </c>
      <c r="E11" s="88" t="s">
        <v>150</v>
      </c>
      <c r="F11" s="89" t="s">
        <v>120</v>
      </c>
      <c r="G11" s="95" t="s">
        <v>92</v>
      </c>
      <c r="H11" s="91" t="s">
        <v>255</v>
      </c>
    </row>
    <row r="12" spans="1:8" ht="16.8">
      <c r="A12" s="214" t="s">
        <v>125</v>
      </c>
      <c r="B12" s="93">
        <v>1</v>
      </c>
      <c r="C12" s="94" t="s">
        <v>123</v>
      </c>
      <c r="D12" s="92" t="s">
        <v>146</v>
      </c>
      <c r="E12" s="92" t="s">
        <v>150</v>
      </c>
      <c r="F12" s="95" t="s">
        <v>94</v>
      </c>
      <c r="G12" s="95" t="s">
        <v>95</v>
      </c>
      <c r="H12" s="91" t="s">
        <v>256</v>
      </c>
    </row>
    <row r="13" spans="1:8" ht="16.8">
      <c r="A13" s="214" t="s">
        <v>178</v>
      </c>
      <c r="B13" s="86">
        <v>1</v>
      </c>
      <c r="C13" s="87" t="s">
        <v>123</v>
      </c>
      <c r="D13" s="88" t="s">
        <v>143</v>
      </c>
      <c r="E13" s="88" t="s">
        <v>150</v>
      </c>
      <c r="F13" s="95" t="s">
        <v>109</v>
      </c>
      <c r="G13" s="89" t="s">
        <v>90</v>
      </c>
      <c r="H13" s="91" t="s">
        <v>257</v>
      </c>
    </row>
    <row r="14" spans="1:8" ht="16.8">
      <c r="A14" s="214" t="s">
        <v>179</v>
      </c>
      <c r="B14" s="86">
        <v>1</v>
      </c>
      <c r="C14" s="87" t="s">
        <v>96</v>
      </c>
      <c r="D14" s="88" t="s">
        <v>143</v>
      </c>
      <c r="E14" s="88" t="s">
        <v>150</v>
      </c>
      <c r="F14" s="89" t="s">
        <v>94</v>
      </c>
      <c r="G14" s="89" t="s">
        <v>95</v>
      </c>
      <c r="H14" s="219" t="s">
        <v>180</v>
      </c>
    </row>
    <row r="15" spans="1:8" ht="16.8">
      <c r="A15" s="214" t="s">
        <v>181</v>
      </c>
      <c r="B15" s="86">
        <v>1</v>
      </c>
      <c r="C15" s="132" t="s">
        <v>124</v>
      </c>
      <c r="D15" s="133" t="s">
        <v>143</v>
      </c>
      <c r="E15" s="182" t="s">
        <v>150</v>
      </c>
      <c r="F15" s="160" t="s">
        <v>94</v>
      </c>
      <c r="G15" s="103" t="s">
        <v>90</v>
      </c>
      <c r="H15" s="134" t="s">
        <v>258</v>
      </c>
    </row>
    <row r="16" spans="1:8" ht="16.8">
      <c r="A16" s="214" t="s">
        <v>182</v>
      </c>
      <c r="B16" s="86">
        <v>1</v>
      </c>
      <c r="C16" s="132" t="s">
        <v>161</v>
      </c>
      <c r="D16" s="133" t="s">
        <v>143</v>
      </c>
      <c r="E16" s="182" t="s">
        <v>150</v>
      </c>
      <c r="F16" s="103" t="s">
        <v>120</v>
      </c>
      <c r="G16" s="103" t="s">
        <v>183</v>
      </c>
      <c r="H16" s="134" t="s">
        <v>259</v>
      </c>
    </row>
    <row r="17" spans="1:8" ht="16.8">
      <c r="A17" s="214" t="s">
        <v>184</v>
      </c>
      <c r="B17" s="86">
        <v>1</v>
      </c>
      <c r="C17" s="132" t="s">
        <v>98</v>
      </c>
      <c r="D17" s="96" t="s">
        <v>145</v>
      </c>
      <c r="E17" s="182" t="s">
        <v>150</v>
      </c>
      <c r="F17" s="103" t="s">
        <v>86</v>
      </c>
      <c r="G17" s="103" t="s">
        <v>176</v>
      </c>
      <c r="H17" s="134" t="s">
        <v>260</v>
      </c>
    </row>
    <row r="18" spans="1:8" ht="16.8">
      <c r="A18" s="214" t="s">
        <v>127</v>
      </c>
      <c r="B18" s="86">
        <v>1</v>
      </c>
      <c r="C18" s="132" t="s">
        <v>98</v>
      </c>
      <c r="D18" s="133" t="s">
        <v>143</v>
      </c>
      <c r="E18" s="182" t="s">
        <v>150</v>
      </c>
      <c r="F18" s="160" t="s">
        <v>135</v>
      </c>
      <c r="G18" s="103" t="s">
        <v>90</v>
      </c>
      <c r="H18" s="134" t="s">
        <v>261</v>
      </c>
    </row>
    <row r="19" spans="1:8" ht="16.8">
      <c r="A19" s="214" t="s">
        <v>185</v>
      </c>
      <c r="B19" s="86">
        <v>1</v>
      </c>
      <c r="C19" s="132" t="s">
        <v>161</v>
      </c>
      <c r="D19" s="133" t="s">
        <v>143</v>
      </c>
      <c r="E19" s="182" t="s">
        <v>150</v>
      </c>
      <c r="F19" s="103" t="s">
        <v>120</v>
      </c>
      <c r="G19" s="103" t="s">
        <v>92</v>
      </c>
      <c r="H19" s="134" t="s">
        <v>262</v>
      </c>
    </row>
    <row r="20" spans="1:8" ht="16.8">
      <c r="A20" s="214" t="s">
        <v>186</v>
      </c>
      <c r="B20" s="86">
        <v>1</v>
      </c>
      <c r="C20" s="132" t="s">
        <v>96</v>
      </c>
      <c r="D20" s="96" t="s">
        <v>145</v>
      </c>
      <c r="E20" s="182" t="s">
        <v>150</v>
      </c>
      <c r="F20" s="160" t="s">
        <v>138</v>
      </c>
      <c r="G20" s="103" t="s">
        <v>187</v>
      </c>
      <c r="H20" s="134" t="s">
        <v>263</v>
      </c>
    </row>
    <row r="21" spans="1:8" ht="16.8">
      <c r="A21" s="343" t="s">
        <v>307</v>
      </c>
      <c r="B21" s="344">
        <v>1</v>
      </c>
      <c r="C21" s="345" t="s">
        <v>96</v>
      </c>
      <c r="D21" s="346" t="s">
        <v>143</v>
      </c>
      <c r="E21" s="347" t="s">
        <v>150</v>
      </c>
      <c r="F21" s="348" t="s">
        <v>120</v>
      </c>
      <c r="G21" s="348" t="s">
        <v>308</v>
      </c>
      <c r="H21" s="349" t="s">
        <v>309</v>
      </c>
    </row>
    <row r="22" spans="1:8" ht="16.8">
      <c r="A22" s="214" t="s">
        <v>188</v>
      </c>
      <c r="B22" s="86">
        <v>1</v>
      </c>
      <c r="C22" s="132" t="s">
        <v>161</v>
      </c>
      <c r="D22" s="133" t="s">
        <v>146</v>
      </c>
      <c r="E22" s="182" t="s">
        <v>150</v>
      </c>
      <c r="F22" s="160" t="s">
        <v>110</v>
      </c>
      <c r="G22" s="103" t="s">
        <v>90</v>
      </c>
      <c r="H22" s="134" t="s">
        <v>264</v>
      </c>
    </row>
    <row r="23" spans="1:8" ht="16.8">
      <c r="A23" s="214" t="s">
        <v>189</v>
      </c>
      <c r="B23" s="86">
        <v>1</v>
      </c>
      <c r="C23" s="132" t="s">
        <v>85</v>
      </c>
      <c r="D23" s="133" t="s">
        <v>143</v>
      </c>
      <c r="E23" s="182" t="s">
        <v>150</v>
      </c>
      <c r="F23" s="160" t="s">
        <v>120</v>
      </c>
      <c r="G23" s="103" t="s">
        <v>126</v>
      </c>
      <c r="H23" s="134" t="s">
        <v>265</v>
      </c>
    </row>
    <row r="24" spans="1:8" ht="16.8">
      <c r="A24" s="214" t="s">
        <v>247</v>
      </c>
      <c r="B24" s="86">
        <v>1</v>
      </c>
      <c r="C24" s="132" t="s">
        <v>96</v>
      </c>
      <c r="D24" s="133" t="s">
        <v>248</v>
      </c>
      <c r="E24" s="182" t="s">
        <v>150</v>
      </c>
      <c r="F24" s="160" t="s">
        <v>120</v>
      </c>
      <c r="G24" s="103" t="s">
        <v>90</v>
      </c>
      <c r="H24" s="134" t="s">
        <v>266</v>
      </c>
    </row>
    <row r="25" spans="1:8" ht="16.8">
      <c r="A25" s="217" t="s">
        <v>190</v>
      </c>
      <c r="B25" s="140">
        <v>1</v>
      </c>
      <c r="C25" s="161" t="s">
        <v>161</v>
      </c>
      <c r="D25" s="162" t="s">
        <v>143</v>
      </c>
      <c r="E25" s="220" t="s">
        <v>150</v>
      </c>
      <c r="F25" s="168" t="s">
        <v>120</v>
      </c>
      <c r="G25" s="163" t="s">
        <v>92</v>
      </c>
      <c r="H25" s="164" t="s">
        <v>267</v>
      </c>
    </row>
    <row r="26" spans="1:8" ht="16.8">
      <c r="A26" s="315" t="s">
        <v>191</v>
      </c>
      <c r="B26" s="316">
        <v>2</v>
      </c>
      <c r="C26" s="317" t="s">
        <v>100</v>
      </c>
      <c r="D26" s="318" t="s">
        <v>145</v>
      </c>
      <c r="E26" s="319" t="s">
        <v>150</v>
      </c>
      <c r="F26" s="320" t="s">
        <v>110</v>
      </c>
      <c r="G26" s="320" t="s">
        <v>99</v>
      </c>
      <c r="H26" s="321" t="s">
        <v>268</v>
      </c>
    </row>
    <row r="27" spans="1:8" ht="16.8">
      <c r="A27" s="315" t="s">
        <v>192</v>
      </c>
      <c r="B27" s="316">
        <v>2</v>
      </c>
      <c r="C27" s="317" t="s">
        <v>96</v>
      </c>
      <c r="D27" s="322" t="s">
        <v>148</v>
      </c>
      <c r="E27" s="319" t="s">
        <v>150</v>
      </c>
      <c r="F27" s="320" t="s">
        <v>86</v>
      </c>
      <c r="G27" s="323" t="s">
        <v>90</v>
      </c>
      <c r="H27" s="321" t="s">
        <v>269</v>
      </c>
    </row>
    <row r="28" spans="1:8" ht="16.8">
      <c r="A28" s="315" t="s">
        <v>193</v>
      </c>
      <c r="B28" s="316">
        <v>2</v>
      </c>
      <c r="C28" s="317" t="s">
        <v>161</v>
      </c>
      <c r="D28" s="318" t="s">
        <v>147</v>
      </c>
      <c r="E28" s="319" t="s">
        <v>150</v>
      </c>
      <c r="F28" s="320" t="s">
        <v>110</v>
      </c>
      <c r="G28" s="323" t="s">
        <v>97</v>
      </c>
      <c r="H28" s="321" t="s">
        <v>270</v>
      </c>
    </row>
    <row r="29" spans="1:8" ht="16.8">
      <c r="A29" s="315" t="s">
        <v>194</v>
      </c>
      <c r="B29" s="316">
        <v>2</v>
      </c>
      <c r="C29" s="317" t="s">
        <v>123</v>
      </c>
      <c r="D29" s="322" t="s">
        <v>149</v>
      </c>
      <c r="E29" s="319" t="s">
        <v>150</v>
      </c>
      <c r="F29" s="320" t="s">
        <v>109</v>
      </c>
      <c r="G29" s="323" t="s">
        <v>90</v>
      </c>
      <c r="H29" s="321" t="s">
        <v>257</v>
      </c>
    </row>
    <row r="30" spans="1:8" ht="16.8">
      <c r="A30" s="315" t="s">
        <v>195</v>
      </c>
      <c r="B30" s="316">
        <v>2</v>
      </c>
      <c r="C30" s="317" t="s">
        <v>98</v>
      </c>
      <c r="D30" s="318" t="s">
        <v>143</v>
      </c>
      <c r="E30" s="319" t="s">
        <v>150</v>
      </c>
      <c r="F30" s="320" t="s">
        <v>110</v>
      </c>
      <c r="G30" s="323" t="s">
        <v>95</v>
      </c>
      <c r="H30" s="321" t="s">
        <v>271</v>
      </c>
    </row>
    <row r="31" spans="1:8" ht="16.8">
      <c r="A31" s="315" t="s">
        <v>196</v>
      </c>
      <c r="B31" s="316">
        <v>2</v>
      </c>
      <c r="C31" s="324" t="s">
        <v>98</v>
      </c>
      <c r="D31" s="318" t="s">
        <v>147</v>
      </c>
      <c r="E31" s="319" t="s">
        <v>150</v>
      </c>
      <c r="F31" s="320" t="s">
        <v>110</v>
      </c>
      <c r="G31" s="320" t="s">
        <v>99</v>
      </c>
      <c r="H31" s="321" t="s">
        <v>272</v>
      </c>
    </row>
    <row r="32" spans="1:8" ht="16.8">
      <c r="A32" s="315" t="s">
        <v>197</v>
      </c>
      <c r="B32" s="316">
        <v>2</v>
      </c>
      <c r="C32" s="317" t="s">
        <v>96</v>
      </c>
      <c r="D32" s="318" t="s">
        <v>147</v>
      </c>
      <c r="E32" s="319" t="s">
        <v>150</v>
      </c>
      <c r="F32" s="320" t="s">
        <v>110</v>
      </c>
      <c r="G32" s="323" t="s">
        <v>134</v>
      </c>
      <c r="H32" s="321" t="s">
        <v>259</v>
      </c>
    </row>
    <row r="33" spans="1:8" ht="16.8">
      <c r="A33" s="315" t="s">
        <v>198</v>
      </c>
      <c r="B33" s="316">
        <v>2</v>
      </c>
      <c r="C33" s="317" t="s">
        <v>96</v>
      </c>
      <c r="D33" s="322" t="s">
        <v>149</v>
      </c>
      <c r="E33" s="319" t="s">
        <v>150</v>
      </c>
      <c r="F33" s="323" t="s">
        <v>199</v>
      </c>
      <c r="G33" s="323" t="s">
        <v>95</v>
      </c>
      <c r="H33" s="321" t="s">
        <v>273</v>
      </c>
    </row>
    <row r="34" spans="1:8" ht="16.8">
      <c r="A34" s="315" t="s">
        <v>200</v>
      </c>
      <c r="B34" s="316">
        <v>2</v>
      </c>
      <c r="C34" s="317" t="s">
        <v>124</v>
      </c>
      <c r="D34" s="318" t="s">
        <v>148</v>
      </c>
      <c r="E34" s="319" t="s">
        <v>150</v>
      </c>
      <c r="F34" s="320" t="s">
        <v>110</v>
      </c>
      <c r="G34" s="323" t="s">
        <v>92</v>
      </c>
      <c r="H34" s="321" t="s">
        <v>274</v>
      </c>
    </row>
    <row r="35" spans="1:8" ht="16.8">
      <c r="A35" s="315" t="s">
        <v>201</v>
      </c>
      <c r="B35" s="316">
        <v>2</v>
      </c>
      <c r="C35" s="317" t="s">
        <v>96</v>
      </c>
      <c r="D35" s="318" t="s">
        <v>145</v>
      </c>
      <c r="E35" s="319" t="s">
        <v>150</v>
      </c>
      <c r="F35" s="320" t="s">
        <v>138</v>
      </c>
      <c r="G35" s="323" t="s">
        <v>187</v>
      </c>
      <c r="H35" s="325" t="s">
        <v>275</v>
      </c>
    </row>
    <row r="36" spans="1:8" ht="16.8">
      <c r="A36" s="315" t="s">
        <v>202</v>
      </c>
      <c r="B36" s="316">
        <v>2</v>
      </c>
      <c r="C36" s="317" t="s">
        <v>96</v>
      </c>
      <c r="D36" s="322" t="s">
        <v>143</v>
      </c>
      <c r="E36" s="319" t="s">
        <v>150</v>
      </c>
      <c r="F36" s="320" t="s">
        <v>94</v>
      </c>
      <c r="G36" s="323" t="s">
        <v>90</v>
      </c>
      <c r="H36" s="325" t="s">
        <v>275</v>
      </c>
    </row>
    <row r="37" spans="1:8" ht="16.8">
      <c r="A37" s="315" t="s">
        <v>203</v>
      </c>
      <c r="B37" s="316">
        <v>2</v>
      </c>
      <c r="C37" s="317" t="s">
        <v>96</v>
      </c>
      <c r="D37" s="322" t="s">
        <v>143</v>
      </c>
      <c r="E37" s="319" t="s">
        <v>150</v>
      </c>
      <c r="F37" s="323" t="s">
        <v>120</v>
      </c>
      <c r="G37" s="320" t="s">
        <v>176</v>
      </c>
      <c r="H37" s="325" t="s">
        <v>275</v>
      </c>
    </row>
    <row r="38" spans="1:8" ht="16.8">
      <c r="A38" s="315" t="s">
        <v>276</v>
      </c>
      <c r="B38" s="316">
        <v>2</v>
      </c>
      <c r="C38" s="317" t="s">
        <v>123</v>
      </c>
      <c r="D38" s="322" t="s">
        <v>147</v>
      </c>
      <c r="E38" s="319" t="s">
        <v>150</v>
      </c>
      <c r="F38" s="320" t="s">
        <v>110</v>
      </c>
      <c r="G38" s="323" t="s">
        <v>95</v>
      </c>
      <c r="H38" s="321" t="s">
        <v>277</v>
      </c>
    </row>
    <row r="39" spans="1:8" ht="16.8">
      <c r="A39" s="315" t="s">
        <v>130</v>
      </c>
      <c r="B39" s="316">
        <v>2</v>
      </c>
      <c r="C39" s="317" t="s">
        <v>96</v>
      </c>
      <c r="D39" s="322" t="s">
        <v>143</v>
      </c>
      <c r="E39" s="319" t="s">
        <v>150</v>
      </c>
      <c r="F39" s="323" t="s">
        <v>138</v>
      </c>
      <c r="G39" s="323" t="s">
        <v>90</v>
      </c>
      <c r="H39" s="321" t="s">
        <v>131</v>
      </c>
    </row>
    <row r="40" spans="1:8" ht="16.8">
      <c r="A40" s="315" t="s">
        <v>204</v>
      </c>
      <c r="B40" s="316">
        <v>2</v>
      </c>
      <c r="C40" s="317" t="s">
        <v>124</v>
      </c>
      <c r="D40" s="322" t="s">
        <v>147</v>
      </c>
      <c r="E40" s="319" t="s">
        <v>150</v>
      </c>
      <c r="F40" s="320" t="s">
        <v>86</v>
      </c>
      <c r="G40" s="320" t="s">
        <v>95</v>
      </c>
      <c r="H40" s="325" t="s">
        <v>278</v>
      </c>
    </row>
    <row r="41" spans="1:8" ht="16.8">
      <c r="A41" s="315" t="s">
        <v>205</v>
      </c>
      <c r="B41" s="316">
        <v>2</v>
      </c>
      <c r="C41" s="317" t="s">
        <v>161</v>
      </c>
      <c r="D41" s="322" t="s">
        <v>148</v>
      </c>
      <c r="E41" s="319" t="s">
        <v>150</v>
      </c>
      <c r="F41" s="320" t="s">
        <v>110</v>
      </c>
      <c r="G41" s="323" t="s">
        <v>92</v>
      </c>
      <c r="H41" s="321" t="s">
        <v>279</v>
      </c>
    </row>
    <row r="42" spans="1:8" ht="16.8">
      <c r="A42" s="315" t="s">
        <v>206</v>
      </c>
      <c r="B42" s="316">
        <v>2</v>
      </c>
      <c r="C42" s="324" t="s">
        <v>161</v>
      </c>
      <c r="D42" s="318" t="s">
        <v>143</v>
      </c>
      <c r="E42" s="319" t="s">
        <v>150</v>
      </c>
      <c r="F42" s="320" t="s">
        <v>86</v>
      </c>
      <c r="G42" s="320" t="s">
        <v>95</v>
      </c>
      <c r="H42" s="321" t="s">
        <v>280</v>
      </c>
    </row>
    <row r="43" spans="1:8" ht="16.8">
      <c r="A43" s="315" t="s">
        <v>207</v>
      </c>
      <c r="B43" s="316">
        <v>2</v>
      </c>
      <c r="C43" s="317" t="s">
        <v>96</v>
      </c>
      <c r="D43" s="322" t="s">
        <v>143</v>
      </c>
      <c r="E43" s="319" t="s">
        <v>150</v>
      </c>
      <c r="F43" s="323" t="s">
        <v>120</v>
      </c>
      <c r="G43" s="320" t="s">
        <v>99</v>
      </c>
      <c r="H43" s="321" t="s">
        <v>281</v>
      </c>
    </row>
    <row r="44" spans="1:8" ht="16.8">
      <c r="A44" s="326" t="s">
        <v>208</v>
      </c>
      <c r="B44" s="327">
        <v>2</v>
      </c>
      <c r="C44" s="328" t="s">
        <v>161</v>
      </c>
      <c r="D44" s="329" t="s">
        <v>143</v>
      </c>
      <c r="E44" s="330" t="s">
        <v>150</v>
      </c>
      <c r="F44" s="331" t="s">
        <v>388</v>
      </c>
      <c r="G44" s="332" t="s">
        <v>92</v>
      </c>
      <c r="H44" s="333" t="s">
        <v>267</v>
      </c>
    </row>
    <row r="45" spans="1:8" ht="16.8">
      <c r="A45" s="315" t="s">
        <v>209</v>
      </c>
      <c r="B45" s="316">
        <v>3</v>
      </c>
      <c r="C45" s="317" t="s">
        <v>123</v>
      </c>
      <c r="D45" s="322" t="s">
        <v>143</v>
      </c>
      <c r="E45" s="319" t="s">
        <v>150</v>
      </c>
      <c r="F45" s="320" t="s">
        <v>94</v>
      </c>
      <c r="G45" s="323" t="s">
        <v>90</v>
      </c>
      <c r="H45" s="325" t="s">
        <v>282</v>
      </c>
    </row>
    <row r="46" spans="1:8" ht="16.8">
      <c r="A46" s="315" t="s">
        <v>210</v>
      </c>
      <c r="B46" s="316">
        <v>3</v>
      </c>
      <c r="C46" s="317" t="s">
        <v>123</v>
      </c>
      <c r="D46" s="322" t="s">
        <v>149</v>
      </c>
      <c r="E46" s="319" t="s">
        <v>150</v>
      </c>
      <c r="F46" s="323" t="s">
        <v>138</v>
      </c>
      <c r="G46" s="323" t="s">
        <v>162</v>
      </c>
      <c r="H46" s="325" t="s">
        <v>254</v>
      </c>
    </row>
    <row r="47" spans="1:8" ht="16.8">
      <c r="A47" s="315" t="s">
        <v>211</v>
      </c>
      <c r="B47" s="316">
        <v>3</v>
      </c>
      <c r="C47" s="317" t="s">
        <v>96</v>
      </c>
      <c r="D47" s="318" t="s">
        <v>145</v>
      </c>
      <c r="E47" s="319" t="s">
        <v>150</v>
      </c>
      <c r="F47" s="320" t="s">
        <v>86</v>
      </c>
      <c r="G47" s="323" t="s">
        <v>176</v>
      </c>
      <c r="H47" s="321" t="s">
        <v>283</v>
      </c>
    </row>
    <row r="48" spans="1:8" ht="16.8">
      <c r="A48" s="315" t="s">
        <v>212</v>
      </c>
      <c r="B48" s="316">
        <v>3</v>
      </c>
      <c r="C48" s="317" t="s">
        <v>161</v>
      </c>
      <c r="D48" s="322" t="s">
        <v>146</v>
      </c>
      <c r="E48" s="319" t="s">
        <v>150</v>
      </c>
      <c r="F48" s="323" t="s">
        <v>120</v>
      </c>
      <c r="G48" s="323" t="s">
        <v>90</v>
      </c>
      <c r="H48" s="325" t="s">
        <v>270</v>
      </c>
    </row>
    <row r="49" spans="1:8" ht="16.8">
      <c r="A49" s="315" t="s">
        <v>132</v>
      </c>
      <c r="B49" s="316">
        <v>3</v>
      </c>
      <c r="C49" s="324" t="s">
        <v>85</v>
      </c>
      <c r="D49" s="318" t="s">
        <v>143</v>
      </c>
      <c r="E49" s="319" t="s">
        <v>150</v>
      </c>
      <c r="F49" s="320" t="s">
        <v>110</v>
      </c>
      <c r="G49" s="320" t="s">
        <v>92</v>
      </c>
      <c r="H49" s="325" t="s">
        <v>284</v>
      </c>
    </row>
    <row r="50" spans="1:8" ht="16.8">
      <c r="A50" s="315" t="s">
        <v>213</v>
      </c>
      <c r="B50" s="316">
        <v>3</v>
      </c>
      <c r="C50" s="317" t="s">
        <v>96</v>
      </c>
      <c r="D50" s="318" t="s">
        <v>144</v>
      </c>
      <c r="E50" s="319" t="s">
        <v>150</v>
      </c>
      <c r="F50" s="320" t="s">
        <v>86</v>
      </c>
      <c r="G50" s="323" t="s">
        <v>99</v>
      </c>
      <c r="H50" s="325" t="s">
        <v>284</v>
      </c>
    </row>
    <row r="51" spans="1:8" ht="16.8">
      <c r="A51" s="315" t="s">
        <v>214</v>
      </c>
      <c r="B51" s="316">
        <v>3</v>
      </c>
      <c r="C51" s="317" t="s">
        <v>124</v>
      </c>
      <c r="D51" s="322" t="s">
        <v>215</v>
      </c>
      <c r="E51" s="319" t="s">
        <v>150</v>
      </c>
      <c r="F51" s="320" t="s">
        <v>94</v>
      </c>
      <c r="G51" s="323" t="s">
        <v>95</v>
      </c>
      <c r="H51" s="325" t="s">
        <v>285</v>
      </c>
    </row>
    <row r="52" spans="1:8" ht="16.8">
      <c r="A52" s="315" t="s">
        <v>216</v>
      </c>
      <c r="B52" s="316">
        <v>3</v>
      </c>
      <c r="C52" s="317" t="s">
        <v>124</v>
      </c>
      <c r="D52" s="322" t="s">
        <v>148</v>
      </c>
      <c r="E52" s="319" t="s">
        <v>217</v>
      </c>
      <c r="F52" s="323" t="s">
        <v>120</v>
      </c>
      <c r="G52" s="323" t="s">
        <v>97</v>
      </c>
      <c r="H52" s="321" t="s">
        <v>286</v>
      </c>
    </row>
    <row r="53" spans="1:8" ht="16.8">
      <c r="A53" s="315" t="s">
        <v>218</v>
      </c>
      <c r="B53" s="316">
        <v>3</v>
      </c>
      <c r="C53" s="324" t="s">
        <v>124</v>
      </c>
      <c r="D53" s="318" t="s">
        <v>147</v>
      </c>
      <c r="E53" s="319" t="s">
        <v>150</v>
      </c>
      <c r="F53" s="320" t="s">
        <v>219</v>
      </c>
      <c r="G53" s="320" t="s">
        <v>99</v>
      </c>
      <c r="H53" s="334" t="s">
        <v>220</v>
      </c>
    </row>
    <row r="54" spans="1:8" ht="16.8">
      <c r="A54" s="315" t="s">
        <v>221</v>
      </c>
      <c r="B54" s="316">
        <v>3</v>
      </c>
      <c r="C54" s="335" t="s">
        <v>161</v>
      </c>
      <c r="D54" s="322" t="s">
        <v>143</v>
      </c>
      <c r="E54" s="319" t="s">
        <v>217</v>
      </c>
      <c r="F54" s="323" t="s">
        <v>120</v>
      </c>
      <c r="G54" s="320" t="s">
        <v>99</v>
      </c>
      <c r="H54" s="321" t="s">
        <v>286</v>
      </c>
    </row>
    <row r="55" spans="1:8" ht="16.8">
      <c r="A55" s="315" t="s">
        <v>129</v>
      </c>
      <c r="B55" s="316">
        <v>3</v>
      </c>
      <c r="C55" s="317" t="s">
        <v>161</v>
      </c>
      <c r="D55" s="322" t="s">
        <v>149</v>
      </c>
      <c r="E55" s="319" t="s">
        <v>150</v>
      </c>
      <c r="F55" s="320" t="s">
        <v>110</v>
      </c>
      <c r="G55" s="320" t="s">
        <v>99</v>
      </c>
      <c r="H55" s="321" t="s">
        <v>287</v>
      </c>
    </row>
    <row r="56" spans="1:8" ht="16.8">
      <c r="A56" s="315" t="s">
        <v>222</v>
      </c>
      <c r="B56" s="316">
        <v>3</v>
      </c>
      <c r="C56" s="317" t="s">
        <v>161</v>
      </c>
      <c r="D56" s="322" t="s">
        <v>143</v>
      </c>
      <c r="E56" s="319" t="s">
        <v>217</v>
      </c>
      <c r="F56" s="320" t="s">
        <v>86</v>
      </c>
      <c r="G56" s="320" t="s">
        <v>99</v>
      </c>
      <c r="H56" s="321" t="s">
        <v>288</v>
      </c>
    </row>
    <row r="57" spans="1:8" ht="16.8">
      <c r="A57" s="315" t="s">
        <v>223</v>
      </c>
      <c r="B57" s="316">
        <v>3</v>
      </c>
      <c r="C57" s="317" t="s">
        <v>96</v>
      </c>
      <c r="D57" s="322" t="s">
        <v>147</v>
      </c>
      <c r="E57" s="319" t="s">
        <v>150</v>
      </c>
      <c r="F57" s="320" t="s">
        <v>389</v>
      </c>
      <c r="G57" s="323" t="s">
        <v>90</v>
      </c>
      <c r="H57" s="321" t="s">
        <v>273</v>
      </c>
    </row>
    <row r="58" spans="1:8" ht="16.8">
      <c r="A58" s="315" t="s">
        <v>224</v>
      </c>
      <c r="B58" s="316">
        <v>3</v>
      </c>
      <c r="C58" s="317" t="s">
        <v>96</v>
      </c>
      <c r="D58" s="318" t="s">
        <v>147</v>
      </c>
      <c r="E58" s="319" t="s">
        <v>150</v>
      </c>
      <c r="F58" s="323" t="s">
        <v>120</v>
      </c>
      <c r="G58" s="320" t="s">
        <v>99</v>
      </c>
      <c r="H58" s="321" t="s">
        <v>289</v>
      </c>
    </row>
    <row r="59" spans="1:8" ht="16.8">
      <c r="A59" s="315" t="s">
        <v>225</v>
      </c>
      <c r="B59" s="316">
        <v>3</v>
      </c>
      <c r="C59" s="317" t="s">
        <v>96</v>
      </c>
      <c r="D59" s="318" t="s">
        <v>145</v>
      </c>
      <c r="E59" s="319" t="s">
        <v>150</v>
      </c>
      <c r="F59" s="320" t="s">
        <v>138</v>
      </c>
      <c r="G59" s="323" t="s">
        <v>134</v>
      </c>
      <c r="H59" s="325" t="s">
        <v>290</v>
      </c>
    </row>
    <row r="60" spans="1:8" ht="16.8">
      <c r="A60" s="315" t="s">
        <v>226</v>
      </c>
      <c r="B60" s="316">
        <v>3</v>
      </c>
      <c r="C60" s="317" t="s">
        <v>85</v>
      </c>
      <c r="D60" s="318" t="s">
        <v>147</v>
      </c>
      <c r="E60" s="319" t="s">
        <v>150</v>
      </c>
      <c r="F60" s="320" t="s">
        <v>86</v>
      </c>
      <c r="G60" s="320" t="s">
        <v>176</v>
      </c>
      <c r="H60" s="325" t="s">
        <v>291</v>
      </c>
    </row>
    <row r="61" spans="1:8" ht="16.8">
      <c r="A61" s="315" t="s">
        <v>227</v>
      </c>
      <c r="B61" s="316">
        <v>3</v>
      </c>
      <c r="C61" s="317" t="s">
        <v>124</v>
      </c>
      <c r="D61" s="318" t="s">
        <v>147</v>
      </c>
      <c r="E61" s="319" t="s">
        <v>150</v>
      </c>
      <c r="F61" s="323" t="s">
        <v>120</v>
      </c>
      <c r="G61" s="323" t="s">
        <v>99</v>
      </c>
      <c r="H61" s="325" t="s">
        <v>264</v>
      </c>
    </row>
    <row r="62" spans="1:8" ht="16.8">
      <c r="A62" s="315" t="s">
        <v>228</v>
      </c>
      <c r="B62" s="316">
        <v>3</v>
      </c>
      <c r="C62" s="317" t="s">
        <v>161</v>
      </c>
      <c r="D62" s="322" t="s">
        <v>143</v>
      </c>
      <c r="E62" s="319" t="s">
        <v>150</v>
      </c>
      <c r="F62" s="320" t="s">
        <v>120</v>
      </c>
      <c r="G62" s="323" t="s">
        <v>176</v>
      </c>
      <c r="H62" s="325" t="s">
        <v>292</v>
      </c>
    </row>
    <row r="63" spans="1:8" ht="16.8">
      <c r="A63" s="315" t="s">
        <v>229</v>
      </c>
      <c r="B63" s="316">
        <v>3</v>
      </c>
      <c r="C63" s="317" t="s">
        <v>96</v>
      </c>
      <c r="D63" s="322" t="s">
        <v>143</v>
      </c>
      <c r="E63" s="319" t="s">
        <v>150</v>
      </c>
      <c r="F63" s="320" t="s">
        <v>110</v>
      </c>
      <c r="G63" s="320" t="s">
        <v>99</v>
      </c>
      <c r="H63" s="321" t="s">
        <v>267</v>
      </c>
    </row>
    <row r="64" spans="1:8" ht="16.8">
      <c r="A64" s="326" t="s">
        <v>230</v>
      </c>
      <c r="B64" s="327">
        <v>3</v>
      </c>
      <c r="C64" s="328" t="s">
        <v>96</v>
      </c>
      <c r="D64" s="329" t="s">
        <v>143</v>
      </c>
      <c r="E64" s="330" t="s">
        <v>151</v>
      </c>
      <c r="F64" s="332" t="s">
        <v>390</v>
      </c>
      <c r="G64" s="332" t="s">
        <v>97</v>
      </c>
      <c r="H64" s="336" t="s">
        <v>293</v>
      </c>
    </row>
    <row r="65" spans="1:8" ht="16.8">
      <c r="A65" s="315" t="s">
        <v>231</v>
      </c>
      <c r="B65" s="316">
        <v>4</v>
      </c>
      <c r="C65" s="317" t="s">
        <v>161</v>
      </c>
      <c r="D65" s="322" t="s">
        <v>143</v>
      </c>
      <c r="E65" s="319" t="s">
        <v>150</v>
      </c>
      <c r="F65" s="320" t="s">
        <v>120</v>
      </c>
      <c r="G65" s="323" t="s">
        <v>128</v>
      </c>
      <c r="H65" s="325" t="s">
        <v>254</v>
      </c>
    </row>
    <row r="66" spans="1:8" ht="16.8">
      <c r="A66" s="315" t="s">
        <v>232</v>
      </c>
      <c r="B66" s="316">
        <v>4</v>
      </c>
      <c r="C66" s="317" t="s">
        <v>161</v>
      </c>
      <c r="D66" s="318" t="s">
        <v>146</v>
      </c>
      <c r="E66" s="319" t="s">
        <v>150</v>
      </c>
      <c r="F66" s="320" t="s">
        <v>110</v>
      </c>
      <c r="G66" s="323" t="s">
        <v>99</v>
      </c>
      <c r="H66" s="325" t="s">
        <v>256</v>
      </c>
    </row>
    <row r="67" spans="1:8" ht="16.8">
      <c r="A67" s="315" t="s">
        <v>233</v>
      </c>
      <c r="B67" s="316">
        <v>4</v>
      </c>
      <c r="C67" s="317" t="s">
        <v>161</v>
      </c>
      <c r="D67" s="322" t="s">
        <v>147</v>
      </c>
      <c r="E67" s="319" t="s">
        <v>150</v>
      </c>
      <c r="F67" s="320" t="s">
        <v>388</v>
      </c>
      <c r="G67" s="323" t="s">
        <v>90</v>
      </c>
      <c r="H67" s="321" t="s">
        <v>294</v>
      </c>
    </row>
    <row r="68" spans="1:8" ht="16.8">
      <c r="A68" s="315" t="s">
        <v>133</v>
      </c>
      <c r="B68" s="316">
        <v>4</v>
      </c>
      <c r="C68" s="317" t="s">
        <v>85</v>
      </c>
      <c r="D68" s="318" t="s">
        <v>146</v>
      </c>
      <c r="E68" s="319" t="s">
        <v>150</v>
      </c>
      <c r="F68" s="320" t="s">
        <v>86</v>
      </c>
      <c r="G68" s="323" t="s">
        <v>95</v>
      </c>
      <c r="H68" s="321" t="s">
        <v>295</v>
      </c>
    </row>
    <row r="69" spans="1:8" ht="16.8">
      <c r="A69" s="315" t="s">
        <v>234</v>
      </c>
      <c r="B69" s="316">
        <v>4</v>
      </c>
      <c r="C69" s="324" t="s">
        <v>96</v>
      </c>
      <c r="D69" s="318" t="s">
        <v>143</v>
      </c>
      <c r="E69" s="319" t="s">
        <v>150</v>
      </c>
      <c r="F69" s="320" t="s">
        <v>86</v>
      </c>
      <c r="G69" s="320" t="s">
        <v>90</v>
      </c>
      <c r="H69" s="321" t="s">
        <v>273</v>
      </c>
    </row>
    <row r="70" spans="1:8" ht="16.8">
      <c r="A70" s="315" t="s">
        <v>235</v>
      </c>
      <c r="B70" s="316">
        <v>4</v>
      </c>
      <c r="C70" s="317" t="s">
        <v>96</v>
      </c>
      <c r="D70" s="322" t="s">
        <v>143</v>
      </c>
      <c r="E70" s="319" t="s">
        <v>217</v>
      </c>
      <c r="F70" s="320" t="s">
        <v>94</v>
      </c>
      <c r="G70" s="323" t="s">
        <v>90</v>
      </c>
      <c r="H70" s="321" t="s">
        <v>296</v>
      </c>
    </row>
    <row r="71" spans="1:8" ht="16.8">
      <c r="A71" s="315" t="s">
        <v>236</v>
      </c>
      <c r="B71" s="316">
        <v>4</v>
      </c>
      <c r="C71" s="317" t="s">
        <v>123</v>
      </c>
      <c r="D71" s="322" t="s">
        <v>147</v>
      </c>
      <c r="E71" s="319" t="s">
        <v>150</v>
      </c>
      <c r="F71" s="323" t="s">
        <v>138</v>
      </c>
      <c r="G71" s="320" t="s">
        <v>90</v>
      </c>
      <c r="H71" s="325" t="s">
        <v>260</v>
      </c>
    </row>
    <row r="72" spans="1:8" ht="16.8">
      <c r="A72" s="315" t="s">
        <v>237</v>
      </c>
      <c r="B72" s="316">
        <v>4</v>
      </c>
      <c r="C72" s="317" t="s">
        <v>161</v>
      </c>
      <c r="D72" s="322" t="s">
        <v>143</v>
      </c>
      <c r="E72" s="322" t="s">
        <v>150</v>
      </c>
      <c r="F72" s="320" t="s">
        <v>120</v>
      </c>
      <c r="G72" s="323" t="s">
        <v>92</v>
      </c>
      <c r="H72" s="321" t="s">
        <v>267</v>
      </c>
    </row>
    <row r="73" spans="1:8" ht="16.8">
      <c r="A73" s="315" t="s">
        <v>238</v>
      </c>
      <c r="B73" s="316">
        <v>4</v>
      </c>
      <c r="C73" s="317" t="s">
        <v>96</v>
      </c>
      <c r="D73" s="322" t="s">
        <v>143</v>
      </c>
      <c r="E73" s="322" t="s">
        <v>150</v>
      </c>
      <c r="F73" s="320" t="s">
        <v>110</v>
      </c>
      <c r="G73" s="323" t="s">
        <v>99</v>
      </c>
      <c r="H73" s="321" t="s">
        <v>296</v>
      </c>
    </row>
    <row r="74" spans="1:8" ht="16.8">
      <c r="A74" s="315" t="s">
        <v>239</v>
      </c>
      <c r="B74" s="316">
        <v>4</v>
      </c>
      <c r="C74" s="317" t="s">
        <v>96</v>
      </c>
      <c r="D74" s="322" t="s">
        <v>240</v>
      </c>
      <c r="E74" s="319" t="s">
        <v>150</v>
      </c>
      <c r="F74" s="320" t="s">
        <v>110</v>
      </c>
      <c r="G74" s="323" t="s">
        <v>134</v>
      </c>
      <c r="H74" s="325" t="s">
        <v>297</v>
      </c>
    </row>
    <row r="75" spans="1:8" ht="17.399999999999999" thickBot="1">
      <c r="A75" s="337" t="s">
        <v>241</v>
      </c>
      <c r="B75" s="338">
        <v>4</v>
      </c>
      <c r="C75" s="339" t="s">
        <v>98</v>
      </c>
      <c r="D75" s="340" t="s">
        <v>147</v>
      </c>
      <c r="E75" s="340" t="s">
        <v>150</v>
      </c>
      <c r="F75" s="341" t="s">
        <v>110</v>
      </c>
      <c r="G75" s="341" t="s">
        <v>90</v>
      </c>
      <c r="H75" s="342" t="s">
        <v>298</v>
      </c>
    </row>
    <row r="76" spans="1:8" ht="17.399999999999999" thickTop="1">
      <c r="A76" s="221"/>
      <c r="B76" s="222"/>
      <c r="C76" s="223"/>
      <c r="D76" s="223"/>
      <c r="E76" s="223"/>
      <c r="F76" s="223"/>
      <c r="G76" s="223"/>
      <c r="H76" s="224"/>
    </row>
    <row r="77" spans="1:8">
      <c r="A77" s="30"/>
      <c r="B77" s="30"/>
      <c r="C77" s="30"/>
      <c r="D77" s="30"/>
      <c r="E77" s="30"/>
      <c r="F77" s="30"/>
      <c r="G77" s="30"/>
      <c r="H77" s="30"/>
    </row>
    <row r="78" spans="1:8">
      <c r="A78" s="30"/>
      <c r="B78" s="30"/>
      <c r="C78" s="30"/>
      <c r="D78" s="30"/>
      <c r="E78" s="30"/>
      <c r="F78" s="30"/>
      <c r="G78" s="30"/>
      <c r="H78" s="30"/>
    </row>
    <row r="79" spans="1:8">
      <c r="A79" s="30"/>
      <c r="B79" s="30"/>
      <c r="C79" s="30"/>
      <c r="D79" s="30"/>
      <c r="E79" s="30"/>
      <c r="F79" s="30"/>
      <c r="G79" s="30"/>
      <c r="H79" s="30"/>
    </row>
    <row r="80" spans="1:8">
      <c r="A80" s="30"/>
      <c r="B80" s="30"/>
      <c r="C80" s="30"/>
      <c r="D80" s="30"/>
      <c r="E80" s="30"/>
      <c r="F80" s="30"/>
      <c r="G80" s="30"/>
      <c r="H80" s="30"/>
    </row>
    <row r="81" spans="1:8">
      <c r="A81" s="30"/>
      <c r="B81" s="30"/>
      <c r="C81" s="30"/>
      <c r="D81" s="30"/>
      <c r="E81" s="30"/>
      <c r="F81" s="30"/>
      <c r="G81" s="30"/>
      <c r="H81" s="30"/>
    </row>
    <row r="82" spans="1:8">
      <c r="A82" s="30"/>
      <c r="B82" s="30"/>
      <c r="C82" s="30"/>
      <c r="D82" s="30"/>
      <c r="E82" s="30"/>
      <c r="F82" s="30"/>
      <c r="G82" s="30"/>
      <c r="H82" s="30"/>
    </row>
    <row r="83" spans="1:8">
      <c r="A83" s="30"/>
      <c r="B83" s="30"/>
      <c r="C83" s="30"/>
      <c r="D83" s="30"/>
      <c r="E83" s="30"/>
      <c r="F83" s="30"/>
      <c r="G83" s="30"/>
      <c r="H83" s="30"/>
    </row>
    <row r="84" spans="1:8">
      <c r="A84" s="30"/>
      <c r="B84" s="30"/>
      <c r="C84" s="30"/>
      <c r="D84" s="30"/>
      <c r="E84" s="30"/>
      <c r="F84" s="30"/>
      <c r="G84" s="30"/>
      <c r="H84" s="30"/>
    </row>
    <row r="85" spans="1:8">
      <c r="A85" s="30"/>
      <c r="B85" s="30"/>
      <c r="C85" s="30"/>
      <c r="D85" s="30"/>
      <c r="E85" s="30"/>
      <c r="F85" s="30"/>
      <c r="G85" s="30"/>
      <c r="H85" s="30"/>
    </row>
    <row r="86" spans="1:8">
      <c r="A86" s="30"/>
      <c r="B86" s="30"/>
      <c r="C86" s="30"/>
      <c r="D86" s="30"/>
      <c r="E86" s="30"/>
      <c r="F86" s="30"/>
      <c r="G86" s="30"/>
      <c r="H86" s="30"/>
    </row>
    <row r="87" spans="1:8">
      <c r="A87" s="30"/>
      <c r="B87" s="30"/>
      <c r="C87" s="30"/>
      <c r="D87" s="30"/>
      <c r="E87" s="30"/>
      <c r="F87" s="30"/>
      <c r="G87" s="30"/>
      <c r="H87" s="30"/>
    </row>
    <row r="88" spans="1:8">
      <c r="A88" s="30"/>
      <c r="B88" s="30"/>
      <c r="C88" s="30"/>
      <c r="D88" s="30"/>
      <c r="E88" s="30"/>
      <c r="F88" s="30"/>
      <c r="G88" s="30"/>
      <c r="H88" s="30"/>
    </row>
    <row r="89" spans="1:8">
      <c r="A89" s="30"/>
      <c r="B89" s="30"/>
      <c r="C89" s="30"/>
      <c r="D89" s="30"/>
      <c r="E89" s="30"/>
      <c r="F89" s="30"/>
      <c r="G89" s="30"/>
    </row>
    <row r="90" spans="1:8">
      <c r="A90" s="30"/>
      <c r="B90" s="30"/>
      <c r="C90" s="30"/>
      <c r="D90" s="30"/>
      <c r="E90" s="30"/>
      <c r="F90" s="30"/>
      <c r="G90" s="30"/>
    </row>
    <row r="91" spans="1:8">
      <c r="A91" s="30"/>
      <c r="B91" s="30"/>
      <c r="C91" s="30"/>
      <c r="D91" s="30"/>
      <c r="E91" s="30"/>
      <c r="F91" s="30"/>
      <c r="G91" s="30"/>
    </row>
    <row r="92" spans="1:8">
      <c r="A92" s="30"/>
      <c r="B92" s="30"/>
      <c r="C92" s="30"/>
    </row>
    <row r="93" spans="1:8">
      <c r="A93" s="30"/>
      <c r="B93" s="30"/>
      <c r="C93" s="30"/>
    </row>
    <row r="94" spans="1:8">
      <c r="A94" s="30"/>
      <c r="B94" s="30"/>
      <c r="C94" s="30"/>
    </row>
    <row r="95" spans="1:8">
      <c r="A95" s="30"/>
      <c r="B95" s="30"/>
      <c r="C95" s="30"/>
    </row>
  </sheetData>
  <phoneticPr fontId="0" type="noConversion"/>
  <printOptions gridLinesSet="0"/>
  <pageMargins left="0.62" right="0.33" top="0.5" bottom="0.63" header="0.5" footer="0.5"/>
  <pageSetup orientation="portrait" horizontalDpi="120" verticalDpi="144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20"/>
  <sheetViews>
    <sheetView showGridLines="0" workbookViewId="0"/>
  </sheetViews>
  <sheetFormatPr defaultColWidth="13" defaultRowHeight="16.8"/>
  <cols>
    <col min="1" max="1" width="18" style="259" bestFit="1" customWidth="1"/>
    <col min="2" max="2" width="5.8984375" style="259" customWidth="1"/>
    <col min="3" max="3" width="6.09765625" style="259" bestFit="1" customWidth="1"/>
    <col min="4" max="4" width="6.3984375" style="258" bestFit="1" customWidth="1"/>
    <col min="5" max="5" width="1.8984375" style="258" customWidth="1"/>
    <col min="6" max="6" width="16.5" style="258" bestFit="1" customWidth="1"/>
    <col min="7" max="7" width="3.5" style="258" bestFit="1" customWidth="1"/>
    <col min="8" max="8" width="3.3984375" style="258" bestFit="1" customWidth="1"/>
    <col min="9" max="9" width="3.8984375" style="258" bestFit="1" customWidth="1"/>
    <col min="10" max="10" width="3.59765625" style="258" bestFit="1" customWidth="1"/>
    <col min="11" max="14" width="3.5" style="258" bestFit="1" customWidth="1"/>
    <col min="15" max="15" width="1.8984375" style="258" customWidth="1"/>
    <col min="16" max="16" width="25.59765625" style="258" bestFit="1" customWidth="1"/>
    <col min="17" max="17" width="1.8984375" style="259" customWidth="1"/>
    <col min="18" max="18" width="21.5" style="255" bestFit="1" customWidth="1"/>
    <col min="19" max="16384" width="13" style="255"/>
  </cols>
  <sheetData>
    <row r="1" spans="1:18" ht="24" thickTop="1" thickBot="1">
      <c r="A1" s="499" t="s">
        <v>374</v>
      </c>
      <c r="B1" s="500"/>
      <c r="C1" s="500"/>
      <c r="D1" s="501"/>
      <c r="E1" s="255"/>
      <c r="F1" s="459" t="s">
        <v>373</v>
      </c>
      <c r="G1" s="459"/>
      <c r="H1" s="460"/>
      <c r="I1" s="37"/>
      <c r="J1" s="461"/>
      <c r="K1" s="37"/>
      <c r="L1" s="37"/>
      <c r="M1" s="37"/>
      <c r="N1" s="461"/>
      <c r="O1" s="255"/>
      <c r="P1" s="256" t="s">
        <v>155</v>
      </c>
      <c r="Q1" s="255"/>
      <c r="R1" s="257" t="s">
        <v>163</v>
      </c>
    </row>
    <row r="2" spans="1:18" ht="17.399999999999999" thickTop="1">
      <c r="A2" s="100" t="s">
        <v>7</v>
      </c>
      <c r="B2" s="101" t="s">
        <v>157</v>
      </c>
      <c r="C2" s="235" t="s">
        <v>243</v>
      </c>
      <c r="D2" s="239" t="s">
        <v>106</v>
      </c>
      <c r="E2" s="3"/>
      <c r="F2" s="458"/>
      <c r="G2" s="462" t="s">
        <v>352</v>
      </c>
      <c r="H2" s="463"/>
      <c r="I2" s="464"/>
      <c r="J2" s="464"/>
      <c r="K2" s="464"/>
      <c r="L2" s="464"/>
      <c r="M2" s="464"/>
      <c r="N2" s="465"/>
      <c r="O2" s="3"/>
      <c r="P2" s="252" t="s">
        <v>249</v>
      </c>
      <c r="Q2" s="255"/>
      <c r="R2" s="176" t="s">
        <v>347</v>
      </c>
    </row>
    <row r="3" spans="1:18" ht="17.399999999999999" thickBot="1">
      <c r="A3" s="229">
        <v>0</v>
      </c>
      <c r="B3" s="230">
        <f>10+A3+'Personal File'!$C$12</f>
        <v>13</v>
      </c>
      <c r="C3" s="236">
        <v>5</v>
      </c>
      <c r="D3" s="265">
        <v>0</v>
      </c>
      <c r="E3" s="3"/>
      <c r="F3" s="458"/>
      <c r="G3" s="466" t="s">
        <v>353</v>
      </c>
      <c r="H3" s="467" t="s">
        <v>354</v>
      </c>
      <c r="I3" s="467" t="s">
        <v>355</v>
      </c>
      <c r="J3" s="467" t="s">
        <v>356</v>
      </c>
      <c r="K3" s="467" t="s">
        <v>357</v>
      </c>
      <c r="L3" s="467" t="s">
        <v>358</v>
      </c>
      <c r="M3" s="467" t="s">
        <v>359</v>
      </c>
      <c r="N3" s="468" t="s">
        <v>360</v>
      </c>
      <c r="O3" s="3"/>
      <c r="P3" s="513"/>
      <c r="Q3" s="255"/>
      <c r="R3" s="171" t="s">
        <v>392</v>
      </c>
    </row>
    <row r="4" spans="1:18" ht="18" thickTop="1" thickBot="1">
      <c r="A4" s="231">
        <v>1</v>
      </c>
      <c r="B4" s="232">
        <f>10+A4+'Personal File'!$C$12</f>
        <v>14</v>
      </c>
      <c r="C4" s="237">
        <v>3</v>
      </c>
      <c r="D4" s="266">
        <v>3</v>
      </c>
      <c r="E4" s="3"/>
      <c r="F4" s="469" t="s">
        <v>362</v>
      </c>
      <c r="G4" s="470">
        <v>5</v>
      </c>
      <c r="H4" s="471">
        <v>3</v>
      </c>
      <c r="I4" s="472">
        <v>0</v>
      </c>
      <c r="J4" s="472">
        <v>0</v>
      </c>
      <c r="K4" s="472">
        <v>0</v>
      </c>
      <c r="L4" s="472">
        <v>0</v>
      </c>
      <c r="M4" s="472">
        <v>0</v>
      </c>
      <c r="N4" s="473">
        <v>0</v>
      </c>
      <c r="O4" s="3"/>
      <c r="Q4" s="255"/>
      <c r="R4" s="144" t="s">
        <v>158</v>
      </c>
    </row>
    <row r="5" spans="1:18" ht="18" thickTop="1" thickBot="1">
      <c r="A5" s="262">
        <v>2</v>
      </c>
      <c r="B5" s="263">
        <f>10+A5+'Personal File'!$C$12</f>
        <v>15</v>
      </c>
      <c r="C5" s="264">
        <v>0</v>
      </c>
      <c r="D5" s="267">
        <v>0</v>
      </c>
      <c r="E5" s="3"/>
      <c r="F5" s="474" t="s">
        <v>379</v>
      </c>
      <c r="G5" s="475">
        <v>0</v>
      </c>
      <c r="H5" s="475">
        <v>1</v>
      </c>
      <c r="I5" s="476">
        <v>0</v>
      </c>
      <c r="J5" s="476">
        <v>0</v>
      </c>
      <c r="K5" s="476">
        <v>0</v>
      </c>
      <c r="L5" s="476">
        <v>0</v>
      </c>
      <c r="M5" s="476">
        <v>0</v>
      </c>
      <c r="N5" s="477">
        <v>0</v>
      </c>
      <c r="O5" s="3"/>
      <c r="P5" s="256" t="s">
        <v>156</v>
      </c>
      <c r="Q5" s="255"/>
      <c r="R5" s="177" t="s">
        <v>159</v>
      </c>
    </row>
    <row r="6" spans="1:18" ht="17.399999999999999" thickBot="1">
      <c r="A6" s="262">
        <v>3</v>
      </c>
      <c r="B6" s="263">
        <f>10+A6+'Personal File'!$C$12</f>
        <v>16</v>
      </c>
      <c r="C6" s="264">
        <v>0</v>
      </c>
      <c r="D6" s="267">
        <v>0</v>
      </c>
      <c r="E6" s="3"/>
      <c r="F6" s="478" t="s">
        <v>361</v>
      </c>
      <c r="G6" s="479">
        <f t="shared" ref="G6:N6" si="0">SUM(G4:G5)</f>
        <v>5</v>
      </c>
      <c r="H6" s="479">
        <f t="shared" si="0"/>
        <v>4</v>
      </c>
      <c r="I6" s="480">
        <f t="shared" ref="I6" si="1">SUM(I4:I5)</f>
        <v>0</v>
      </c>
      <c r="J6" s="480">
        <f t="shared" si="0"/>
        <v>0</v>
      </c>
      <c r="K6" s="480">
        <f t="shared" si="0"/>
        <v>0</v>
      </c>
      <c r="L6" s="480">
        <f t="shared" si="0"/>
        <v>0</v>
      </c>
      <c r="M6" s="480">
        <f t="shared" si="0"/>
        <v>0</v>
      </c>
      <c r="N6" s="481">
        <f t="shared" si="0"/>
        <v>0</v>
      </c>
      <c r="O6" s="3"/>
      <c r="P6" s="170" t="s">
        <v>346</v>
      </c>
      <c r="Q6" s="255"/>
      <c r="R6" s="259"/>
    </row>
    <row r="7" spans="1:18" ht="18" thickTop="1" thickBot="1">
      <c r="A7" s="262">
        <v>4</v>
      </c>
      <c r="B7" s="263">
        <f>10+A7+'Personal File'!$C$12</f>
        <v>17</v>
      </c>
      <c r="C7" s="264">
        <v>0</v>
      </c>
      <c r="D7" s="267">
        <v>0</v>
      </c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254" t="s">
        <v>242</v>
      </c>
      <c r="Q7" s="255"/>
      <c r="R7" s="486" t="s">
        <v>107</v>
      </c>
    </row>
    <row r="8" spans="1:18" ht="18" thickTop="1" thickBot="1">
      <c r="A8" s="233">
        <v>5</v>
      </c>
      <c r="B8" s="234">
        <f>10+A8+'Personal File'!$C$12</f>
        <v>18</v>
      </c>
      <c r="C8" s="238">
        <v>0</v>
      </c>
      <c r="D8" s="240">
        <v>0</v>
      </c>
      <c r="E8" s="3"/>
      <c r="F8" s="3"/>
      <c r="G8" s="3"/>
      <c r="H8" s="3"/>
      <c r="I8" s="3"/>
      <c r="J8" s="3"/>
      <c r="K8" s="3"/>
      <c r="L8" s="3"/>
      <c r="M8" s="3"/>
      <c r="N8" s="3"/>
      <c r="O8" s="3"/>
      <c r="Q8" s="255"/>
      <c r="R8" s="176" t="s">
        <v>376</v>
      </c>
    </row>
    <row r="9" spans="1:18" ht="22.2" thickTop="1" thickBot="1">
      <c r="B9" s="514" t="s">
        <v>384</v>
      </c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483" t="s">
        <v>364</v>
      </c>
      <c r="Q9" s="255"/>
      <c r="R9" s="177" t="s">
        <v>369</v>
      </c>
    </row>
    <row r="10" spans="1:18" ht="17.399999999999999" thickBot="1"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176" t="s">
        <v>365</v>
      </c>
      <c r="R10" s="260"/>
    </row>
    <row r="11" spans="1:18" ht="24" thickTop="1" thickBot="1">
      <c r="A11" s="502" t="s">
        <v>370</v>
      </c>
      <c r="B11" s="503"/>
      <c r="C11" s="503"/>
      <c r="D11" s="504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171" t="s">
        <v>391</v>
      </c>
    </row>
    <row r="12" spans="1:18" ht="17.399999999999999" thickTop="1">
      <c r="A12" s="505" t="s">
        <v>105</v>
      </c>
      <c r="B12" s="506" t="s">
        <v>7</v>
      </c>
      <c r="C12" s="507" t="s">
        <v>157</v>
      </c>
      <c r="D12" s="508" t="s">
        <v>106</v>
      </c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484" t="s">
        <v>366</v>
      </c>
    </row>
    <row r="13" spans="1:18">
      <c r="A13" s="487" t="s">
        <v>167</v>
      </c>
      <c r="B13" s="488">
        <v>0</v>
      </c>
      <c r="C13" s="489">
        <f>10+B13+'Personal File'!$C$12+1</f>
        <v>14</v>
      </c>
      <c r="D13" s="490" t="s">
        <v>396</v>
      </c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484" t="s">
        <v>367</v>
      </c>
    </row>
    <row r="14" spans="1:18" ht="17.399999999999999" thickBot="1">
      <c r="A14" s="491" t="s">
        <v>171</v>
      </c>
      <c r="B14" s="492">
        <v>0</v>
      </c>
      <c r="C14" s="493">
        <f>10+B13+'Personal File'!$C$12+1</f>
        <v>14</v>
      </c>
      <c r="D14" s="494" t="s">
        <v>396</v>
      </c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485" t="s">
        <v>368</v>
      </c>
    </row>
    <row r="15" spans="1:18" ht="17.399999999999999" thickTop="1">
      <c r="A15" s="491" t="s">
        <v>371</v>
      </c>
      <c r="B15" s="492">
        <v>0</v>
      </c>
      <c r="C15" s="493">
        <f>10+B15+'Personal File'!$C$12+1</f>
        <v>14</v>
      </c>
      <c r="D15" s="494" t="s">
        <v>396</v>
      </c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</row>
    <row r="16" spans="1:18" ht="17.399999999999999" thickBot="1">
      <c r="A16" s="495" t="s">
        <v>372</v>
      </c>
      <c r="B16" s="496">
        <v>0</v>
      </c>
      <c r="C16" s="498">
        <f>10+B16+'Personal File'!$C$12+1</f>
        <v>14</v>
      </c>
      <c r="D16" s="497" t="s">
        <v>396</v>
      </c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</row>
    <row r="17" spans="5:15" ht="17.399999999999999" thickTop="1"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</row>
    <row r="20" spans="5:15"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</row>
  </sheetData>
  <phoneticPr fontId="0" type="noConversion"/>
  <conditionalFormatting sqref="D8 D18:D21">
    <cfRule type="cellIs" dxfId="23" priority="12" stopIfTrue="1" operator="equal">
      <formula>"þ"</formula>
    </cfRule>
  </conditionalFormatting>
  <conditionalFormatting sqref="D3:D7">
    <cfRule type="cellIs" dxfId="22" priority="11" stopIfTrue="1" operator="equal">
      <formula>"þ"</formula>
    </cfRule>
  </conditionalFormatting>
  <conditionalFormatting sqref="B15">
    <cfRule type="cellIs" dxfId="21" priority="10" stopIfTrue="1" operator="greaterThanOrEqual">
      <formula>#REF!</formula>
    </cfRule>
  </conditionalFormatting>
  <conditionalFormatting sqref="B13:B14">
    <cfRule type="cellIs" dxfId="20" priority="9" stopIfTrue="1" operator="equal">
      <formula>"þ"</formula>
    </cfRule>
  </conditionalFormatting>
  <conditionalFormatting sqref="C13:C14">
    <cfRule type="cellIs" dxfId="19" priority="8" stopIfTrue="1" operator="equal">
      <formula>"þ"</formula>
    </cfRule>
  </conditionalFormatting>
  <conditionalFormatting sqref="C13:C14">
    <cfRule type="cellIs" dxfId="18" priority="7" stopIfTrue="1" operator="equal">
      <formula>"þ"</formula>
    </cfRule>
  </conditionalFormatting>
  <conditionalFormatting sqref="D13:D14">
    <cfRule type="cellIs" dxfId="17" priority="6" stopIfTrue="1" operator="equal">
      <formula>"þ"</formula>
    </cfRule>
  </conditionalFormatting>
  <conditionalFormatting sqref="B16:D16">
    <cfRule type="cellIs" dxfId="16" priority="5" stopIfTrue="1" operator="equal">
      <formula>"þ"</formula>
    </cfRule>
  </conditionalFormatting>
  <conditionalFormatting sqref="B15">
    <cfRule type="cellIs" dxfId="15" priority="4" stopIfTrue="1" operator="equal">
      <formula>"þ"</formula>
    </cfRule>
  </conditionalFormatting>
  <conditionalFormatting sqref="C15">
    <cfRule type="cellIs" dxfId="14" priority="3" stopIfTrue="1" operator="equal">
      <formula>"þ"</formula>
    </cfRule>
  </conditionalFormatting>
  <conditionalFormatting sqref="C15">
    <cfRule type="cellIs" dxfId="13" priority="2" stopIfTrue="1" operator="equal">
      <formula>"þ"</formula>
    </cfRule>
  </conditionalFormatting>
  <conditionalFormatting sqref="D15">
    <cfRule type="cellIs" dxfId="12" priority="1" stopIfTrue="1" operator="equal">
      <formula>"þ"</formula>
    </cfRule>
  </conditionalFormatting>
  <printOptions gridLinesSet="0"/>
  <pageMargins left="0.62" right="0.33" top="0.5" bottom="0.63" header="0.5" footer="0.5"/>
  <pageSetup orientation="portrait" horizontalDpi="120" verticalDpi="144" r:id="rId1"/>
  <headerFooter alignWithMargins="0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9"/>
  <sheetViews>
    <sheetView showGridLines="0" workbookViewId="0"/>
  </sheetViews>
  <sheetFormatPr defaultColWidth="13" defaultRowHeight="15.6"/>
  <cols>
    <col min="1" max="1" width="14.8984375" style="25" bestFit="1" customWidth="1"/>
    <col min="2" max="2" width="8.59765625" style="25" customWidth="1"/>
    <col min="3" max="3" width="4.3984375" style="25" bestFit="1" customWidth="1"/>
    <col min="4" max="4" width="6.19921875" style="25" bestFit="1" customWidth="1"/>
    <col min="5" max="6" width="8" style="25" bestFit="1" customWidth="1"/>
    <col min="7" max="7" width="3.8984375" style="25" bestFit="1" customWidth="1"/>
    <col min="8" max="8" width="4" style="25" bestFit="1" customWidth="1"/>
    <col min="9" max="9" width="4.3984375" style="25" bestFit="1" customWidth="1"/>
    <col min="10" max="10" width="6.19921875" style="25" bestFit="1" customWidth="1"/>
    <col min="11" max="11" width="22.69921875" style="25" bestFit="1" customWidth="1"/>
    <col min="12" max="16384" width="13" style="1"/>
  </cols>
  <sheetData>
    <row r="1" spans="1:11" ht="23.4" thickBot="1">
      <c r="A1" s="23" t="s">
        <v>28</v>
      </c>
      <c r="B1" s="23"/>
      <c r="C1" s="23"/>
      <c r="D1" s="23"/>
      <c r="E1" s="23"/>
      <c r="F1" s="23"/>
      <c r="G1" s="23"/>
      <c r="H1" s="23"/>
      <c r="I1" s="23"/>
      <c r="J1" s="23"/>
      <c r="K1" s="23"/>
    </row>
    <row r="2" spans="1:11" ht="16.8" thickTop="1" thickBot="1">
      <c r="A2" s="367" t="s">
        <v>9</v>
      </c>
      <c r="B2" s="368" t="s">
        <v>10</v>
      </c>
      <c r="C2" s="368" t="s">
        <v>32</v>
      </c>
      <c r="D2" s="368" t="s">
        <v>33</v>
      </c>
      <c r="E2" s="369" t="s">
        <v>78</v>
      </c>
      <c r="F2" s="368" t="s">
        <v>29</v>
      </c>
      <c r="G2" s="368" t="s">
        <v>34</v>
      </c>
      <c r="H2" s="370" t="s">
        <v>160</v>
      </c>
      <c r="I2" s="524" t="s">
        <v>395</v>
      </c>
      <c r="J2" s="370" t="s">
        <v>116</v>
      </c>
      <c r="K2" s="371" t="s">
        <v>8</v>
      </c>
    </row>
    <row r="3" spans="1:11">
      <c r="A3" s="452" t="s">
        <v>316</v>
      </c>
      <c r="B3" s="271" t="s">
        <v>301</v>
      </c>
      <c r="C3" s="272">
        <v>0</v>
      </c>
      <c r="D3" s="273" t="s">
        <v>70</v>
      </c>
      <c r="E3" s="273" t="s">
        <v>302</v>
      </c>
      <c r="F3" s="274" t="s">
        <v>303</v>
      </c>
      <c r="G3" s="275">
        <v>1</v>
      </c>
      <c r="H3" s="509">
        <f>'Personal File'!$B$7+'Personal File'!$C$9+D3</f>
        <v>-1</v>
      </c>
      <c r="I3" s="525">
        <f t="shared" ref="I3:I4" ca="1" si="0">RANDBETWEEN(1,20)</f>
        <v>3</v>
      </c>
      <c r="J3" s="529">
        <f t="shared" ref="J3:J5" ca="1" si="1">I3+H3</f>
        <v>2</v>
      </c>
      <c r="K3" s="515" t="s">
        <v>366</v>
      </c>
    </row>
    <row r="4" spans="1:11">
      <c r="A4" s="309" t="s">
        <v>310</v>
      </c>
      <c r="B4" s="310" t="s">
        <v>305</v>
      </c>
      <c r="C4" s="311">
        <v>0</v>
      </c>
      <c r="D4" s="312" t="s">
        <v>70</v>
      </c>
      <c r="E4" s="312" t="s">
        <v>311</v>
      </c>
      <c r="F4" s="313" t="s">
        <v>312</v>
      </c>
      <c r="G4" s="314">
        <v>2</v>
      </c>
      <c r="H4" s="509">
        <f>'Personal File'!$B$7+'Personal File'!$C$9+D4</f>
        <v>-1</v>
      </c>
      <c r="I4" s="526">
        <f t="shared" ca="1" si="0"/>
        <v>20</v>
      </c>
      <c r="J4" s="530">
        <f t="shared" ca="1" si="1"/>
        <v>19</v>
      </c>
      <c r="K4" s="516" t="s">
        <v>366</v>
      </c>
    </row>
    <row r="5" spans="1:11" ht="16.2" thickBot="1">
      <c r="A5" s="308" t="s">
        <v>318</v>
      </c>
      <c r="B5" s="73" t="s">
        <v>305</v>
      </c>
      <c r="C5" s="277">
        <v>0</v>
      </c>
      <c r="D5" s="282">
        <v>0</v>
      </c>
      <c r="E5" s="24" t="s">
        <v>306</v>
      </c>
      <c r="F5" s="73" t="s">
        <v>303</v>
      </c>
      <c r="G5" s="72">
        <v>0.5</v>
      </c>
      <c r="H5" s="510">
        <f>'Personal File'!$B$7+'Personal File'!$C$9+D5</f>
        <v>-1</v>
      </c>
      <c r="I5" s="527">
        <f ca="1">RANDBETWEEN(1,20)</f>
        <v>11</v>
      </c>
      <c r="J5" s="528">
        <f t="shared" ca="1" si="1"/>
        <v>10</v>
      </c>
      <c r="K5" s="517" t="s">
        <v>366</v>
      </c>
    </row>
    <row r="6" spans="1:11" ht="6" customHeight="1" thickTop="1" thickBot="1"/>
    <row r="7" spans="1:11" ht="16.8" thickTop="1" thickBot="1">
      <c r="A7" s="367" t="s">
        <v>12</v>
      </c>
      <c r="B7" s="368" t="s">
        <v>13</v>
      </c>
      <c r="C7" s="368" t="s">
        <v>32</v>
      </c>
      <c r="D7" s="368" t="s">
        <v>33</v>
      </c>
      <c r="E7" s="369" t="s">
        <v>78</v>
      </c>
      <c r="F7" s="368" t="s">
        <v>14</v>
      </c>
      <c r="G7" s="368" t="s">
        <v>34</v>
      </c>
      <c r="H7" s="370" t="s">
        <v>160</v>
      </c>
      <c r="I7" s="524" t="s">
        <v>395</v>
      </c>
      <c r="J7" s="370" t="s">
        <v>116</v>
      </c>
      <c r="K7" s="371" t="s">
        <v>8</v>
      </c>
    </row>
    <row r="8" spans="1:11">
      <c r="A8" s="453" t="s">
        <v>317</v>
      </c>
      <c r="B8" s="280" t="s">
        <v>305</v>
      </c>
      <c r="C8" s="281" t="s">
        <v>70</v>
      </c>
      <c r="D8" s="281" t="s">
        <v>70</v>
      </c>
      <c r="E8" s="280" t="s">
        <v>306</v>
      </c>
      <c r="F8" s="281" t="s">
        <v>388</v>
      </c>
      <c r="G8" s="155">
        <v>1</v>
      </c>
      <c r="H8" s="276" t="str">
        <f>CONCATENATE("+",RIGHT('Personal File'!$B$7)+('Personal File'!$C$10)+D8)</f>
        <v>+2</v>
      </c>
      <c r="I8" s="525">
        <f t="shared" ref="I8" ca="1" si="2">RANDBETWEEN(1,20)</f>
        <v>3</v>
      </c>
      <c r="J8" s="531">
        <f t="shared" ref="J8:J9" ca="1" si="3">I8+H8</f>
        <v>5</v>
      </c>
      <c r="K8" s="156" t="s">
        <v>366</v>
      </c>
    </row>
    <row r="9" spans="1:11" ht="16.2" thickBot="1">
      <c r="A9" s="183"/>
      <c r="B9" s="184"/>
      <c r="C9" s="185"/>
      <c r="D9" s="185"/>
      <c r="E9" s="184"/>
      <c r="F9" s="185"/>
      <c r="G9" s="186"/>
      <c r="H9" s="187"/>
      <c r="I9" s="527">
        <f ca="1">RANDBETWEEN(1,20)</f>
        <v>16</v>
      </c>
      <c r="J9" s="528">
        <f t="shared" ca="1" si="3"/>
        <v>16</v>
      </c>
      <c r="K9" s="188"/>
    </row>
    <row r="10" spans="1:11" ht="6" customHeight="1" thickTop="1" thickBot="1">
      <c r="D10" s="27"/>
      <c r="E10" s="27"/>
      <c r="G10" s="28"/>
      <c r="H10" s="28"/>
      <c r="I10" s="28"/>
      <c r="J10" s="28"/>
    </row>
    <row r="11" spans="1:11" ht="16.8" thickTop="1" thickBot="1">
      <c r="A11" s="367" t="s">
        <v>83</v>
      </c>
      <c r="B11" s="368" t="s">
        <v>22</v>
      </c>
      <c r="C11" s="368" t="s">
        <v>41</v>
      </c>
      <c r="D11" s="368" t="s">
        <v>116</v>
      </c>
      <c r="E11" s="368" t="s">
        <v>117</v>
      </c>
      <c r="F11" s="368" t="s">
        <v>118</v>
      </c>
      <c r="G11" s="368" t="s">
        <v>34</v>
      </c>
      <c r="H11" s="372" t="s">
        <v>8</v>
      </c>
      <c r="I11" s="520"/>
      <c r="J11" s="520"/>
      <c r="K11" s="373"/>
    </row>
    <row r="12" spans="1:11">
      <c r="A12" s="158" t="s">
        <v>348</v>
      </c>
      <c r="B12" s="29">
        <v>2</v>
      </c>
      <c r="C12" s="29">
        <v>6</v>
      </c>
      <c r="D12" s="29">
        <v>0</v>
      </c>
      <c r="E12" s="127">
        <v>0.1</v>
      </c>
      <c r="F12" s="278" t="s">
        <v>349</v>
      </c>
      <c r="G12" s="50">
        <v>4</v>
      </c>
      <c r="H12" s="178"/>
      <c r="I12" s="521"/>
      <c r="J12" s="521"/>
      <c r="K12" s="179"/>
    </row>
    <row r="13" spans="1:11" ht="16.2" thickBot="1">
      <c r="A13" s="202"/>
      <c r="B13" s="24"/>
      <c r="C13" s="450"/>
      <c r="D13" s="24"/>
      <c r="E13" s="154"/>
      <c r="F13" s="451"/>
      <c r="G13" s="26"/>
      <c r="H13" s="180"/>
      <c r="I13" s="522"/>
      <c r="J13" s="522"/>
      <c r="K13" s="181"/>
    </row>
    <row r="14" spans="1:11" ht="6.75" customHeight="1" thickTop="1" thickBot="1"/>
    <row r="15" spans="1:11" ht="16.8" thickTop="1" thickBot="1">
      <c r="D15" s="374" t="s">
        <v>84</v>
      </c>
      <c r="E15" s="375"/>
      <c r="F15" s="372" t="s">
        <v>11</v>
      </c>
      <c r="G15" s="368" t="s">
        <v>34</v>
      </c>
      <c r="H15" s="370" t="s">
        <v>160</v>
      </c>
      <c r="I15" s="370"/>
      <c r="J15" s="370"/>
      <c r="K15" s="371" t="s">
        <v>8</v>
      </c>
    </row>
    <row r="16" spans="1:11">
      <c r="D16" s="283" t="s">
        <v>246</v>
      </c>
      <c r="E16" s="165"/>
      <c r="F16" s="166">
        <v>30</v>
      </c>
      <c r="G16" s="253">
        <v>3</v>
      </c>
      <c r="H16" s="284" t="s">
        <v>104</v>
      </c>
      <c r="I16" s="523"/>
      <c r="J16" s="523"/>
      <c r="K16" s="167"/>
    </row>
    <row r="17" spans="1:11" ht="16.2" thickBot="1">
      <c r="D17" s="203"/>
      <c r="E17" s="204"/>
      <c r="F17" s="205"/>
      <c r="G17" s="186"/>
      <c r="H17" s="186"/>
      <c r="I17" s="187"/>
      <c r="J17" s="187"/>
      <c r="K17" s="206"/>
    </row>
    <row r="18" spans="1:11" ht="16.2" thickTop="1"/>
    <row r="19" spans="1:11">
      <c r="A19" s="15"/>
    </row>
  </sheetData>
  <phoneticPr fontId="0" type="noConversion"/>
  <conditionalFormatting sqref="I3">
    <cfRule type="cellIs" dxfId="11" priority="11" operator="equal">
      <formula>20</formula>
    </cfRule>
    <cfRule type="cellIs" dxfId="10" priority="12" operator="equal">
      <formula>1</formula>
    </cfRule>
  </conditionalFormatting>
  <conditionalFormatting sqref="I4">
    <cfRule type="cellIs" dxfId="9" priority="9" operator="equal">
      <formula>20</formula>
    </cfRule>
    <cfRule type="cellIs" dxfId="8" priority="10" operator="equal">
      <formula>1</formula>
    </cfRule>
  </conditionalFormatting>
  <conditionalFormatting sqref="I5">
    <cfRule type="cellIs" dxfId="7" priority="7" operator="equal">
      <formula>20</formula>
    </cfRule>
    <cfRule type="cellIs" dxfId="6" priority="8" operator="equal">
      <formula>1</formula>
    </cfRule>
  </conditionalFormatting>
  <conditionalFormatting sqref="I8">
    <cfRule type="cellIs" dxfId="5" priority="5" operator="equal">
      <formula>20</formula>
    </cfRule>
    <cfRule type="cellIs" dxfId="4" priority="6" operator="equal">
      <formula>1</formula>
    </cfRule>
  </conditionalFormatting>
  <conditionalFormatting sqref="I9">
    <cfRule type="cellIs" dxfId="3" priority="1" operator="equal">
      <formula>20</formula>
    </cfRule>
    <cfRule type="cellIs" dxfId="2" priority="2" operator="equal">
      <formula>1</formula>
    </cfRule>
  </conditionalFormatting>
  <printOptions gridLinesSet="0"/>
  <pageMargins left="0.62" right="0.33" top="0.5" bottom="0.63" header="0.5" footer="0.5"/>
  <pageSetup orientation="portrait" horizontalDpi="120" verticalDpi="144" r:id="rId1"/>
  <headerFooter alignWithMargins="0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"/>
  <sheetViews>
    <sheetView showGridLines="0" workbookViewId="0"/>
  </sheetViews>
  <sheetFormatPr defaultColWidth="13" defaultRowHeight="15.6"/>
  <cols>
    <col min="1" max="1" width="24.19921875" style="25" customWidth="1"/>
    <col min="2" max="2" width="6.8984375" style="28" bestFit="1" customWidth="1"/>
    <col min="3" max="4" width="26.59765625" style="1" customWidth="1"/>
    <col min="5" max="16384" width="13" style="1"/>
  </cols>
  <sheetData>
    <row r="1" spans="1:4" ht="23.4" thickBot="1">
      <c r="A1" s="23" t="s">
        <v>111</v>
      </c>
      <c r="B1" s="107"/>
      <c r="C1" s="23"/>
      <c r="D1" s="23"/>
    </row>
    <row r="2" spans="1:4" s="25" customFormat="1" ht="16.2" thickBot="1">
      <c r="A2" s="108" t="s">
        <v>112</v>
      </c>
      <c r="B2" s="109" t="s">
        <v>321</v>
      </c>
      <c r="C2" s="110" t="s">
        <v>113</v>
      </c>
      <c r="D2" s="270" t="s">
        <v>114</v>
      </c>
    </row>
    <row r="3" spans="1:4">
      <c r="A3" s="111" t="s">
        <v>244</v>
      </c>
      <c r="B3" s="112">
        <v>0.5</v>
      </c>
      <c r="C3" s="113"/>
      <c r="D3" s="114"/>
    </row>
    <row r="4" spans="1:4">
      <c r="A4" s="279" t="s">
        <v>304</v>
      </c>
      <c r="B4" s="269">
        <v>2</v>
      </c>
      <c r="C4" s="116"/>
      <c r="D4" s="117"/>
    </row>
    <row r="5" spans="1:4" ht="16.2" thickBot="1">
      <c r="A5" s="118"/>
      <c r="B5" s="189"/>
      <c r="C5" s="190"/>
      <c r="D5" s="121"/>
    </row>
    <row r="6" spans="1:4" ht="24" thickTop="1" thickBot="1">
      <c r="A6" s="23" t="s">
        <v>115</v>
      </c>
      <c r="B6" s="122"/>
      <c r="C6" s="23"/>
      <c r="D6" s="123"/>
    </row>
    <row r="7" spans="1:4" ht="16.2" thickBot="1">
      <c r="A7" s="108" t="s">
        <v>112</v>
      </c>
      <c r="B7" s="109" t="s">
        <v>321</v>
      </c>
      <c r="C7" s="110" t="s">
        <v>113</v>
      </c>
      <c r="D7" s="270" t="s">
        <v>114</v>
      </c>
    </row>
    <row r="8" spans="1:4">
      <c r="A8" s="268" t="s">
        <v>341</v>
      </c>
      <c r="B8" s="115">
        <f>C8/100</f>
        <v>0.1</v>
      </c>
      <c r="C8" s="116">
        <v>10</v>
      </c>
      <c r="D8" s="117"/>
    </row>
    <row r="9" spans="1:4">
      <c r="A9" s="268" t="s">
        <v>319</v>
      </c>
      <c r="B9" s="115">
        <v>0</v>
      </c>
      <c r="C9" s="519" t="s">
        <v>386</v>
      </c>
      <c r="D9" s="117"/>
    </row>
    <row r="10" spans="1:4">
      <c r="A10" s="429" t="s">
        <v>338</v>
      </c>
      <c r="B10" s="269">
        <v>1</v>
      </c>
      <c r="C10" s="430" t="s">
        <v>339</v>
      </c>
      <c r="D10" s="117"/>
    </row>
    <row r="11" spans="1:4">
      <c r="A11" s="268" t="s">
        <v>387</v>
      </c>
      <c r="B11" s="112">
        <v>0</v>
      </c>
      <c r="C11" s="116" t="s">
        <v>250</v>
      </c>
      <c r="D11" s="117"/>
    </row>
    <row r="12" spans="1:4" ht="16.2" thickBot="1">
      <c r="A12" s="118"/>
      <c r="B12" s="119"/>
      <c r="C12" s="120"/>
      <c r="D12" s="121"/>
    </row>
    <row r="13" spans="1:4" ht="24" thickTop="1" thickBot="1">
      <c r="A13" s="20"/>
      <c r="C13" s="124" t="s">
        <v>342</v>
      </c>
      <c r="D13" s="123"/>
    </row>
    <row r="14" spans="1:4" ht="16.2" thickBot="1">
      <c r="A14" s="108" t="s">
        <v>112</v>
      </c>
      <c r="B14" s="109" t="s">
        <v>321</v>
      </c>
      <c r="C14" s="110" t="s">
        <v>113</v>
      </c>
      <c r="D14" s="270" t="s">
        <v>114</v>
      </c>
    </row>
    <row r="15" spans="1:4">
      <c r="A15" s="437" t="s">
        <v>245</v>
      </c>
      <c r="B15" s="159">
        <v>1</v>
      </c>
      <c r="C15" s="438"/>
      <c r="D15" s="125"/>
    </row>
    <row r="16" spans="1:4">
      <c r="A16" s="439" t="s">
        <v>344</v>
      </c>
      <c r="B16" s="112">
        <f>0.5*C16</f>
        <v>2.5</v>
      </c>
      <c r="C16" s="440">
        <v>5</v>
      </c>
      <c r="D16" s="114"/>
    </row>
    <row r="17" spans="1:4">
      <c r="A17" s="439"/>
      <c r="B17" s="112"/>
      <c r="C17" s="440"/>
      <c r="D17" s="114"/>
    </row>
    <row r="18" spans="1:4" ht="16.2" thickBot="1">
      <c r="A18" s="441"/>
      <c r="B18" s="119"/>
      <c r="C18" s="442"/>
      <c r="D18" s="121"/>
    </row>
    <row r="19" spans="1:4" ht="23.4" thickTop="1">
      <c r="A19" s="20" t="s">
        <v>320</v>
      </c>
      <c r="B19" s="28">
        <f>SUM(B15:B18)</f>
        <v>3.5</v>
      </c>
      <c r="C19" s="25"/>
      <c r="D19" s="123"/>
    </row>
    <row r="20" spans="1:4" s="25" customFormat="1"/>
    <row r="21" spans="1:4">
      <c r="B21" s="25"/>
      <c r="C21" s="25"/>
      <c r="D21" s="25"/>
    </row>
    <row r="22" spans="1:4">
      <c r="B22" s="25"/>
      <c r="C22" s="25"/>
      <c r="D22" s="25"/>
    </row>
    <row r="23" spans="1:4">
      <c r="B23" s="25"/>
      <c r="C23" s="25"/>
      <c r="D23" s="25"/>
    </row>
    <row r="24" spans="1:4">
      <c r="B24" s="25"/>
      <c r="C24" s="25"/>
      <c r="D24" s="25"/>
    </row>
    <row r="25" spans="1:4">
      <c r="B25" s="25"/>
      <c r="C25" s="25"/>
      <c r="D25" s="25"/>
    </row>
    <row r="26" spans="1:4">
      <c r="B26" s="25"/>
      <c r="C26" s="25"/>
      <c r="D26" s="25"/>
    </row>
    <row r="27" spans="1:4">
      <c r="B27" s="25"/>
      <c r="C27" s="25"/>
      <c r="D27" s="25"/>
    </row>
    <row r="28" spans="1:4">
      <c r="B28" s="25"/>
      <c r="C28" s="25"/>
      <c r="D28" s="25"/>
    </row>
    <row r="30" spans="1:4">
      <c r="A30" s="1"/>
    </row>
  </sheetData>
  <sortState ref="A8:C13">
    <sortCondition ref="A8:A13"/>
  </sortState>
  <phoneticPr fontId="0" type="noConversion"/>
  <printOptions gridLinesSet="0"/>
  <pageMargins left="0.62" right="0.33" top="0.5" bottom="0.63" header="0.5" footer="0.5"/>
  <pageSetup orientation="portrait" horizontalDpi="120" verticalDpi="144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showGridLines="0" workbookViewId="0"/>
  </sheetViews>
  <sheetFormatPr defaultColWidth="13" defaultRowHeight="15.6"/>
  <cols>
    <col min="1" max="1" width="22.59765625" style="378" customWidth="1"/>
    <col min="2" max="2" width="10" style="377" customWidth="1"/>
    <col min="3" max="3" width="5.5" style="377" customWidth="1"/>
    <col min="4" max="4" width="13.69921875" style="378" bestFit="1" customWidth="1"/>
    <col min="5" max="5" width="9.59765625" style="377" bestFit="1" customWidth="1"/>
    <col min="6" max="6" width="14.8984375" style="378" customWidth="1"/>
    <col min="7" max="7" width="17.8984375" style="377" customWidth="1"/>
    <col min="8" max="16384" width="13" style="376"/>
  </cols>
  <sheetData>
    <row r="1" spans="1:7" ht="29.4" thickTop="1" thickBot="1">
      <c r="A1" s="428" t="s">
        <v>337</v>
      </c>
      <c r="B1" s="427"/>
      <c r="C1" s="427"/>
      <c r="D1" s="426"/>
      <c r="E1" s="425"/>
      <c r="F1" s="424"/>
      <c r="G1" s="423" t="s">
        <v>336</v>
      </c>
    </row>
    <row r="2" spans="1:7" ht="17.399999999999999" thickTop="1">
      <c r="A2" s="387" t="s">
        <v>0</v>
      </c>
      <c r="B2" s="422" t="s">
        <v>343</v>
      </c>
      <c r="C2" s="421"/>
      <c r="D2" s="419" t="s">
        <v>1</v>
      </c>
      <c r="E2" s="420" t="s">
        <v>121</v>
      </c>
      <c r="F2" s="419" t="s">
        <v>335</v>
      </c>
      <c r="G2" s="418" t="s">
        <v>334</v>
      </c>
    </row>
    <row r="3" spans="1:7" ht="17.399999999999999" thickBot="1">
      <c r="A3" s="417"/>
      <c r="B3" s="416" t="s">
        <v>333</v>
      </c>
      <c r="C3" s="415"/>
      <c r="D3" s="413" t="s">
        <v>332</v>
      </c>
      <c r="E3" s="414" t="s">
        <v>331</v>
      </c>
      <c r="F3" s="413" t="s">
        <v>330</v>
      </c>
      <c r="G3" s="436" t="s">
        <v>345</v>
      </c>
    </row>
    <row r="4" spans="1:7" ht="17.399999999999999" thickTop="1">
      <c r="A4" s="412" t="s">
        <v>4</v>
      </c>
      <c r="B4" s="411">
        <v>13</v>
      </c>
      <c r="C4" s="410" t="str">
        <f t="shared" ref="C4:C9" si="0">IF(B4&gt;9.9,CONCATENATE("+",ROUNDDOWN((B4-10)/2,0)),ROUNDUP((B4-10)/2,0))</f>
        <v>+1</v>
      </c>
      <c r="D4" s="400" t="s">
        <v>19</v>
      </c>
      <c r="E4" s="409">
        <v>13</v>
      </c>
      <c r="F4" s="408">
        <v>13</v>
      </c>
      <c r="G4" s="407"/>
    </row>
    <row r="5" spans="1:7" ht="16.8">
      <c r="A5" s="406" t="s">
        <v>5</v>
      </c>
      <c r="B5" s="397">
        <v>17</v>
      </c>
      <c r="C5" s="401" t="str">
        <f t="shared" si="0"/>
        <v>+3</v>
      </c>
      <c r="D5" s="405" t="s">
        <v>329</v>
      </c>
      <c r="E5" s="394" t="s">
        <v>328</v>
      </c>
      <c r="F5" s="394" t="s">
        <v>327</v>
      </c>
      <c r="G5" s="385"/>
    </row>
    <row r="6" spans="1:7" ht="16.8">
      <c r="A6" s="404" t="s">
        <v>17</v>
      </c>
      <c r="B6" s="397">
        <v>15</v>
      </c>
      <c r="C6" s="401" t="str">
        <f t="shared" si="0"/>
        <v>+2</v>
      </c>
      <c r="D6" s="400" t="s">
        <v>326</v>
      </c>
      <c r="E6" s="399">
        <v>1</v>
      </c>
      <c r="F6" s="403"/>
      <c r="G6" s="385"/>
    </row>
    <row r="7" spans="1:7" ht="16.8">
      <c r="A7" s="402" t="s">
        <v>18</v>
      </c>
      <c r="B7" s="397">
        <v>2</v>
      </c>
      <c r="C7" s="401">
        <f t="shared" si="0"/>
        <v>-4</v>
      </c>
      <c r="D7" s="400" t="s">
        <v>325</v>
      </c>
      <c r="E7" s="399">
        <v>5</v>
      </c>
      <c r="F7" s="388"/>
      <c r="G7" s="385"/>
    </row>
    <row r="8" spans="1:7" ht="16.8">
      <c r="A8" s="398" t="s">
        <v>20</v>
      </c>
      <c r="B8" s="397">
        <v>12</v>
      </c>
      <c r="C8" s="396" t="str">
        <f t="shared" si="0"/>
        <v>+1</v>
      </c>
      <c r="D8" s="395" t="s">
        <v>324</v>
      </c>
      <c r="E8" s="394" t="s">
        <v>323</v>
      </c>
      <c r="F8" s="388"/>
      <c r="G8" s="385"/>
    </row>
    <row r="9" spans="1:7" ht="17.399999999999999" thickBot="1">
      <c r="A9" s="393" t="s">
        <v>16</v>
      </c>
      <c r="B9" s="392">
        <v>6</v>
      </c>
      <c r="C9" s="391">
        <f t="shared" si="0"/>
        <v>-2</v>
      </c>
      <c r="D9" s="390" t="s">
        <v>322</v>
      </c>
      <c r="E9" s="389">
        <v>1</v>
      </c>
      <c r="F9" s="388"/>
      <c r="G9" s="385"/>
    </row>
    <row r="10" spans="1:7" ht="17.399999999999999" thickTop="1">
      <c r="A10" s="387"/>
      <c r="B10" s="383"/>
      <c r="C10" s="383"/>
      <c r="D10" s="383"/>
      <c r="E10" s="382"/>
      <c r="F10" s="388"/>
      <c r="G10" s="385"/>
    </row>
    <row r="11" spans="1:7" ht="16.8">
      <c r="A11" s="387"/>
      <c r="B11" s="383"/>
      <c r="C11" s="383"/>
      <c r="D11" s="383"/>
      <c r="E11" s="382"/>
      <c r="F11" s="386"/>
      <c r="G11" s="385"/>
    </row>
    <row r="12" spans="1:7" ht="16.8">
      <c r="A12" s="384"/>
      <c r="B12" s="383"/>
      <c r="C12" s="383"/>
      <c r="D12" s="383"/>
      <c r="E12" s="382"/>
      <c r="F12" s="383"/>
      <c r="G12" s="382"/>
    </row>
    <row r="13" spans="1:7" ht="17.399999999999999" thickBot="1">
      <c r="A13" s="381"/>
      <c r="B13" s="380"/>
      <c r="C13" s="380"/>
      <c r="D13" s="380"/>
      <c r="E13" s="379"/>
      <c r="F13" s="380"/>
      <c r="G13" s="379"/>
    </row>
    <row r="14" spans="1:7" ht="16.2" thickTop="1"/>
  </sheetData>
  <conditionalFormatting sqref="F4">
    <cfRule type="cellIs" dxfId="1" priority="1" stopIfTrue="1" operator="greaterThan">
      <formula>$E$4/2</formula>
    </cfRule>
    <cfRule type="cellIs" dxfId="0" priority="2" stopIfTrue="1" operator="between">
      <formula>$E$4/3</formula>
      <formula>$E$4/2</formula>
    </cfRule>
  </conditionalFormatting>
  <printOptions gridLinesSet="0"/>
  <pageMargins left="0.62" right="0.33" top="0.5" bottom="0.63" header="0.5" footer="0.5"/>
  <pageSetup orientation="portrait" horizontalDpi="12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</vt:i4>
      </vt:variant>
    </vt:vector>
  </HeadingPairs>
  <TitlesOfParts>
    <vt:vector size="11" baseType="lpstr">
      <vt:lpstr>Personal File</vt:lpstr>
      <vt:lpstr>Skills</vt:lpstr>
      <vt:lpstr>Spells</vt:lpstr>
      <vt:lpstr>Feats</vt:lpstr>
      <vt:lpstr>Martial</vt:lpstr>
      <vt:lpstr>Equipment</vt:lpstr>
      <vt:lpstr>Mount</vt:lpstr>
      <vt:lpstr>Mount!Print_Area</vt:lpstr>
      <vt:lpstr>'Personal File'!Print_Area</vt:lpstr>
      <vt:lpstr>Skills!Print_Area</vt:lpstr>
      <vt:lpstr>Spells!Print_Area</vt:lpstr>
    </vt:vector>
  </TitlesOfParts>
  <LinksUpToDate>false</LinksUpToDate>
  <SharedDoc>false</SharedDoc>
  <HyperlinkBase>http://www.alexisalvarez.org/RPG/sof/</HyperlinkBase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Strongholds of Faerûn Character Sheet</dc:title>
  <dc:creator>© Alexis A. Álvarez 2007</dc:creator>
  <cp:lastModifiedBy>Alexis Álvarez</cp:lastModifiedBy>
  <cp:lastPrinted>2007-10-06T03:37:03Z</cp:lastPrinted>
  <dcterms:created xsi:type="dcterms:W3CDTF">2000-10-24T15:39:59Z</dcterms:created>
  <dcterms:modified xsi:type="dcterms:W3CDTF">2018-01-19T21:26:42Z</dcterms:modified>
</cp:coreProperties>
</file>