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668" yWindow="4848" windowWidth="7656" windowHeight="4752" tabRatio="638"/>
  </bookViews>
  <sheets>
    <sheet name="Personal File" sheetId="4" r:id="rId1"/>
    <sheet name="Skills" sheetId="15" r:id="rId2"/>
    <sheet name="Spells" sheetId="18" r:id="rId3"/>
    <sheet name="Feats" sheetId="24" r:id="rId4"/>
    <sheet name="Martial" sheetId="6" r:id="rId5"/>
    <sheet name="Equipment" sheetId="19" r:id="rId6"/>
  </sheets>
  <definedNames>
    <definedName name="OLE_LINK1" localSheetId="3">Feats!#REF!</definedName>
    <definedName name="_xlnm.Print_Area" localSheetId="5">Equipment!#REF!</definedName>
    <definedName name="_xlnm.Print_Area" localSheetId="3">Feats!#REF!</definedName>
    <definedName name="_xlnm.Print_Area" localSheetId="4">Martial!#REF!</definedName>
    <definedName name="_xlnm.Print_Area" localSheetId="0">'Personal File'!$A$1:$H$44</definedName>
    <definedName name="_xlnm.Print_Area" localSheetId="1">Skills!$A$1:$I$26</definedName>
    <definedName name="_xlnm.Print_Area" localSheetId="2">Spells!$A$1:$I$24</definedName>
  </definedNames>
  <calcPr calcId="145621"/>
</workbook>
</file>

<file path=xl/calcChain.xml><?xml version="1.0" encoding="utf-8"?>
<calcChain xmlns="http://schemas.openxmlformats.org/spreadsheetml/2006/main">
  <c r="B11" i="4" l="1"/>
  <c r="B9" i="4"/>
  <c r="G15" i="6" l="1"/>
  <c r="I3" i="6" l="1"/>
  <c r="J3" i="6" s="1"/>
  <c r="H4" i="6" l="1"/>
  <c r="B5" i="4" l="1"/>
  <c r="I8" i="6" l="1"/>
  <c r="J8" i="6" s="1"/>
  <c r="I7" i="6"/>
  <c r="J7" i="6" s="1"/>
  <c r="I4" i="6"/>
  <c r="J4" i="6" s="1"/>
  <c r="C14" i="4" l="1"/>
  <c r="C13" i="4"/>
  <c r="C12" i="4"/>
  <c r="C11" i="4"/>
  <c r="E11" i="4" s="1"/>
  <c r="C10" i="4"/>
  <c r="C9" i="4"/>
  <c r="H3" i="6" l="1"/>
  <c r="H7" i="6"/>
  <c r="H8" i="6"/>
  <c r="E13" i="4"/>
  <c r="E14" i="4" s="1"/>
  <c r="C16" i="24"/>
  <c r="C17" i="24"/>
  <c r="C18" i="24"/>
  <c r="C19" i="24"/>
  <c r="C20" i="24"/>
  <c r="B41" i="15"/>
  <c r="C14" i="24"/>
  <c r="C13" i="24"/>
  <c r="C15" i="24"/>
  <c r="C12" i="24"/>
  <c r="C9" i="24"/>
  <c r="C10" i="24"/>
  <c r="C11" i="24"/>
  <c r="C8" i="24"/>
  <c r="C6" i="24"/>
  <c r="C7" i="24"/>
  <c r="C5" i="24"/>
  <c r="C4" i="24"/>
  <c r="C3" i="24"/>
  <c r="C6" i="4"/>
  <c r="C8" i="4"/>
  <c r="C7" i="4"/>
  <c r="B14" i="6"/>
  <c r="B13" i="19"/>
  <c r="E10" i="4" s="1"/>
  <c r="D23" i="15"/>
  <c r="E23" i="15" s="1"/>
  <c r="G23" i="15" s="1"/>
  <c r="D34" i="15"/>
  <c r="E34" i="15" s="1"/>
  <c r="G34" i="15" s="1"/>
  <c r="D22" i="15"/>
  <c r="E22" i="15" s="1"/>
  <c r="D21" i="15"/>
  <c r="E21" i="15" s="1"/>
  <c r="D36" i="15"/>
  <c r="E36" i="15" s="1"/>
  <c r="G36" i="15" s="1"/>
  <c r="D33" i="15"/>
  <c r="E33" i="15" s="1"/>
  <c r="B19" i="19"/>
  <c r="D28" i="15"/>
  <c r="E28" i="15" s="1"/>
  <c r="D38" i="15"/>
  <c r="E38" i="15" s="1"/>
  <c r="D35" i="15"/>
  <c r="E35" i="15" s="1"/>
  <c r="G35" i="15" s="1"/>
  <c r="D37" i="15"/>
  <c r="E37" i="15" s="1"/>
  <c r="G37" i="15" s="1"/>
  <c r="D30" i="15"/>
  <c r="E30" i="15" s="1"/>
  <c r="G30" i="15" s="1"/>
  <c r="D16" i="15"/>
  <c r="E16" i="15" s="1"/>
  <c r="D39" i="15"/>
  <c r="E39" i="15" s="1"/>
  <c r="D26" i="15"/>
  <c r="E26" i="15" s="1"/>
  <c r="D32" i="15"/>
  <c r="E32" i="15" s="1"/>
  <c r="D11" i="15"/>
  <c r="E11" i="15" s="1"/>
  <c r="D9" i="15"/>
  <c r="E9" i="15" s="1"/>
  <c r="D40" i="15"/>
  <c r="E40" i="15" s="1"/>
  <c r="G40" i="15" s="1"/>
  <c r="D31" i="15"/>
  <c r="E31" i="15" s="1"/>
  <c r="G31" i="15" s="1"/>
  <c r="D29" i="15"/>
  <c r="E29" i="15" s="1"/>
  <c r="G29" i="15" s="1"/>
  <c r="D27" i="15"/>
  <c r="E27" i="15" s="1"/>
  <c r="G27" i="15" s="1"/>
  <c r="D25" i="15"/>
  <c r="E25" i="15" s="1"/>
  <c r="G25" i="15" s="1"/>
  <c r="D24" i="15"/>
  <c r="E24" i="15" s="1"/>
  <c r="G24" i="15" s="1"/>
  <c r="D20" i="15"/>
  <c r="E20" i="15" s="1"/>
  <c r="G20" i="15" s="1"/>
  <c r="D19" i="15"/>
  <c r="E19" i="15" s="1"/>
  <c r="G19" i="15" s="1"/>
  <c r="D18" i="15"/>
  <c r="E18" i="15" s="1"/>
  <c r="G18" i="15" s="1"/>
  <c r="D17" i="15"/>
  <c r="E17" i="15" s="1"/>
  <c r="G17" i="15" s="1"/>
  <c r="D15" i="15"/>
  <c r="E15" i="15" s="1"/>
  <c r="G15" i="15" s="1"/>
  <c r="D14" i="15"/>
  <c r="E14" i="15" s="1"/>
  <c r="G14" i="15" s="1"/>
  <c r="D13" i="15"/>
  <c r="E13" i="15" s="1"/>
  <c r="G13" i="15" s="1"/>
  <c r="D12" i="15"/>
  <c r="E12" i="15" s="1"/>
  <c r="G12" i="15" s="1"/>
  <c r="D10" i="15"/>
  <c r="E10" i="15" s="1"/>
  <c r="G10" i="15" s="1"/>
  <c r="D8" i="15"/>
  <c r="E8" i="15" s="1"/>
  <c r="G8" i="15" s="1"/>
  <c r="D7" i="15"/>
  <c r="E7" i="15" s="1"/>
  <c r="G7" i="15" s="1"/>
  <c r="D6" i="15"/>
  <c r="E6" i="15" s="1"/>
  <c r="G6" i="15" s="1"/>
  <c r="D5" i="15"/>
  <c r="E5" i="15" s="1"/>
  <c r="G5" i="15" s="1"/>
  <c r="D4" i="15"/>
  <c r="E4" i="15" s="1"/>
  <c r="G4" i="15" s="1"/>
  <c r="D3" i="15"/>
  <c r="E3" i="15" s="1"/>
  <c r="G3" i="15" s="1"/>
</calcChain>
</file>

<file path=xl/comments1.xml><?xml version="1.0" encoding="utf-8"?>
<comments xmlns="http://schemas.openxmlformats.org/spreadsheetml/2006/main">
  <authors>
    <author>Alexis Álvarez</author>
  </authors>
  <commentList>
    <comment ref="E6" authorId="0">
      <text>
        <r>
          <rPr>
            <sz val="12"/>
            <color indexed="81"/>
            <rFont val="Times New Roman"/>
            <family val="1"/>
          </rPr>
          <t>+6/+1</t>
        </r>
      </text>
    </comment>
    <comment ref="B9" authorId="0">
      <text>
        <r>
          <rPr>
            <sz val="12"/>
            <color indexed="81"/>
            <rFont val="Times New Roman"/>
            <family val="1"/>
          </rPr>
          <t xml:space="preserve">14 + 4 </t>
        </r>
        <r>
          <rPr>
            <i/>
            <sz val="12"/>
            <color indexed="81"/>
            <rFont val="Times New Roman"/>
            <family val="1"/>
          </rPr>
          <t>bull’s strength + 4 rage</t>
        </r>
      </text>
    </comment>
    <comment ref="E9" authorId="0">
      <text>
        <r>
          <rPr>
            <sz val="12"/>
            <color indexed="81"/>
            <rFont val="Times New Roman"/>
            <family val="1"/>
          </rPr>
          <t>See PHB 162</t>
        </r>
      </text>
    </comment>
    <comment ref="B11" authorId="0">
      <text>
        <r>
          <rPr>
            <sz val="12"/>
            <color indexed="81"/>
            <rFont val="Times New Roman"/>
            <family val="1"/>
          </rPr>
          <t xml:space="preserve">13 + </t>
        </r>
        <r>
          <rPr>
            <i/>
            <sz val="12"/>
            <color indexed="81"/>
            <rFont val="Times New Roman"/>
            <family val="1"/>
          </rPr>
          <t>4 rage</t>
        </r>
      </text>
    </comment>
    <comment ref="E11" authorId="0">
      <text>
        <r>
          <rPr>
            <sz val="12"/>
            <color indexed="81"/>
            <rFont val="Times New Roman"/>
            <family val="1"/>
          </rPr>
          <t>[(6 * 8 Cleric) * 75%] + (6 * 1 Con)</t>
        </r>
      </text>
    </comment>
  </commentList>
</comments>
</file>

<file path=xl/comments2.xml><?xml version="1.0" encoding="utf-8"?>
<comments xmlns="http://schemas.openxmlformats.org/spreadsheetml/2006/main">
  <authors>
    <author>Alexis Álvarez</author>
  </authors>
  <commentList>
    <comment ref="D8" authorId="0">
      <text>
        <r>
          <rPr>
            <sz val="12"/>
            <color indexed="81"/>
            <rFont val="Times New Roman"/>
            <family val="1"/>
          </rPr>
          <t>Sulphur or phosphorous</t>
        </r>
      </text>
    </comment>
    <comment ref="D11" authorId="0">
      <text>
        <r>
          <rPr>
            <sz val="12"/>
            <color indexed="81"/>
            <rFont val="Times New Roman"/>
            <family val="1"/>
          </rPr>
          <t>Prism, lens, or monocle</t>
        </r>
      </text>
    </comment>
    <comment ref="D16" authorId="0">
      <text>
        <r>
          <rPr>
            <sz val="12"/>
            <color indexed="81"/>
            <rFont val="Times New Roman"/>
            <family val="1"/>
          </rPr>
          <t>Pure Water</t>
        </r>
      </text>
    </comment>
    <comment ref="D20" authorId="0">
      <text>
        <r>
          <rPr>
            <sz val="12"/>
            <color indexed="81"/>
            <rFont val="Times New Roman"/>
            <family val="1"/>
          </rPr>
          <t>Bacteria culture</t>
        </r>
      </text>
    </comment>
    <comment ref="D29" authorId="0">
      <text>
        <r>
          <rPr>
            <sz val="12"/>
            <color indexed="81"/>
            <rFont val="Times New Roman"/>
            <family val="1"/>
          </rPr>
          <t>Pinch of dirt</t>
        </r>
      </text>
    </comment>
    <comment ref="D30" authorId="0">
      <text>
        <r>
          <rPr>
            <sz val="12"/>
            <color indexed="81"/>
            <rFont val="Times New Roman"/>
            <family val="1"/>
          </rPr>
          <t>Imbued weapon</t>
        </r>
      </text>
    </comment>
    <comment ref="D35" authorId="0">
      <text>
        <r>
          <rPr>
            <sz val="12"/>
            <color indexed="81"/>
            <rFont val="Times New Roman"/>
            <family val="1"/>
          </rPr>
          <t>Parchment w/ holy text</t>
        </r>
      </text>
    </comment>
    <comment ref="D38" authorId="0">
      <text>
        <r>
          <rPr>
            <sz val="12"/>
            <color indexed="81"/>
            <rFont val="Times New Roman"/>
            <family val="1"/>
          </rPr>
          <t>Dumathoin symbol, crystal lens</t>
        </r>
      </text>
    </comment>
    <comment ref="D39" authorId="0">
      <text>
        <r>
          <rPr>
            <sz val="12"/>
            <color indexed="81"/>
            <rFont val="Times New Roman"/>
            <family val="1"/>
          </rPr>
          <t>Bait for said animal</t>
        </r>
      </text>
    </comment>
    <comment ref="D40" authorId="0">
      <text>
        <r>
          <rPr>
            <sz val="12"/>
            <color indexed="81"/>
            <rFont val="Times New Roman"/>
            <family val="1"/>
          </rPr>
          <t>25 gp of sticks and bones</t>
        </r>
      </text>
    </comment>
    <comment ref="D48" authorId="0">
      <text>
        <r>
          <rPr>
            <sz val="12"/>
            <color indexed="81"/>
            <rFont val="Times New Roman"/>
            <family val="1"/>
          </rPr>
          <t>Dumathoin symbol, holy water, silver dust.</t>
        </r>
      </text>
    </comment>
    <comment ref="D58" authorId="0">
      <text>
        <r>
          <rPr>
            <sz val="12"/>
            <color indexed="81"/>
            <rFont val="Times New Roman"/>
            <family val="1"/>
          </rPr>
          <t>Dumathoin symbol, salt, copper pieces</t>
        </r>
      </text>
    </comment>
    <comment ref="D69" authorId="0">
      <text>
        <r>
          <rPr>
            <sz val="12"/>
            <color indexed="81"/>
            <rFont val="Times New Roman"/>
            <family val="1"/>
          </rPr>
          <t>25 gp of sticks and bones</t>
        </r>
      </text>
    </comment>
    <comment ref="D71" authorId="0">
      <text/>
    </comment>
    <comment ref="D79" authorId="0">
      <text>
        <r>
          <rPr>
            <sz val="12"/>
            <color indexed="81"/>
            <rFont val="Times New Roman"/>
            <family val="1"/>
          </rPr>
          <t>Black onyx gem</t>
        </r>
      </text>
    </comment>
    <comment ref="D83" authorId="0">
      <text>
        <r>
          <rPr>
            <sz val="12"/>
            <color indexed="81"/>
            <rFont val="Times New Roman"/>
            <family val="1"/>
          </rPr>
          <t>Phosphorous, sulfur, or other combustible powder</t>
        </r>
      </text>
    </comment>
    <comment ref="D94" authorId="0">
      <text/>
    </comment>
    <comment ref="D95" authorId="0">
      <text>
        <r>
          <rPr>
            <sz val="12"/>
            <color indexed="81"/>
            <rFont val="Times New Roman"/>
            <family val="1"/>
          </rPr>
          <t>Metal object with which to outline circle</t>
        </r>
      </text>
    </comment>
    <comment ref="D120" authorId="0">
      <text>
        <r>
          <rPr>
            <sz val="12"/>
            <color indexed="81"/>
            <rFont val="Times New Roman"/>
            <family val="1"/>
          </rPr>
          <t>Item distasteful to target</t>
        </r>
      </text>
    </comment>
    <comment ref="D121" authorId="0">
      <text>
        <r>
          <rPr>
            <sz val="12"/>
            <color indexed="81"/>
            <rFont val="Times New Roman"/>
            <family val="1"/>
          </rPr>
          <t>Herbal inhalant applied under nostrils, smoked, or imbibed</t>
        </r>
      </text>
    </comment>
    <comment ref="D132" authorId="0">
      <text>
        <r>
          <rPr>
            <sz val="12"/>
            <color indexed="81"/>
            <rFont val="Times New Roman"/>
            <family val="1"/>
          </rPr>
          <t>Parchment w/ unholy text</t>
        </r>
      </text>
    </comment>
  </commentList>
</comments>
</file>

<file path=xl/comments3.xml><?xml version="1.0" encoding="utf-8"?>
<comments xmlns="http://schemas.openxmlformats.org/spreadsheetml/2006/main">
  <authors>
    <author>Alexis Álvarez</author>
  </authors>
  <commentList>
    <comment ref="F2" authorId="0">
      <text>
        <r>
          <rPr>
            <sz val="12"/>
            <color indexed="81"/>
            <rFont val="Times New Roman"/>
            <family val="1"/>
          </rPr>
          <t xml:space="preserve">You use your shield like a wall of steel and wood.  When an opponent attempts to draw in close to you, your shield forces him away or ruins his attacks.
</t>
        </r>
        <r>
          <rPr>
            <b/>
            <sz val="12"/>
            <color indexed="81"/>
            <rFont val="Times New Roman"/>
            <family val="1"/>
          </rPr>
          <t xml:space="preserve">Prerequisite:  </t>
        </r>
        <r>
          <rPr>
            <sz val="12"/>
            <color indexed="81"/>
            <rFont val="Times New Roman"/>
            <family val="1"/>
          </rPr>
          <t xml:space="preserve">Proficiency with shields, Shield Specialization.
</t>
        </r>
        <r>
          <rPr>
            <b/>
            <sz val="12"/>
            <color indexed="81"/>
            <rFont val="Times New Roman"/>
            <family val="1"/>
          </rPr>
          <t xml:space="preserve">Benefit:  </t>
        </r>
        <r>
          <rPr>
            <sz val="12"/>
            <color indexed="81"/>
            <rFont val="Times New Roman"/>
            <family val="1"/>
          </rPr>
          <t>You apply your shield bonus to your touch AC, and on checks or rolls to resist bull rush, disarm, grapple, overrun, or trip attempts against you.
PHB II 82</t>
        </r>
      </text>
    </comment>
    <comment ref="F3" authorId="0">
      <text>
        <r>
          <rPr>
            <sz val="12"/>
            <color indexed="81"/>
            <rFont val="Times New Roman"/>
            <family val="1"/>
          </rPr>
          <t xml:space="preserve">You can make exceptionally powerful melee attacks.
</t>
        </r>
        <r>
          <rPr>
            <b/>
            <sz val="12"/>
            <color indexed="81"/>
            <rFont val="Times New Roman"/>
            <family val="1"/>
          </rPr>
          <t xml:space="preserve">Prerequisite:  </t>
        </r>
        <r>
          <rPr>
            <sz val="12"/>
            <color indexed="81"/>
            <rFont val="Times New Roman"/>
            <family val="1"/>
          </rPr>
          <t xml:space="preserve">Str 13.
</t>
        </r>
        <r>
          <rPr>
            <b/>
            <sz val="12"/>
            <color indexed="81"/>
            <rFont val="Times New Roman"/>
            <family val="1"/>
          </rPr>
          <t xml:space="preserve">Benefit:  </t>
        </r>
        <r>
          <rPr>
            <sz val="12"/>
            <color indexed="81"/>
            <rFont val="Times New Roman"/>
            <family val="1"/>
          </rPr>
          <t xml:space="preserve">On your action, before making attack rolls for a round, you may choose to subtract a number from all melee attack rolls and add the same number to all melee damage rolls.  This number may not exceed your base attack bonus.  The penalty on attacks and bonus on damage apply until your next turn.
</t>
        </r>
        <r>
          <rPr>
            <b/>
            <sz val="12"/>
            <color indexed="81"/>
            <rFont val="Times New Roman"/>
            <family val="1"/>
          </rPr>
          <t xml:space="preserve">Special:  </t>
        </r>
        <r>
          <rPr>
            <sz val="12"/>
            <color indexed="81"/>
            <rFont val="Times New Roman"/>
            <family val="1"/>
          </rPr>
          <t>If you attack with a two-handed weapon, or with a one-handed weapon wielded in two hands, instead add twice the number subtracted from your attack rolls.  You can’t add the bonus from Power Attack to the damage dealt with a light weapon (except with unarmed strikes or natural weapon attacks), even though the penalty on attack rolls still applies.  (Normally, you treat a double weapon as a one-handed weapon and a light weapon.  If you choose to use a double weapon like a two-handed weapon, attacking with only one end of it in a round, you treat it as a two-handed weapon.)
A fighter may select Power Attack as one of his fighter bonus feats (see page 38).
PHB 98</t>
        </r>
      </text>
    </comment>
    <comment ref="F4" authorId="0">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A fighter may select Improved Initiative as one of his
fighter bonus feats (see page 38).
PHB 96</t>
        </r>
      </text>
    </comment>
    <comment ref="F5" authorId="0">
      <text>
        <r>
          <rPr>
            <sz val="12"/>
            <color indexed="81"/>
            <rFont val="Times New Roman"/>
            <family val="1"/>
          </rPr>
          <t xml:space="preserve">You are skilled in using a shield , allowing you to gain greater defensive benefits from it.
Prerequisite:  Proficiency with shields.
</t>
        </r>
        <r>
          <rPr>
            <b/>
            <sz val="12"/>
            <color indexed="81"/>
            <rFont val="Times New Roman"/>
            <family val="1"/>
          </rPr>
          <t xml:space="preserve">Benefit:  </t>
        </r>
        <r>
          <rPr>
            <sz val="12"/>
            <color indexed="81"/>
            <rFont val="Times New Roman"/>
            <family val="1"/>
          </rPr>
          <t xml:space="preserve">Choose one type of shield from the following list:  buckler, heavy or light.  When using a shield of the appropriate type, you increase its shield bonus to AC by 1.
</t>
        </r>
        <r>
          <rPr>
            <b/>
            <sz val="12"/>
            <color indexed="81"/>
            <rFont val="Times New Roman"/>
            <family val="1"/>
          </rPr>
          <t xml:space="preserve">Special:  </t>
        </r>
        <r>
          <rPr>
            <sz val="12"/>
            <color indexed="81"/>
            <rFont val="Times New Roman"/>
            <family val="1"/>
          </rPr>
          <t>You can take this feat more than once.  Each time you select it, choose a different type of shield.
A fighter can select Shield Specialization as one of his fighter bonus feats.
PHB II 82</t>
        </r>
      </text>
    </comment>
    <comment ref="F12"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Prerequisites:</t>
        </r>
        <r>
          <rPr>
            <sz val="12"/>
            <color indexed="81"/>
            <rFont val="Times New Roman"/>
            <family val="1"/>
          </rPr>
          <t xml:space="preserve">  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List>
</comments>
</file>

<file path=xl/comments4.xml><?xml version="1.0" encoding="utf-8"?>
<comments xmlns="http://schemas.openxmlformats.org/spreadsheetml/2006/main">
  <authors>
    <author>Alexis Álvarez</author>
  </authors>
  <commentList>
    <comment ref="D10" authorId="0">
      <text>
        <r>
          <rPr>
            <sz val="12"/>
            <color indexed="81"/>
            <rFont val="Times New Roman"/>
            <family val="1"/>
          </rPr>
          <t>Balance, Climb, Escape Artist, Hide, Jump, Move Silently, Sleight of Hand, Tumble.</t>
        </r>
      </text>
    </comment>
  </commentList>
</comments>
</file>

<file path=xl/comments5.xml><?xml version="1.0" encoding="utf-8"?>
<comments xmlns="http://schemas.openxmlformats.org/spreadsheetml/2006/main">
  <authors>
    <author>Alexis Álvarez</author>
  </authors>
  <commentList>
    <comment ref="A3" authorId="0">
      <text>
        <r>
          <rPr>
            <sz val="12"/>
            <color indexed="81"/>
            <rFont val="Times New Roman"/>
            <family val="1"/>
          </rPr>
          <t>A pewter chime hangs from this simple leather ankle-band.
An anklet of translocation allows you to make short dimensional hops. When it is activated, you can instantly teleport (with no chance of error) up to 10 feet.  The new space must be within line of sight and line of effect.
You can’t use the anklet to move into a space occupied by another creature, nor can you teleport into a solid object; if you attempt to do so, the anklet’s activation is wasted. You can bring along objects weighing up to your maximum load, but you can’t bring another creature with you.
An anklet of translocation functions two times per day.
Magic Item Compendium 71</t>
        </r>
      </text>
    </comment>
    <comment ref="A4" authorId="0">
      <text>
        <r>
          <rPr>
            <sz val="12"/>
            <color indexed="81"/>
            <rFont val="Times New Roman"/>
            <family val="1"/>
          </rPr>
          <t>Each of these mithral bracers bears an image of a needle-sharp dagger.
When you activate bracers of quick strike, you can make one extra attack with any weapon you are holding if you already made a full attack on this turn.  This attack is made at your full base attack bonus, plus any modifiers appropriate to the situation.
This effect is not cumulative with any other effect that grants you an extra attack when making a full attack, such as the Rapid Shot feat, a speed weapon, or the haste spell.
Bracers of quick strike function once per day.
You must wear bracers of quick strike for 24 hours before you can access their abilities.  If you take them off, they become inactive until worn for an additional 24 hours.
Magic Item Compendium 81</t>
        </r>
      </text>
    </comment>
    <comment ref="A5" authorId="0">
      <text>
        <r>
          <rPr>
            <sz val="12"/>
            <color indexed="81"/>
            <rFont val="Times New Roman"/>
            <family val="1"/>
          </rPr>
          <t>This runed silver brooch shows signs of considerable use.
This brooch is useful in dangerous battles.  When your hit points are reduced to –1 or lower, you automatically become stable (assuming the damage wasn’t enough to kill you).
A brooch of stability functions once per day.
Magic Item Compendium 83</t>
        </r>
      </text>
    </comment>
    <comment ref="A8" authorId="0">
      <text>
        <r>
          <rPr>
            <sz val="12"/>
            <color indexed="81"/>
            <rFont val="Times New Roman"/>
            <family val="1"/>
          </rPr>
          <t>This nondescript, small leather pouch has a light blue silk drawstring.  This pouch contains enough trail rations to feed a Medium creature for one day.
Every morning at sunrise, the pouch magically creates another day’s worth of rations.
Magic Item Compendium 160</t>
        </r>
      </text>
    </comment>
  </commentList>
</comments>
</file>

<file path=xl/sharedStrings.xml><?xml version="1.0" encoding="utf-8"?>
<sst xmlns="http://schemas.openxmlformats.org/spreadsheetml/2006/main" count="1350" uniqueCount="491">
  <si>
    <t>Race:</t>
  </si>
  <si>
    <t>Sex:</t>
  </si>
  <si>
    <t>Height:</t>
  </si>
  <si>
    <t>Weight:</t>
  </si>
  <si>
    <t>Strength:</t>
  </si>
  <si>
    <t>Dexterity:</t>
  </si>
  <si>
    <t>Skill</t>
  </si>
  <si>
    <t>Level</t>
  </si>
  <si>
    <t>Properties</t>
  </si>
  <si>
    <t>Melee Weapon</t>
  </si>
  <si>
    <t>Dmg</t>
  </si>
  <si>
    <t>Qty.</t>
  </si>
  <si>
    <t>Ranged Weapon</t>
  </si>
  <si>
    <t>Dmg.</t>
  </si>
  <si>
    <t>Rng.</t>
  </si>
  <si>
    <t>Weight on Hand (this page):</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</si>
  <si>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</si>
  <si>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</si>
  <si>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</si>
  <si>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</si>
  <si>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</si>
  <si>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</si>
  <si>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</si>
  <si>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</si>
  <si>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</si>
  <si>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</si>
  <si>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</si>
  <si>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</si>
  <si>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</si>
  <si>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</si>
  <si>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</si>
  <si>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</si>
  <si>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</si>
  <si>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</si>
  <si>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</si>
  <si>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</si>
  <si>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</si>
  <si>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</si>
  <si>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</si>
  <si>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</si>
  <si>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</si>
  <si>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</si>
  <si>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</si>
  <si>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</si>
  <si>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</si>
  <si>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</si>
  <si>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</si>
  <si>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</si>
  <si>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</si>
  <si>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</si>
  <si>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</si>
  <si>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</si>
  <si>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</si>
  <si>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</si>
  <si>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</si>
  <si>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</si>
  <si>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</si>
  <si>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</si>
  <si>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</si>
  <si>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</si>
  <si>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</si>
  <si>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</si>
  <si>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</si>
  <si>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Profession:  (type)</t>
  </si>
  <si>
    <t>Sense Motive</t>
  </si>
  <si>
    <t>Spellcraft</t>
  </si>
  <si>
    <t>Spot</t>
  </si>
  <si>
    <t>Tumble</t>
  </si>
  <si>
    <t>Use Magic Device</t>
  </si>
  <si>
    <t>Use Rope</t>
  </si>
  <si>
    <t>Ability &amp; Mod.</t>
  </si>
  <si>
    <t>0</t>
  </si>
  <si>
    <t>Modified AC:</t>
  </si>
  <si>
    <t>Current HP:</t>
  </si>
  <si>
    <t>Class:</t>
  </si>
  <si>
    <t>Level:</t>
  </si>
  <si>
    <t>Alignment:</t>
  </si>
  <si>
    <t>Total</t>
  </si>
  <si>
    <t>Critical</t>
  </si>
  <si>
    <t>Range</t>
  </si>
  <si>
    <t>Fortitude</t>
  </si>
  <si>
    <t>Reflex</t>
  </si>
  <si>
    <t>Will</t>
  </si>
  <si>
    <t>Armor &amp; Shield</t>
  </si>
  <si>
    <t>Missiles</t>
  </si>
  <si>
    <t>Resistance</t>
  </si>
  <si>
    <t>Abjuration</t>
  </si>
  <si>
    <t>Touch</t>
  </si>
  <si>
    <t>1 minute</t>
  </si>
  <si>
    <t>+1 all saves</t>
  </si>
  <si>
    <t>Detect Magic</t>
  </si>
  <si>
    <t>Universal</t>
  </si>
  <si>
    <t>1 min/lvl</t>
  </si>
  <si>
    <t>must concentrate</t>
  </si>
  <si>
    <t>Instant</t>
  </si>
  <si>
    <t>Read Magic</t>
  </si>
  <si>
    <t>Personal</t>
  </si>
  <si>
    <t>10 min/lvl</t>
  </si>
  <si>
    <t>Illusion</t>
  </si>
  <si>
    <t>Enchant</t>
  </si>
  <si>
    <t>1 round</t>
  </si>
  <si>
    <t>Conjuration</t>
  </si>
  <si>
    <t>1 hour/lvl</t>
  </si>
  <si>
    <t>Permanent</t>
  </si>
  <si>
    <t>1 rnd/lvl</t>
  </si>
  <si>
    <t>Evocation</t>
  </si>
  <si>
    <t>Lb. Capacity:</t>
  </si>
  <si>
    <t>Lb. Carried:</t>
  </si>
  <si>
    <t>Base Speed:</t>
  </si>
  <si>
    <t>Spell</t>
  </si>
  <si>
    <t>Cast?</t>
  </si>
  <si>
    <t>Languages</t>
  </si>
  <si>
    <t>School</t>
  </si>
  <si>
    <t>1 hour</t>
  </si>
  <si>
    <t>60’</t>
  </si>
  <si>
    <t>10’</t>
  </si>
  <si>
    <t>100’ + 10’/lvl</t>
  </si>
  <si>
    <t>Equipment Worn</t>
  </si>
  <si>
    <t>Item</t>
  </si>
  <si>
    <t>Effects/</t>
  </si>
  <si>
    <t>Notes</t>
  </si>
  <si>
    <t>Equipment Carried</t>
  </si>
  <si>
    <t>Check</t>
  </si>
  <si>
    <t>Arcane</t>
  </si>
  <si>
    <t>Speed</t>
  </si>
  <si>
    <t>Light</t>
  </si>
  <si>
    <t>25’ + 2½’/lvl</t>
  </si>
  <si>
    <t>Male</t>
  </si>
  <si>
    <t>Prepared Spells</t>
  </si>
  <si>
    <t>Speak Language</t>
  </si>
  <si>
    <t>Create Water</t>
  </si>
  <si>
    <t>2 gallons/level</t>
  </si>
  <si>
    <t>1 HP</t>
  </si>
  <si>
    <t>Detect Poison</t>
  </si>
  <si>
    <t>Divination</t>
  </si>
  <si>
    <t>Guidance</t>
  </si>
  <si>
    <t>+1 to attack</t>
  </si>
  <si>
    <t>Mending</t>
  </si>
  <si>
    <t>Transmut.</t>
  </si>
  <si>
    <t>Purify Food/Drk.</t>
  </si>
  <si>
    <t>Bane/Bless</t>
  </si>
  <si>
    <t>+/-1 Att. &amp; vs Fear</t>
  </si>
  <si>
    <t>Bless Water</t>
  </si>
  <si>
    <t>Command</t>
  </si>
  <si>
    <t>Comprehend Lang.</t>
  </si>
  <si>
    <t>1d8 + 5 HP</t>
  </si>
  <si>
    <t>Curse Water</t>
  </si>
  <si>
    <t>Detect C/E/G/L</t>
  </si>
  <si>
    <t>Divine Favor</t>
  </si>
  <si>
    <t>+1 Luck bonus / 3 levels</t>
  </si>
  <si>
    <t>Doom</t>
  </si>
  <si>
    <t>Endure Elements</t>
  </si>
  <si>
    <t>24 hours</t>
  </si>
  <si>
    <t>Element (5)</t>
  </si>
  <si>
    <t>Entropic Shield</t>
  </si>
  <si>
    <t>+20% avoid ranged attacks</t>
  </si>
  <si>
    <t>Magic Weapon</t>
  </si>
  <si>
    <t>+1 enhancement</t>
  </si>
  <si>
    <t>Obscuring Mist</t>
  </si>
  <si>
    <t>Prot. fr. C/E/G/L</t>
  </si>
  <si>
    <t>Remove Fear</t>
  </si>
  <si>
    <t>Sanctuary</t>
  </si>
  <si>
    <t>Shield of Faith</t>
  </si>
  <si>
    <t>+2 to deflect +1/lvl. (5 max)</t>
  </si>
  <si>
    <t>Summon Monster I</t>
  </si>
  <si>
    <t>1 1st-level monster, p. 258</t>
  </si>
  <si>
    <t>Aid</t>
  </si>
  <si>
    <t>+1 Att. &amp; vs Fear + 1d8 temp HP</t>
  </si>
  <si>
    <t>Animal Messenger</t>
  </si>
  <si>
    <t>1 day/lvl</t>
  </si>
  <si>
    <t>Augury/Oracle</t>
  </si>
  <si>
    <t>Bone oracle is most revealing</t>
  </si>
  <si>
    <t>1d4+1 Str. bonus</t>
  </si>
  <si>
    <t>Calm Emotions</t>
  </si>
  <si>
    <t>Requires concentration</t>
  </si>
  <si>
    <t>2d8 + 8 HP</t>
  </si>
  <si>
    <t>Darkness</t>
  </si>
  <si>
    <t>Delay Poison</t>
  </si>
  <si>
    <t>Desecrate</t>
  </si>
  <si>
    <t>2 hrs/lvl</t>
  </si>
  <si>
    <t>Endurance</t>
  </si>
  <si>
    <t>1d4+1 Con. bonus</t>
  </si>
  <si>
    <t>Enthrall</t>
  </si>
  <si>
    <t>Find Traps</t>
  </si>
  <si>
    <t>Search skill as rogue</t>
  </si>
  <si>
    <t>Hold Person</t>
  </si>
  <si>
    <t>Lesser Restoration</t>
  </si>
  <si>
    <t>Restores attribute pts.</t>
  </si>
  <si>
    <t>Make Whole</t>
  </si>
  <si>
    <t>Remove Paralysis</t>
  </si>
  <si>
    <t>Shatter</t>
  </si>
  <si>
    <t>Shield Other</t>
  </si>
  <si>
    <t>Silence</t>
  </si>
  <si>
    <t>Sound Burst</t>
  </si>
  <si>
    <t>Speak with Animals</t>
  </si>
  <si>
    <t>Spiritual Weapon</t>
  </si>
  <si>
    <t>Summon Monster II</t>
  </si>
  <si>
    <t>Undetectable Alignment</t>
  </si>
  <si>
    <t>Zone of Truth</t>
  </si>
  <si>
    <t>Bestow Curse</t>
  </si>
  <si>
    <t>Continual Flame</t>
  </si>
  <si>
    <t>Torch-equivalent, no heat</t>
  </si>
  <si>
    <t>Create Food &amp; Water</t>
  </si>
  <si>
    <t>3 humans/day sustained</t>
  </si>
  <si>
    <t>3d8 + 8 HP</t>
  </si>
  <si>
    <t>Daylight</t>
  </si>
  <si>
    <t>Deeper Darkness</t>
  </si>
  <si>
    <t>Dispel Magic</t>
  </si>
  <si>
    <t>Glyph of Warding</t>
  </si>
  <si>
    <t>Discharge</t>
  </si>
  <si>
    <t>1d4 monstrous scorpions</t>
  </si>
  <si>
    <t>Invisibility Purge</t>
  </si>
  <si>
    <t>Locate Object</t>
  </si>
  <si>
    <t>Magic Circle v C/E/G/L</t>
  </si>
  <si>
    <t>Magic Vestment</t>
  </si>
  <si>
    <t>+1/3 levels</t>
  </si>
  <si>
    <t>Meld into Stone</t>
  </si>
  <si>
    <t>Obscure Object</t>
  </si>
  <si>
    <t>8 hours</t>
  </si>
  <si>
    <t>Hides from magical divination</t>
  </si>
  <si>
    <t>Prayer</t>
  </si>
  <si>
    <t>+/-1 attack, damage, saves, skills</t>
  </si>
  <si>
    <t>Rem. Blind/Deafness</t>
  </si>
  <si>
    <t>Remove Curse</t>
  </si>
  <si>
    <t>Remove Disease</t>
  </si>
  <si>
    <t>Does not prevent reinfection</t>
  </si>
  <si>
    <t>Searing Light</t>
  </si>
  <si>
    <t>Speak with Plants</t>
  </si>
  <si>
    <t>Stone Shape</t>
  </si>
  <si>
    <t>Summon Monster III</t>
  </si>
  <si>
    <t>1 3rd-l., 1d3 2nd-l., 1d4+1 1st</t>
  </si>
  <si>
    <t>Water Breathing</t>
  </si>
  <si>
    <t>Water Walk</t>
  </si>
  <si>
    <t>Wind Wall</t>
  </si>
  <si>
    <t>Air Walk</t>
  </si>
  <si>
    <t>Control Water</t>
  </si>
  <si>
    <t>Lower or raise 1 m/level</t>
  </si>
  <si>
    <t>4d8 + 8 HP</t>
  </si>
  <si>
    <t>Dimensional Anchor</t>
  </si>
  <si>
    <t>Discern Lies</t>
  </si>
  <si>
    <t>Dismissal</t>
  </si>
  <si>
    <t>Banishes Extraplanar being</t>
  </si>
  <si>
    <t>Divine Power</t>
  </si>
  <si>
    <t>Free Movement</t>
  </si>
  <si>
    <t>Giant Vermin</t>
  </si>
  <si>
    <t>Imbue w Spell Ability</t>
  </si>
  <si>
    <t>special</t>
  </si>
  <si>
    <t>Lesser Planar Ally</t>
  </si>
  <si>
    <t>Neutralize Poison</t>
  </si>
  <si>
    <t>Repel Vermin</t>
  </si>
  <si>
    <t>Restoration</t>
  </si>
  <si>
    <t>Sending</t>
  </si>
  <si>
    <t>12 hours</t>
  </si>
  <si>
    <t>Spell Immunity</t>
  </si>
  <si>
    <t>Status</t>
  </si>
  <si>
    <t>1 target/3 levels</t>
  </si>
  <si>
    <t>Summon Monster IV</t>
  </si>
  <si>
    <t>1 4th-l., 1d3 3rd-l., 1d4+1 2nd</t>
  </si>
  <si>
    <t>Tongues</t>
  </si>
  <si>
    <t>Virtue</t>
  </si>
  <si>
    <t>Cause Fear</t>
  </si>
  <si>
    <t>Deathwatch</t>
  </si>
  <si>
    <t>Consecrate</t>
  </si>
  <si>
    <t>Death Knell</t>
  </si>
  <si>
    <t>Target’s Int. must be &lt; 3</t>
  </si>
  <si>
    <t>Bull’s Strength</t>
  </si>
  <si>
    <t>Gentle Repose</t>
  </si>
  <si>
    <t>Animate Dead</t>
  </si>
  <si>
    <t>Contagion</t>
  </si>
  <si>
    <t>Speak with Dead</t>
  </si>
  <si>
    <t>1d4 rnds</t>
  </si>
  <si>
    <t>-2 Morale penalty</t>
  </si>
  <si>
    <t>30’ radius</t>
  </si>
  <si>
    <t>30’</t>
  </si>
  <si>
    <t>+1 HP to target</t>
  </si>
  <si>
    <t>Knowledge:  Nature</t>
  </si>
  <si>
    <t>Knowledge:  Arcana</t>
  </si>
  <si>
    <t>Knowledge:  Religion</t>
  </si>
  <si>
    <t>Perform:  (type)</t>
  </si>
  <si>
    <t>Analyze Portal</t>
  </si>
  <si>
    <t>Dimension Door</t>
  </si>
  <si>
    <t>400’ + 40’/lvl</t>
  </si>
  <si>
    <t>Longstrider</t>
  </si>
  <si>
    <t>Sleight of Hand</t>
  </si>
  <si>
    <t>Survival</t>
  </si>
  <si>
    <t>Single word command, PHB 211</t>
  </si>
  <si>
    <t>1d8 + stun, PHB 281</t>
  </si>
  <si>
    <t>1 2nd-l., or 1d3 1st-l., p. 287</t>
  </si>
  <si>
    <t>Components</t>
  </si>
  <si>
    <t>Casting</t>
  </si>
  <si>
    <t>V S</t>
  </si>
  <si>
    <t>V M</t>
  </si>
  <si>
    <t>V S F</t>
  </si>
  <si>
    <t>V S M/DF</t>
  </si>
  <si>
    <t>V S DF</t>
  </si>
  <si>
    <t>V S M</t>
  </si>
  <si>
    <t>V</t>
  </si>
  <si>
    <t>V S F/DF</t>
  </si>
  <si>
    <t>V M/DF</t>
  </si>
  <si>
    <t>V S/DF</t>
  </si>
  <si>
    <t>M</t>
  </si>
  <si>
    <t>1 SA</t>
  </si>
  <si>
    <t>1 FR</t>
  </si>
  <si>
    <t>10 min.</t>
  </si>
  <si>
    <t>Touch AC:</t>
  </si>
  <si>
    <t>Improved Initiative</t>
  </si>
  <si>
    <t>Attack Bonus:</t>
  </si>
  <si>
    <t>Deity:</t>
  </si>
  <si>
    <t>General Feats</t>
  </si>
  <si>
    <t>Class Features</t>
  </si>
  <si>
    <t>DC</t>
  </si>
  <si>
    <t>Shields (not tower)</t>
  </si>
  <si>
    <t>Armor (all)</t>
  </si>
  <si>
    <t>Simple Weapons</t>
  </si>
  <si>
    <t>Martial Weapons</t>
  </si>
  <si>
    <t>50’</t>
  </si>
  <si>
    <t>Atk</t>
  </si>
  <si>
    <t>Aligned Aura</t>
  </si>
  <si>
    <t>Complete Champion 116</t>
  </si>
  <si>
    <t>Summon Holy Symbol</t>
  </si>
  <si>
    <t>Complete Champion 128</t>
  </si>
  <si>
    <t>Impede</t>
  </si>
  <si>
    <t>Enchant.</t>
  </si>
  <si>
    <t>Complete Champion 122</t>
  </si>
  <si>
    <t>Benediction</t>
  </si>
  <si>
    <t>Bewildering Substitution</t>
  </si>
  <si>
    <t>Bewildering Visions</t>
  </si>
  <si>
    <t>Complete Champion 117</t>
  </si>
  <si>
    <t>Body Ward</t>
  </si>
  <si>
    <t>Conduit of Life</t>
  </si>
  <si>
    <t>Complete Champion 118</t>
  </si>
  <si>
    <t>Divine Presence</t>
  </si>
  <si>
    <t>Complete Champion 119</t>
  </si>
  <si>
    <t>Execration</t>
  </si>
  <si>
    <t>Necro.</t>
  </si>
  <si>
    <t>Complete Champion 120</t>
  </si>
  <si>
    <t>Interfaith Blessing</t>
  </si>
  <si>
    <t>Complete Champion 123</t>
  </si>
  <si>
    <t>Light of Faith</t>
  </si>
  <si>
    <t>Lore of the Gods</t>
  </si>
  <si>
    <t>Complete Champion 124</t>
  </si>
  <si>
    <t>Master Cavalier</t>
  </si>
  <si>
    <t>Complete Champion 125</t>
  </si>
  <si>
    <t>Substitute Domain</t>
  </si>
  <si>
    <t>Turn Anathema</t>
  </si>
  <si>
    <t>10 minutes</t>
  </si>
  <si>
    <t>Complete Champion 129</t>
  </si>
  <si>
    <t>PHB 219</t>
  </si>
  <si>
    <t>PHB 253</t>
  </si>
  <si>
    <t>PHB 269</t>
  </si>
  <si>
    <t>PHB 212</t>
  </si>
  <si>
    <t>PHB 217</t>
  </si>
  <si>
    <t>PHB 218 - 219</t>
  </si>
  <si>
    <t>PHB 225</t>
  </si>
  <si>
    <t>PHB 249</t>
  </si>
  <si>
    <t>10-m radius, PHB 258</t>
  </si>
  <si>
    <t>PHB 266</t>
  </si>
  <si>
    <t>PHB 271</t>
  </si>
  <si>
    <t>PHB 274</t>
  </si>
  <si>
    <t>FRC 66</t>
  </si>
  <si>
    <t>PHB 218</t>
  </si>
  <si>
    <t>PHB 235</t>
  </si>
  <si>
    <t>PHB 241</t>
  </si>
  <si>
    <t>PHB 252 and Mending (253)</t>
  </si>
  <si>
    <t>PHB 278</t>
  </si>
  <si>
    <t>PHB 281</t>
  </si>
  <si>
    <t>PHB 283</t>
  </si>
  <si>
    <t>PHB 297</t>
  </si>
  <si>
    <t>PHB 303</t>
  </si>
  <si>
    <t>PHB 198</t>
  </si>
  <si>
    <t>PHB 203</t>
  </si>
  <si>
    <t>PHB 213</t>
  </si>
  <si>
    <t>PHB 223</t>
  </si>
  <si>
    <t>PHB 252</t>
  </si>
  <si>
    <t>PHB 270</t>
  </si>
  <si>
    <t>1d8/2 lvls., PHB 275</t>
  </si>
  <si>
    <t>PHB 282</t>
  </si>
  <si>
    <t>PHB 284</t>
  </si>
  <si>
    <t>PHB 300</t>
  </si>
  <si>
    <t>PHB 196</t>
  </si>
  <si>
    <t>PHB 221</t>
  </si>
  <si>
    <t>PHB 224</t>
  </si>
  <si>
    <t>PHB 233</t>
  </si>
  <si>
    <t>PHB 243</t>
  </si>
  <si>
    <t>PHB 261</t>
  </si>
  <si>
    <t>PHB 257</t>
  </si>
  <si>
    <t>PHB 272</t>
  </si>
  <si>
    <t>PHB 275</t>
  </si>
  <si>
    <t>PHB 294</t>
  </si>
  <si>
    <t>Bolster Aura</t>
  </si>
  <si>
    <t>Deific Bastion</t>
  </si>
  <si>
    <t>Footsteps of the Divine</t>
  </si>
  <si>
    <t>Light of Wisdom</t>
  </si>
  <si>
    <t>Subdue Aura</t>
  </si>
  <si>
    <t>Confound</t>
  </si>
  <si>
    <t>Dampen Magic</t>
  </si>
  <si>
    <t>Light of Purity</t>
  </si>
  <si>
    <t>Moral Façade</t>
  </si>
  <si>
    <t>Sacred Item</t>
  </si>
  <si>
    <t>Complete Champion 126</t>
  </si>
  <si>
    <t>Seed of Life</t>
  </si>
  <si>
    <t>10+1 rnd/lvl</t>
  </si>
  <si>
    <t>Complete Champion 127</t>
  </si>
  <si>
    <t>Spiritual Advisor</t>
  </si>
  <si>
    <t>Bewildering Mischance</t>
  </si>
  <si>
    <t>Bleed</t>
  </si>
  <si>
    <t>Darts of Life</t>
  </si>
  <si>
    <t>Divine Retribution</t>
  </si>
  <si>
    <t>Door of Decay</t>
  </si>
  <si>
    <t>see text</t>
  </si>
  <si>
    <t>Healing Circle</t>
  </si>
  <si>
    <t>Mark of Sin</t>
  </si>
  <si>
    <t>Surge of Fortune</t>
  </si>
  <si>
    <t>Proficiencies</t>
  </si>
  <si>
    <t>Human</t>
  </si>
  <si>
    <t>6’ 1”</t>
  </si>
  <si>
    <t>195 lbs.</t>
  </si>
  <si>
    <t>Chaotic Evil</t>
  </si>
  <si>
    <t>Cleric of Garagos</t>
  </si>
  <si>
    <t>Garagos</t>
  </si>
  <si>
    <t>Common, Chessentan</t>
  </si>
  <si>
    <t>Domain:  War</t>
  </si>
  <si>
    <t>Domain:  Destruction</t>
  </si>
  <si>
    <t>Craft:  [type]</t>
  </si>
  <si>
    <t>Inflict Minor Wounds</t>
  </si>
  <si>
    <t>Inflict Light Wounds</t>
  </si>
  <si>
    <t>Inflict Moderate Wounds</t>
  </si>
  <si>
    <t>Inflict Serious Wounds</t>
  </si>
  <si>
    <t>Inflict Critical Wounds</t>
  </si>
  <si>
    <t>Inflict Light Wounds, Mass</t>
  </si>
  <si>
    <t>Flame Strike</t>
  </si>
  <si>
    <t>PHB 231</t>
  </si>
  <si>
    <t>PHB 244</t>
  </si>
  <si>
    <t>Spells Granted by Garagos</t>
  </si>
  <si>
    <t>Shield Specialization:  Heavy</t>
  </si>
  <si>
    <t>Bane</t>
  </si>
  <si>
    <t>Mithral Heavy Shield</t>
  </si>
  <si>
    <t>Masterwork Half-Plate</t>
  </si>
  <si>
    <t>On Mount (Heavy Warhorse, Stallion)</t>
  </si>
  <si>
    <t>Chain Mail Barding</t>
  </si>
  <si>
    <t>Military Saddle</t>
  </si>
  <si>
    <t>Everlasting Rations</t>
  </si>
  <si>
    <t>Potion of Rage</t>
  </si>
  <si>
    <t>Potion of Cure Serious Wounds</t>
  </si>
  <si>
    <t>Anklet of Translocation</t>
  </si>
  <si>
    <t>Bracers of Quick Strike</t>
  </si>
  <si>
    <t>Brooch of Stability</t>
  </si>
  <si>
    <t>-</t>
  </si>
  <si>
    <t>19-20/x2</t>
  </si>
  <si>
    <t>1 use/day</t>
  </si>
  <si>
    <t>2 uses/day</t>
  </si>
  <si>
    <t>1 extra attack</t>
  </si>
  <si>
    <t>HPs don't drop to -10</t>
  </si>
  <si>
    <t>NPC</t>
  </si>
  <si>
    <t>1d10</t>
  </si>
  <si>
    <t>Bludgeon</t>
  </si>
  <si>
    <t>2d6</t>
  </si>
  <si>
    <t>extra damage to Good characters</t>
  </si>
  <si>
    <t>Unholy Heavy Flail +1</t>
  </si>
  <si>
    <t>0’</t>
  </si>
  <si>
    <t>20’</t>
  </si>
  <si>
    <t>20’ or 60’</t>
  </si>
  <si>
    <t>120’</t>
  </si>
  <si>
    <t>MW Heavy Crossbow</t>
  </si>
  <si>
    <t>Roll</t>
  </si>
  <si>
    <t>Warpriest of Garagos</t>
  </si>
  <si>
    <t>Xanather,</t>
  </si>
  <si>
    <t>Initiative</t>
  </si>
  <si>
    <t>þ</t>
  </si>
  <si>
    <t>Power Attack</t>
  </si>
  <si>
    <t>Rebuke Undead</t>
  </si>
  <si>
    <t>Base 5</t>
  </si>
  <si>
    <t>Base 2</t>
  </si>
  <si>
    <t>+4</t>
  </si>
  <si>
    <t>Human:  Shield Ward:  Heavy</t>
  </si>
  <si>
    <t>Spiritual Heavy Flail</t>
  </si>
  <si>
    <t>1d8</t>
  </si>
  <si>
    <t>Smite (from Destruction domain)</t>
  </si>
  <si>
    <t>Weapon Focus:  Flail (from War domain)</t>
  </si>
  <si>
    <t>Potion of Cure Moderate Wounds</t>
  </si>
  <si>
    <t>DRUNK, vial tossed at BM30</t>
  </si>
  <si>
    <t>Bolts</t>
  </si>
  <si>
    <t>+0</t>
  </si>
  <si>
    <t>Teleport up to 10’</t>
  </si>
  <si>
    <t>Mount Encumbrance:</t>
  </si>
  <si>
    <t>Potion of Blur</t>
  </si>
  <si>
    <t>DRUNK, vial tossed at BQ48</t>
  </si>
  <si>
    <t>DRUNK, vial tossed at BO44</t>
  </si>
  <si>
    <t>DRUNK, vial tossed at BQ49</t>
  </si>
  <si>
    <t>Wt. on Hand:</t>
  </si>
  <si>
    <t>q</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</si>
</sst>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8">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i/>
      <sz val="18"/>
      <color indexed="12"/>
      <name val="Times New Roman"/>
      <family val="1"/>
    </font>
    <font>
      <i/>
      <sz val="18"/>
      <color indexed="53"/>
      <name val="Times New Roman"/>
      <family val="1"/>
    </font>
    <font>
      <b/>
      <sz val="12"/>
      <color indexed="10"/>
      <name val="Times New Roman"/>
      <family val="1"/>
    </font>
    <font>
      <i/>
      <sz val="12"/>
      <name val="Times New Roman"/>
      <family val="1"/>
    </font>
    <font>
      <b/>
      <sz val="12"/>
      <color indexed="46"/>
      <name val="Times New Roman"/>
      <family val="1"/>
    </font>
    <font>
      <b/>
      <sz val="12"/>
      <color indexed="12"/>
      <name val="Times New Roman"/>
      <family val="1"/>
    </font>
    <font>
      <sz val="13"/>
      <name val="Wingdings"/>
      <charset val="2"/>
    </font>
    <font>
      <i/>
      <sz val="14"/>
      <color indexed="57"/>
      <name val="Times New Roman"/>
      <family val="1"/>
    </font>
    <font>
      <sz val="13"/>
      <color indexed="12"/>
      <name val="Times New Roman"/>
      <family val="1"/>
    </font>
    <font>
      <sz val="18"/>
      <color indexed="12"/>
      <name val="Times New Roman"/>
      <family val="1"/>
    </font>
    <font>
      <sz val="12"/>
      <color indexed="61"/>
      <name val="Times New Roman"/>
      <family val="1"/>
    </font>
    <font>
      <i/>
      <sz val="17"/>
      <name val="Times New Roman"/>
      <family val="1"/>
    </font>
    <font>
      <i/>
      <sz val="14"/>
      <color indexed="10"/>
      <name val="Times New Roman"/>
      <family val="1"/>
    </font>
    <font>
      <b/>
      <sz val="12"/>
      <color indexed="81"/>
      <name val="Times New Roman"/>
      <family val="1"/>
    </font>
    <font>
      <i/>
      <sz val="22"/>
      <name val="Times New Roman"/>
      <family val="1"/>
    </font>
    <font>
      <i/>
      <sz val="22"/>
      <color indexed="10"/>
      <name val="Times New Roman"/>
      <family val="1"/>
    </font>
    <font>
      <i/>
      <sz val="12"/>
      <color indexed="13"/>
      <name val="Times New Roman"/>
      <family val="1"/>
    </font>
    <font>
      <b/>
      <sz val="13"/>
      <color rgb="FF00CC00"/>
      <name val="Times New Roman"/>
      <family val="1"/>
    </font>
    <font>
      <b/>
      <sz val="12"/>
      <color rgb="FFFFC000"/>
      <name val="Times New Roman"/>
      <family val="1"/>
    </font>
    <font>
      <sz val="12"/>
      <color rgb="FFFFC000"/>
      <name val="Times New Roman"/>
      <family val="1"/>
    </font>
    <font>
      <i/>
      <sz val="22"/>
      <color rgb="FFFF0000"/>
      <name val="Times New Roman"/>
      <family val="1"/>
    </font>
    <font>
      <i/>
      <sz val="12"/>
      <color indexed="81"/>
      <name val="Times New Roman"/>
      <family val="1"/>
    </font>
    <font>
      <sz val="12"/>
      <color theme="1"/>
      <name val="Times New Roman"/>
      <family val="1"/>
    </font>
  </fonts>
  <fills count="18">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indexed="46"/>
        <bgColor indexed="64"/>
      </patternFill>
    </fill>
    <fill>
      <patternFill patternType="solid">
        <fgColor indexed="42"/>
        <bgColor indexed="55"/>
      </patternFill>
    </fill>
    <fill>
      <patternFill patternType="solid">
        <fgColor indexed="10"/>
        <bgColor indexed="64"/>
      </patternFill>
    </fill>
    <fill>
      <patternFill patternType="solid">
        <fgColor rgb="FFFF0000"/>
        <bgColor indexed="64"/>
      </patternFill>
    </fill>
    <fill>
      <patternFill patternType="solid">
        <fgColor rgb="FF7030A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0" tint="-0.14999847407452621"/>
        <bgColor indexed="64"/>
      </patternFill>
    </fill>
  </fills>
  <borders count="105">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thin">
        <color indexed="64"/>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bottom style="thin">
        <color indexed="64"/>
      </bottom>
      <diagonal/>
    </border>
    <border>
      <left style="double">
        <color indexed="64"/>
      </left>
      <right style="double">
        <color indexed="64"/>
      </right>
      <top style="hair">
        <color indexed="64"/>
      </top>
      <bottom style="hair">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bottom style="hair">
        <color indexed="64"/>
      </bottom>
      <diagonal/>
    </border>
    <border>
      <left style="medium">
        <color indexed="64"/>
      </left>
      <right style="thin">
        <color indexed="64"/>
      </right>
      <top style="double">
        <color indexed="64"/>
      </top>
      <bottom style="thin">
        <color indexed="9"/>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right style="double">
        <color indexed="64"/>
      </right>
      <top style="double">
        <color indexed="64"/>
      </top>
      <bottom style="medium">
        <color indexed="64"/>
      </bottom>
      <diagonal/>
    </border>
    <border>
      <left style="thin">
        <color indexed="64"/>
      </left>
      <right/>
      <top style="thin">
        <color indexed="64"/>
      </top>
      <bottom/>
      <diagonal/>
    </border>
    <border>
      <left/>
      <right style="double">
        <color indexed="64"/>
      </right>
      <top style="thin">
        <color indexed="64"/>
      </top>
      <bottom/>
      <diagonal/>
    </border>
    <border>
      <left/>
      <right style="double">
        <color indexed="64"/>
      </right>
      <top style="thin">
        <color indexed="64"/>
      </top>
      <bottom style="double">
        <color indexed="64"/>
      </bottom>
      <diagonal/>
    </border>
    <border>
      <left style="thin">
        <color indexed="64"/>
      </left>
      <right/>
      <top style="medium">
        <color indexed="64"/>
      </top>
      <bottom style="thin">
        <color indexed="64"/>
      </bottom>
      <diagonal/>
    </border>
    <border>
      <left style="double">
        <color indexed="64"/>
      </left>
      <right style="double">
        <color indexed="64"/>
      </right>
      <top style="hair">
        <color indexed="64"/>
      </top>
      <bottom style="double">
        <color indexed="64"/>
      </bottom>
      <diagonal/>
    </border>
    <border>
      <left/>
      <right/>
      <top style="double">
        <color indexed="64"/>
      </top>
      <bottom style="thick">
        <color indexed="50"/>
      </bottom>
      <diagonal/>
    </border>
    <border>
      <left style="double">
        <color indexed="64"/>
      </left>
      <right/>
      <top style="double">
        <color indexed="64"/>
      </top>
      <bottom style="thick">
        <color indexed="50"/>
      </bottom>
      <diagonal/>
    </border>
    <border>
      <left/>
      <right style="double">
        <color indexed="64"/>
      </right>
      <top style="double">
        <color indexed="64"/>
      </top>
      <bottom style="thick">
        <color indexed="50"/>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style="medium">
        <color indexed="64"/>
      </left>
      <right style="thin">
        <color indexed="64"/>
      </right>
      <top/>
      <bottom style="thin">
        <color indexed="9"/>
      </bottom>
      <diagonal/>
    </border>
    <border>
      <left/>
      <right/>
      <top style="double">
        <color indexed="64"/>
      </top>
      <bottom style="medium">
        <color indexed="64"/>
      </bottom>
      <diagonal/>
    </border>
    <border>
      <left/>
      <right/>
      <top style="thin">
        <color indexed="64"/>
      </top>
      <bottom/>
      <diagonal/>
    </border>
    <border>
      <left/>
      <right/>
      <top style="thin">
        <color indexed="64"/>
      </top>
      <bottom style="double">
        <color indexed="64"/>
      </bottom>
      <diagonal/>
    </border>
    <border>
      <left style="thin">
        <color indexed="64"/>
      </left>
      <right/>
      <top style="hair">
        <color indexed="64"/>
      </top>
      <bottom style="double">
        <color indexed="64"/>
      </bottom>
      <diagonal/>
    </border>
    <border>
      <left style="thin">
        <color indexed="64"/>
      </left>
      <right/>
      <top style="medium">
        <color indexed="64"/>
      </top>
      <bottom/>
      <diagonal/>
    </border>
    <border>
      <left/>
      <right/>
      <top style="medium">
        <color indexed="64"/>
      </top>
      <bottom style="thin">
        <color indexed="64"/>
      </bottom>
      <diagonal/>
    </border>
  </borders>
  <cellStyleXfs count="3">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cellStyleXfs>
  <cellXfs count="422">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0" xfId="0"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4" fillId="0" borderId="0" xfId="0" applyFont="1" applyBorder="1" applyAlignment="1">
      <alignment wrapText="1"/>
    </xf>
    <xf numFmtId="0" fontId="9" fillId="2" borderId="4" xfId="0" applyFont="1" applyFill="1" applyBorder="1" applyAlignment="1">
      <alignment horizontal="right"/>
    </xf>
    <xf numFmtId="0" fontId="21" fillId="2" borderId="4" xfId="0" applyFont="1" applyFill="1" applyBorder="1" applyAlignment="1">
      <alignment horizontal="right"/>
    </xf>
    <xf numFmtId="0" fontId="7" fillId="2" borderId="14" xfId="0" applyFont="1" applyFill="1" applyBorder="1" applyAlignment="1">
      <alignment horizontal="right"/>
    </xf>
    <xf numFmtId="0" fontId="13" fillId="2" borderId="16" xfId="0" applyFont="1" applyFill="1" applyBorder="1" applyAlignment="1">
      <alignment horizontal="right"/>
    </xf>
    <xf numFmtId="0" fontId="3" fillId="0" borderId="0" xfId="0" applyFont="1" applyBorder="1" applyAlignment="1">
      <alignment wrapText="1"/>
    </xf>
    <xf numFmtId="0" fontId="15" fillId="0" borderId="0" xfId="0" applyFont="1" applyBorder="1" applyAlignment="1">
      <alignment horizontal="centerContinuous" wrapText="1"/>
    </xf>
    <xf numFmtId="0" fontId="3" fillId="0" borderId="0" xfId="0" applyFont="1" applyBorder="1" applyAlignment="1">
      <alignment horizontal="right" wrapText="1"/>
    </xf>
    <xf numFmtId="0" fontId="4" fillId="0" borderId="0" xfId="0" applyFont="1" applyBorder="1" applyAlignment="1">
      <alignment horizontal="left" wrapText="1"/>
    </xf>
    <xf numFmtId="0" fontId="11" fillId="3" borderId="23" xfId="0" applyFont="1" applyFill="1" applyBorder="1" applyAlignment="1">
      <alignment horizontal="centerContinuous"/>
    </xf>
    <xf numFmtId="0" fontId="11" fillId="3" borderId="24" xfId="0" applyFont="1" applyFill="1" applyBorder="1" applyAlignment="1">
      <alignment horizontal="center"/>
    </xf>
    <xf numFmtId="0" fontId="11" fillId="3" borderId="25" xfId="0" applyFont="1" applyFill="1" applyBorder="1" applyAlignment="1">
      <alignment horizontal="center"/>
    </xf>
    <xf numFmtId="0" fontId="24" fillId="0" borderId="26" xfId="0" applyFont="1" applyBorder="1" applyAlignment="1">
      <alignment horizontal="centerContinuous"/>
    </xf>
    <xf numFmtId="0" fontId="6" fillId="0" borderId="0" xfId="0" applyFont="1" applyBorder="1" applyAlignment="1">
      <alignment horizontal="centerContinuous"/>
    </xf>
    <xf numFmtId="49" fontId="25" fillId="0" borderId="3" xfId="0" applyNumberFormat="1" applyFont="1" applyBorder="1" applyAlignment="1">
      <alignment horizontal="center"/>
    </xf>
    <xf numFmtId="49" fontId="25" fillId="0" borderId="27" xfId="0" applyNumberFormat="1" applyFont="1" applyBorder="1" applyAlignment="1">
      <alignment horizontal="center"/>
    </xf>
    <xf numFmtId="0" fontId="19" fillId="0" borderId="0" xfId="0" applyFont="1" applyBorder="1" applyAlignment="1"/>
    <xf numFmtId="0" fontId="28"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11" fillId="3" borderId="24" xfId="0" applyFont="1" applyFill="1" applyBorder="1" applyAlignment="1">
      <alignment horizontal="center" wrapText="1"/>
    </xf>
    <xf numFmtId="49" fontId="25" fillId="0" borderId="15" xfId="0" applyNumberFormat="1" applyFont="1" applyBorder="1" applyAlignment="1">
      <alignment horizontal="center"/>
    </xf>
    <xf numFmtId="0" fontId="15" fillId="0" borderId="0" xfId="0" applyNumberFormat="1" applyFont="1" applyBorder="1" applyAlignment="1">
      <alignment horizontal="centerContinuous"/>
    </xf>
    <xf numFmtId="0" fontId="11" fillId="3" borderId="24" xfId="0" applyNumberFormat="1" applyFont="1" applyFill="1" applyBorder="1" applyAlignment="1">
      <alignment horizontal="center" wrapText="1"/>
    </xf>
    <xf numFmtId="0" fontId="4" fillId="0" borderId="0" xfId="0" applyNumberFormat="1" applyFont="1" applyBorder="1" applyAlignment="1">
      <alignment horizontal="left"/>
    </xf>
    <xf numFmtId="0" fontId="6" fillId="0" borderId="0" xfId="0" applyFont="1" applyBorder="1" applyAlignment="1">
      <alignment horizontal="center"/>
    </xf>
    <xf numFmtId="0" fontId="10" fillId="5" borderId="1" xfId="0" applyFont="1" applyFill="1" applyBorder="1" applyAlignment="1"/>
    <xf numFmtId="0" fontId="6" fillId="5" borderId="28" xfId="0" applyNumberFormat="1" applyFont="1" applyFill="1" applyBorder="1" applyAlignment="1">
      <alignment horizontal="center"/>
    </xf>
    <xf numFmtId="49" fontId="16" fillId="5" borderId="28" xfId="0" applyNumberFormat="1" applyFont="1" applyFill="1" applyBorder="1" applyAlignment="1">
      <alignment horizontal="center"/>
    </xf>
    <xf numFmtId="0" fontId="16" fillId="5" borderId="29" xfId="0" applyNumberFormat="1" applyFont="1" applyFill="1" applyBorder="1" applyAlignment="1">
      <alignment horizontal="center"/>
    </xf>
    <xf numFmtId="49" fontId="6" fillId="5" borderId="29" xfId="0" applyNumberFormat="1" applyFont="1" applyFill="1" applyBorder="1" applyAlignment="1">
      <alignment horizontal="center"/>
    </xf>
    <xf numFmtId="0" fontId="32" fillId="5" borderId="29" xfId="0" applyNumberFormat="1" applyFont="1" applyFill="1" applyBorder="1" applyAlignment="1">
      <alignment horizontal="center"/>
    </xf>
    <xf numFmtId="0" fontId="6" fillId="5" borderId="30" xfId="0" applyNumberFormat="1" applyFont="1" applyFill="1" applyBorder="1" applyAlignment="1">
      <alignment horizontal="center"/>
    </xf>
    <xf numFmtId="0" fontId="13" fillId="5" borderId="1" xfId="0" applyFont="1" applyFill="1" applyBorder="1" applyAlignment="1"/>
    <xf numFmtId="49" fontId="22" fillId="5" borderId="28" xfId="0" applyNumberFormat="1" applyFont="1" applyFill="1" applyBorder="1" applyAlignment="1">
      <alignment horizontal="center"/>
    </xf>
    <xf numFmtId="0" fontId="22" fillId="5" borderId="29" xfId="0" applyNumberFormat="1" applyFont="1" applyFill="1" applyBorder="1" applyAlignment="1">
      <alignment horizontal="center"/>
    </xf>
    <xf numFmtId="0" fontId="10" fillId="6" borderId="1" xfId="0" applyFont="1" applyFill="1" applyBorder="1" applyAlignment="1"/>
    <xf numFmtId="0" fontId="6" fillId="6" borderId="28" xfId="0" applyNumberFormat="1" applyFont="1" applyFill="1" applyBorder="1" applyAlignment="1">
      <alignment horizontal="center"/>
    </xf>
    <xf numFmtId="49" fontId="16" fillId="6" borderId="28" xfId="0" applyNumberFormat="1" applyFont="1" applyFill="1" applyBorder="1" applyAlignment="1">
      <alignment horizontal="center"/>
    </xf>
    <xf numFmtId="0" fontId="16" fillId="6" borderId="29" xfId="0" applyNumberFormat="1" applyFont="1" applyFill="1" applyBorder="1" applyAlignment="1">
      <alignment horizontal="center"/>
    </xf>
    <xf numFmtId="49" fontId="6" fillId="6" borderId="29" xfId="0" applyNumberFormat="1" applyFont="1" applyFill="1" applyBorder="1" applyAlignment="1">
      <alignment horizontal="center"/>
    </xf>
    <xf numFmtId="0" fontId="6" fillId="6" borderId="30" xfId="0" applyNumberFormat="1" applyFont="1" applyFill="1" applyBorder="1" applyAlignment="1">
      <alignment horizontal="center"/>
    </xf>
    <xf numFmtId="49" fontId="27" fillId="5" borderId="28" xfId="0" applyNumberFormat="1" applyFont="1" applyFill="1" applyBorder="1" applyAlignment="1">
      <alignment horizontal="center"/>
    </xf>
    <xf numFmtId="0" fontId="27" fillId="5" borderId="29" xfId="0" applyNumberFormat="1" applyFont="1" applyFill="1" applyBorder="1" applyAlignment="1">
      <alignment horizontal="center"/>
    </xf>
    <xf numFmtId="0" fontId="5" fillId="0" borderId="31" xfId="0" applyFont="1" applyBorder="1" applyAlignment="1">
      <alignment horizontal="center"/>
    </xf>
    <xf numFmtId="0" fontId="6" fillId="7" borderId="28" xfId="0" applyNumberFormat="1" applyFont="1" applyFill="1" applyBorder="1" applyAlignment="1">
      <alignment horizontal="center"/>
    </xf>
    <xf numFmtId="49" fontId="6" fillId="7" borderId="29" xfId="0" applyNumberFormat="1" applyFont="1" applyFill="1" applyBorder="1" applyAlignment="1">
      <alignment horizontal="center"/>
    </xf>
    <xf numFmtId="0" fontId="6" fillId="7" borderId="30" xfId="0" applyNumberFormat="1" applyFont="1" applyFill="1" applyBorder="1" applyAlignment="1">
      <alignment horizontal="center"/>
    </xf>
    <xf numFmtId="49" fontId="6" fillId="0" borderId="31" xfId="0" applyNumberFormat="1" applyFont="1" applyBorder="1" applyAlignment="1">
      <alignment horizontal="center"/>
    </xf>
    <xf numFmtId="164" fontId="5" fillId="8" borderId="32" xfId="0" applyNumberFormat="1" applyFont="1" applyFill="1" applyBorder="1" applyAlignment="1">
      <alignment horizontal="center"/>
    </xf>
    <xf numFmtId="0" fontId="3" fillId="0" borderId="0" xfId="0" applyFont="1" applyBorder="1" applyAlignment="1">
      <alignment horizontal="center"/>
    </xf>
    <xf numFmtId="0" fontId="12" fillId="5" borderId="1" xfId="0" applyFont="1" applyFill="1" applyBorder="1" applyAlignment="1"/>
    <xf numFmtId="49" fontId="23" fillId="5" borderId="28" xfId="0" applyNumberFormat="1" applyFont="1" applyFill="1" applyBorder="1" applyAlignment="1">
      <alignment horizontal="center"/>
    </xf>
    <xf numFmtId="0" fontId="23" fillId="5" borderId="29" xfId="0" applyNumberFormat="1" applyFont="1" applyFill="1" applyBorder="1" applyAlignment="1">
      <alignment horizontal="center"/>
    </xf>
    <xf numFmtId="0" fontId="6" fillId="0" borderId="28" xfId="0" applyNumberFormat="1" applyFont="1" applyFill="1" applyBorder="1" applyAlignment="1">
      <alignment horizontal="center"/>
    </xf>
    <xf numFmtId="49" fontId="6" fillId="0" borderId="29" xfId="0" applyNumberFormat="1" applyFont="1" applyFill="1" applyBorder="1" applyAlignment="1">
      <alignment horizontal="center"/>
    </xf>
    <xf numFmtId="0" fontId="6" fillId="0" borderId="30" xfId="0" applyNumberFormat="1" applyFont="1" applyFill="1" applyBorder="1" applyAlignment="1">
      <alignment horizontal="center"/>
    </xf>
    <xf numFmtId="0" fontId="13" fillId="0" borderId="1" xfId="0" applyFont="1" applyFill="1" applyBorder="1" applyAlignment="1"/>
    <xf numFmtId="49" fontId="22" fillId="0" borderId="28" xfId="0" applyNumberFormat="1" applyFont="1" applyFill="1" applyBorder="1" applyAlignment="1">
      <alignment horizontal="center"/>
    </xf>
    <xf numFmtId="0" fontId="22" fillId="0" borderId="29" xfId="0" applyNumberFormat="1" applyFont="1" applyFill="1" applyBorder="1" applyAlignment="1">
      <alignment horizontal="center"/>
    </xf>
    <xf numFmtId="0" fontId="13" fillId="0" borderId="29" xfId="0" applyNumberFormat="1" applyFont="1" applyFill="1" applyBorder="1" applyAlignment="1">
      <alignment horizontal="center"/>
    </xf>
    <xf numFmtId="0" fontId="7" fillId="0" borderId="1" xfId="0" applyFont="1" applyFill="1" applyBorder="1" applyAlignment="1"/>
    <xf numFmtId="49" fontId="17" fillId="0" borderId="28" xfId="0" applyNumberFormat="1" applyFont="1" applyFill="1" applyBorder="1" applyAlignment="1">
      <alignment horizontal="center"/>
    </xf>
    <xf numFmtId="0" fontId="17" fillId="0" borderId="29" xfId="0" applyNumberFormat="1" applyFont="1" applyFill="1" applyBorder="1" applyAlignment="1">
      <alignment horizontal="center"/>
    </xf>
    <xf numFmtId="0" fontId="21" fillId="0" borderId="1" xfId="0" applyFont="1" applyFill="1" applyBorder="1" applyAlignment="1"/>
    <xf numFmtId="49" fontId="27" fillId="0" borderId="28" xfId="0" applyNumberFormat="1" applyFont="1" applyFill="1" applyBorder="1" applyAlignment="1">
      <alignment horizontal="center"/>
    </xf>
    <xf numFmtId="0" fontId="27" fillId="0" borderId="29" xfId="0" applyNumberFormat="1" applyFont="1" applyFill="1" applyBorder="1" applyAlignment="1">
      <alignment horizontal="center"/>
    </xf>
    <xf numFmtId="0" fontId="10" fillId="7" borderId="1" xfId="0" applyFont="1" applyFill="1" applyBorder="1" applyAlignment="1"/>
    <xf numFmtId="49" fontId="16" fillId="7" borderId="28" xfId="0" applyNumberFormat="1" applyFont="1" applyFill="1" applyBorder="1" applyAlignment="1">
      <alignment horizontal="center"/>
    </xf>
    <xf numFmtId="0" fontId="16" fillId="7" borderId="29" xfId="0" applyNumberFormat="1" applyFont="1" applyFill="1" applyBorder="1" applyAlignment="1">
      <alignment horizontal="center"/>
    </xf>
    <xf numFmtId="0" fontId="6" fillId="0" borderId="1" xfId="0" applyFont="1" applyBorder="1" applyAlignment="1"/>
    <xf numFmtId="0" fontId="6" fillId="0" borderId="28" xfId="0" applyFont="1" applyBorder="1" applyAlignment="1">
      <alignment horizontal="center" wrapText="1"/>
    </xf>
    <xf numFmtId="9" fontId="6" fillId="0" borderId="28" xfId="2" applyFont="1" applyBorder="1" applyAlignment="1">
      <alignment horizontal="center" shrinkToFit="1"/>
    </xf>
    <xf numFmtId="9" fontId="6" fillId="0" borderId="29" xfId="2" applyFont="1" applyBorder="1" applyAlignment="1">
      <alignment horizontal="center" shrinkToFit="1"/>
    </xf>
    <xf numFmtId="0" fontId="6" fillId="0" borderId="29" xfId="2" applyNumberFormat="1" applyFont="1" applyBorder="1" applyAlignment="1">
      <alignment horizontal="center" shrinkToFit="1"/>
    </xf>
    <xf numFmtId="49" fontId="6" fillId="0" borderId="30" xfId="0" applyNumberFormat="1" applyFont="1" applyBorder="1" applyAlignment="1">
      <alignment horizontal="center" vertical="center" wrapText="1"/>
    </xf>
    <xf numFmtId="0" fontId="6" fillId="0" borderId="30" xfId="0" applyNumberFormat="1" applyFont="1" applyBorder="1" applyAlignment="1">
      <alignment horizontal="center" wrapText="1"/>
    </xf>
    <xf numFmtId="9" fontId="6" fillId="0" borderId="29" xfId="2" applyFont="1" applyBorder="1" applyAlignment="1">
      <alignment horizontal="center" vertical="center" shrinkToFit="1"/>
    </xf>
    <xf numFmtId="0" fontId="6" fillId="0" borderId="28" xfId="0" applyFont="1" applyBorder="1" applyAlignment="1">
      <alignment horizontal="center" vertical="center" wrapText="1"/>
    </xf>
    <xf numFmtId="9" fontId="6" fillId="0" borderId="28" xfId="2" applyFont="1" applyBorder="1" applyAlignment="1">
      <alignment horizontal="center" vertical="center" shrinkToFit="1"/>
    </xf>
    <xf numFmtId="0" fontId="6" fillId="0" borderId="29" xfId="2" applyNumberFormat="1" applyFont="1" applyBorder="1" applyAlignment="1">
      <alignment horizontal="center" vertical="center" shrinkToFit="1"/>
    </xf>
    <xf numFmtId="0" fontId="6" fillId="0" borderId="30" xfId="0" applyNumberFormat="1" applyFont="1" applyBorder="1" applyAlignment="1">
      <alignment horizontal="center" vertical="center" wrapText="1"/>
    </xf>
    <xf numFmtId="9" fontId="6" fillId="0" borderId="29" xfId="2" applyFont="1" applyFill="1" applyBorder="1" applyAlignment="1">
      <alignment horizontal="center" vertical="center" shrinkToFit="1"/>
    </xf>
    <xf numFmtId="0" fontId="6" fillId="0" borderId="2" xfId="0" applyFont="1" applyBorder="1" applyAlignment="1"/>
    <xf numFmtId="0" fontId="6" fillId="0" borderId="3" xfId="0" quotePrefix="1" applyFont="1" applyBorder="1" applyAlignment="1">
      <alignment horizontal="center"/>
    </xf>
    <xf numFmtId="0" fontId="8" fillId="0" borderId="3" xfId="0" quotePrefix="1" applyFont="1" applyBorder="1" applyAlignment="1">
      <alignment horizontal="center"/>
    </xf>
    <xf numFmtId="0" fontId="16" fillId="0" borderId="33" xfId="0" applyFont="1" applyFill="1" applyBorder="1" applyAlignment="1">
      <alignment horizontal="center" shrinkToFit="1"/>
    </xf>
    <xf numFmtId="0" fontId="35" fillId="0" borderId="34" xfId="0" applyFont="1" applyBorder="1" applyAlignment="1">
      <alignment horizontal="centerContinuous" wrapText="1"/>
    </xf>
    <xf numFmtId="0" fontId="15" fillId="0" borderId="35" xfId="0" applyFont="1" applyBorder="1" applyAlignment="1">
      <alignment horizontal="centerContinuous" wrapText="1"/>
    </xf>
    <xf numFmtId="0" fontId="15" fillId="0" borderId="36" xfId="0" applyFont="1" applyBorder="1" applyAlignment="1">
      <alignment horizontal="centerContinuous" wrapText="1"/>
    </xf>
    <xf numFmtId="0" fontId="36" fillId="0" borderId="37" xfId="0" applyFont="1" applyBorder="1" applyAlignment="1">
      <alignment horizontal="centerContinuous"/>
    </xf>
    <xf numFmtId="0" fontId="11" fillId="9" borderId="38" xfId="0" applyFont="1" applyFill="1" applyBorder="1" applyAlignment="1">
      <alignment horizontal="centerContinuous" wrapText="1"/>
    </xf>
    <xf numFmtId="0" fontId="11" fillId="9" borderId="39" xfId="0" applyFont="1" applyFill="1" applyBorder="1" applyAlignment="1">
      <alignment horizontal="center" wrapText="1"/>
    </xf>
    <xf numFmtId="0" fontId="11" fillId="9" borderId="40" xfId="0" applyFont="1" applyFill="1" applyBorder="1" applyAlignment="1">
      <alignment horizontal="center" wrapText="1"/>
    </xf>
    <xf numFmtId="0" fontId="6" fillId="0" borderId="1" xfId="0" applyFont="1" applyBorder="1" applyAlignment="1">
      <alignment horizontal="center" shrinkToFit="1"/>
    </xf>
    <xf numFmtId="0" fontId="6" fillId="0" borderId="28" xfId="0" applyFont="1" applyBorder="1" applyAlignment="1">
      <alignment horizontal="center"/>
    </xf>
    <xf numFmtId="0" fontId="41" fillId="8" borderId="30" xfId="2" applyNumberFormat="1" applyFont="1" applyFill="1" applyBorder="1" applyAlignment="1">
      <alignment horizontal="center" shrinkToFit="1"/>
    </xf>
    <xf numFmtId="0" fontId="41" fillId="8" borderId="33" xfId="2" applyNumberFormat="1" applyFont="1" applyFill="1" applyBorder="1" applyAlignment="1">
      <alignment horizontal="center" shrinkToFit="1"/>
    </xf>
    <xf numFmtId="0" fontId="6" fillId="0" borderId="28" xfId="0" applyFont="1" applyFill="1" applyBorder="1" applyAlignment="1">
      <alignment horizontal="center" wrapText="1"/>
    </xf>
    <xf numFmtId="0" fontId="6" fillId="0" borderId="29" xfId="2" applyNumberFormat="1" applyFont="1" applyFill="1" applyBorder="1" applyAlignment="1">
      <alignment horizontal="center" shrinkToFit="1"/>
    </xf>
    <xf numFmtId="0" fontId="10" fillId="0" borderId="1" xfId="0" applyFont="1" applyFill="1" applyBorder="1" applyAlignment="1"/>
    <xf numFmtId="49" fontId="16" fillId="0" borderId="28" xfId="0" applyNumberFormat="1" applyFont="1" applyFill="1" applyBorder="1" applyAlignment="1">
      <alignment horizontal="center"/>
    </xf>
    <xf numFmtId="0" fontId="16" fillId="0" borderId="29" xfId="0" applyNumberFormat="1" applyFont="1" applyFill="1" applyBorder="1" applyAlignment="1">
      <alignment horizontal="center"/>
    </xf>
    <xf numFmtId="164" fontId="2" fillId="0" borderId="0" xfId="0" applyNumberFormat="1" applyFont="1" applyBorder="1" applyAlignment="1">
      <alignment horizontal="centerContinuous"/>
    </xf>
    <xf numFmtId="0" fontId="20" fillId="3" borderId="41" xfId="0" applyFont="1" applyFill="1" applyBorder="1" applyAlignment="1">
      <alignment horizontal="center"/>
    </xf>
    <xf numFmtId="164" fontId="20" fillId="3" borderId="42" xfId="0" applyNumberFormat="1" applyFont="1" applyFill="1" applyBorder="1" applyAlignment="1">
      <alignment horizontal="center"/>
    </xf>
    <xf numFmtId="0" fontId="20" fillId="3" borderId="41" xfId="0" applyFont="1" applyFill="1" applyBorder="1" applyAlignment="1">
      <alignment horizontal="right"/>
    </xf>
    <xf numFmtId="0" fontId="20" fillId="3" borderId="43" xfId="0" applyFont="1" applyFill="1" applyBorder="1" applyAlignment="1"/>
    <xf numFmtId="0" fontId="4" fillId="0" borderId="44" xfId="0" applyFont="1" applyBorder="1" applyAlignment="1">
      <alignment horizontal="center" shrinkToFit="1"/>
    </xf>
    <xf numFmtId="164" fontId="4" fillId="0" borderId="45" xfId="0" applyNumberFormat="1" applyFont="1" applyBorder="1" applyAlignment="1">
      <alignment horizontal="center" shrinkToFit="1"/>
    </xf>
    <xf numFmtId="0" fontId="4" fillId="0" borderId="47" xfId="0" applyFont="1" applyBorder="1" applyAlignment="1">
      <alignment horizontal="left" shrinkToFit="1"/>
    </xf>
    <xf numFmtId="0" fontId="4" fillId="0" borderId="48" xfId="0" applyFont="1" applyBorder="1" applyAlignment="1">
      <alignment horizontal="center" shrinkToFit="1"/>
    </xf>
    <xf numFmtId="164" fontId="4" fillId="0" borderId="49" xfId="0" applyNumberFormat="1" applyFont="1" applyBorder="1" applyAlignment="1">
      <alignment horizontal="center" shrinkToFit="1"/>
    </xf>
    <xf numFmtId="0" fontId="4" fillId="0" borderId="50" xfId="0" applyFont="1" applyBorder="1" applyAlignment="1">
      <alignment horizontal="left"/>
    </xf>
    <xf numFmtId="0" fontId="4" fillId="0" borderId="51" xfId="0" applyFont="1" applyBorder="1" applyAlignment="1">
      <alignment horizontal="left" shrinkToFit="1"/>
    </xf>
    <xf numFmtId="0" fontId="4" fillId="0" borderId="52" xfId="0" applyFont="1" applyBorder="1" applyAlignment="1">
      <alignment horizontal="center" shrinkToFit="1"/>
    </xf>
    <xf numFmtId="164" fontId="4" fillId="0" borderId="53" xfId="0" applyNumberFormat="1" applyFont="1" applyBorder="1" applyAlignment="1">
      <alignment horizontal="center" shrinkToFit="1"/>
    </xf>
    <xf numFmtId="0" fontId="4" fillId="0" borderId="54" xfId="0" applyFont="1" applyBorder="1" applyAlignment="1">
      <alignment horizontal="left"/>
    </xf>
    <xf numFmtId="0" fontId="4" fillId="0" borderId="55"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4" fillId="0" borderId="56" xfId="0" applyFont="1" applyBorder="1" applyAlignment="1">
      <alignment horizontal="left" shrinkToFit="1"/>
    </xf>
    <xf numFmtId="0" fontId="4" fillId="0" borderId="57" xfId="0" applyFont="1" applyBorder="1" applyAlignment="1">
      <alignment horizontal="left" shrinkToFit="1"/>
    </xf>
    <xf numFmtId="0" fontId="4" fillId="0" borderId="58" xfId="0" applyFont="1" applyBorder="1" applyAlignment="1">
      <alignment horizontal="center" shrinkToFit="1"/>
    </xf>
    <xf numFmtId="0" fontId="4" fillId="0" borderId="60" xfId="0" applyFont="1" applyBorder="1" applyAlignment="1">
      <alignment horizontal="left"/>
    </xf>
    <xf numFmtId="164" fontId="4" fillId="0" borderId="61" xfId="0" applyNumberFormat="1" applyFont="1" applyBorder="1" applyAlignment="1">
      <alignment horizontal="center" shrinkToFit="1"/>
    </xf>
    <xf numFmtId="0" fontId="4" fillId="0" borderId="62" xfId="0" applyFont="1" applyBorder="1" applyAlignment="1">
      <alignment horizontal="left"/>
    </xf>
    <xf numFmtId="0" fontId="13" fillId="4" borderId="1" xfId="0" applyFont="1" applyFill="1" applyBorder="1" applyAlignment="1"/>
    <xf numFmtId="0" fontId="12" fillId="0" borderId="1" xfId="0" applyFont="1" applyFill="1" applyBorder="1" applyAlignment="1"/>
    <xf numFmtId="49" fontId="23" fillId="0" borderId="28" xfId="0" applyNumberFormat="1" applyFont="1" applyFill="1" applyBorder="1" applyAlignment="1">
      <alignment horizontal="center"/>
    </xf>
    <xf numFmtId="0" fontId="23" fillId="0" borderId="29" xfId="0" applyNumberFormat="1" applyFont="1" applyFill="1" applyBorder="1" applyAlignment="1">
      <alignment horizontal="center"/>
    </xf>
    <xf numFmtId="0" fontId="12" fillId="0" borderId="29" xfId="0" applyNumberFormat="1" applyFont="1" applyFill="1" applyBorder="1" applyAlignment="1">
      <alignment horizontal="center"/>
    </xf>
    <xf numFmtId="0" fontId="21" fillId="0" borderId="29" xfId="0" applyNumberFormat="1" applyFont="1" applyFill="1" applyBorder="1" applyAlignment="1">
      <alignment horizontal="center"/>
    </xf>
    <xf numFmtId="0" fontId="6" fillId="4" borderId="28" xfId="0" applyNumberFormat="1" applyFont="1" applyFill="1" applyBorder="1" applyAlignment="1">
      <alignment horizontal="center"/>
    </xf>
    <xf numFmtId="49" fontId="6" fillId="4" borderId="29" xfId="0" applyNumberFormat="1" applyFont="1" applyFill="1" applyBorder="1" applyAlignment="1">
      <alignment horizontal="center"/>
    </xf>
    <xf numFmtId="0" fontId="6" fillId="4" borderId="30" xfId="0" applyNumberFormat="1" applyFont="1" applyFill="1" applyBorder="1" applyAlignment="1">
      <alignment horizontal="center"/>
    </xf>
    <xf numFmtId="0" fontId="10" fillId="4" borderId="1" xfId="0" applyFont="1" applyFill="1" applyBorder="1" applyAlignment="1"/>
    <xf numFmtId="49" fontId="16" fillId="4" borderId="28" xfId="0" applyNumberFormat="1" applyFont="1" applyFill="1" applyBorder="1" applyAlignment="1">
      <alignment horizontal="center"/>
    </xf>
    <xf numFmtId="0" fontId="16" fillId="4" borderId="29" xfId="0" applyNumberFormat="1" applyFont="1" applyFill="1" applyBorder="1" applyAlignment="1">
      <alignment horizontal="center"/>
    </xf>
    <xf numFmtId="0" fontId="12" fillId="4" borderId="1" xfId="0" applyFont="1" applyFill="1" applyBorder="1" applyAlignment="1"/>
    <xf numFmtId="49" fontId="23" fillId="4" borderId="28" xfId="0" applyNumberFormat="1" applyFont="1" applyFill="1" applyBorder="1" applyAlignment="1">
      <alignment horizontal="center"/>
    </xf>
    <xf numFmtId="0" fontId="23" fillId="4" borderId="29" xfId="0" applyNumberFormat="1" applyFont="1" applyFill="1" applyBorder="1" applyAlignment="1">
      <alignment horizontal="center"/>
    </xf>
    <xf numFmtId="0" fontId="11" fillId="9" borderId="23" xfId="0" applyFont="1" applyFill="1" applyBorder="1" applyAlignment="1">
      <alignment horizontal="centerContinuous" wrapText="1"/>
    </xf>
    <xf numFmtId="0" fontId="11" fillId="9" borderId="24" xfId="0" applyFont="1" applyFill="1" applyBorder="1" applyAlignment="1">
      <alignment horizontal="center" wrapText="1"/>
    </xf>
    <xf numFmtId="0" fontId="20" fillId="9" borderId="24" xfId="0" applyFont="1" applyFill="1" applyBorder="1" applyAlignment="1">
      <alignment horizontal="center" wrapText="1"/>
    </xf>
    <xf numFmtId="0" fontId="11" fillId="9" borderId="25" xfId="0" applyFont="1" applyFill="1" applyBorder="1" applyAlignment="1">
      <alignment horizontal="centerContinuous" wrapText="1"/>
    </xf>
    <xf numFmtId="49" fontId="6" fillId="0" borderId="30" xfId="0" quotePrefix="1" applyNumberFormat="1" applyFont="1" applyBorder="1" applyAlignment="1">
      <alignment horizontal="center" wrapText="1"/>
    </xf>
    <xf numFmtId="0" fontId="26" fillId="0" borderId="1" xfId="0" applyFont="1" applyFill="1" applyBorder="1" applyAlignment="1">
      <alignment horizontal="center" shrinkToFit="1"/>
    </xf>
    <xf numFmtId="9" fontId="6" fillId="0" borderId="28" xfId="2" applyFont="1" applyFill="1" applyBorder="1" applyAlignment="1">
      <alignment horizontal="center" shrinkToFit="1"/>
    </xf>
    <xf numFmtId="9" fontId="6" fillId="0" borderId="29" xfId="2" applyFont="1" applyFill="1" applyBorder="1" applyAlignment="1">
      <alignment horizontal="center" shrinkToFit="1"/>
    </xf>
    <xf numFmtId="0" fontId="6" fillId="0" borderId="30" xfId="0" applyNumberFormat="1" applyFont="1" applyFill="1" applyBorder="1" applyAlignment="1">
      <alignment horizontal="center" wrapText="1"/>
    </xf>
    <xf numFmtId="0" fontId="6" fillId="0" borderId="30" xfId="0" quotePrefix="1" applyNumberFormat="1" applyFont="1" applyBorder="1" applyAlignment="1">
      <alignment horizontal="center" wrapText="1"/>
    </xf>
    <xf numFmtId="0" fontId="44" fillId="0" borderId="26" xfId="0" applyFont="1" applyBorder="1" applyAlignment="1">
      <alignment horizontal="centerContinuous" wrapText="1"/>
    </xf>
    <xf numFmtId="0" fontId="26" fillId="4" borderId="1" xfId="0" applyFont="1" applyFill="1" applyBorder="1" applyAlignment="1">
      <alignment horizontal="center" shrinkToFit="1"/>
    </xf>
    <xf numFmtId="0" fontId="6" fillId="4" borderId="28" xfId="0" applyFont="1" applyFill="1" applyBorder="1" applyAlignment="1">
      <alignment horizontal="center" wrapText="1"/>
    </xf>
    <xf numFmtId="9" fontId="6" fillId="4" borderId="28" xfId="2" applyFont="1" applyFill="1" applyBorder="1" applyAlignment="1">
      <alignment horizontal="center" shrinkToFit="1"/>
    </xf>
    <xf numFmtId="0" fontId="6" fillId="4" borderId="29" xfId="2" applyNumberFormat="1" applyFont="1" applyFill="1" applyBorder="1" applyAlignment="1">
      <alignment horizontal="center" shrinkToFit="1"/>
    </xf>
    <xf numFmtId="0" fontId="6" fillId="4" borderId="30" xfId="0" applyNumberFormat="1" applyFont="1" applyFill="1" applyBorder="1" applyAlignment="1">
      <alignment horizontal="center" wrapText="1"/>
    </xf>
    <xf numFmtId="9" fontId="6" fillId="4" borderId="29" xfId="2" applyFont="1" applyFill="1" applyBorder="1" applyAlignment="1">
      <alignment horizontal="center" vertical="center" shrinkToFit="1"/>
    </xf>
    <xf numFmtId="0" fontId="26" fillId="4" borderId="8" xfId="0" applyFont="1" applyFill="1" applyBorder="1" applyAlignment="1">
      <alignment horizontal="center" shrinkToFit="1"/>
    </xf>
    <xf numFmtId="9" fontId="6" fillId="4" borderId="63" xfId="2" applyFont="1" applyFill="1" applyBorder="1" applyAlignment="1">
      <alignment horizontal="center" shrinkToFit="1"/>
    </xf>
    <xf numFmtId="9" fontId="6" fillId="4" borderId="64" xfId="2" applyFont="1" applyFill="1" applyBorder="1" applyAlignment="1">
      <alignment horizontal="center" vertical="center" shrinkToFit="1"/>
    </xf>
    <xf numFmtId="0" fontId="6" fillId="4" borderId="64" xfId="2" applyNumberFormat="1" applyFont="1" applyFill="1" applyBorder="1" applyAlignment="1">
      <alignment horizontal="center" shrinkToFit="1"/>
    </xf>
    <xf numFmtId="0" fontId="6" fillId="4" borderId="65" xfId="0" applyNumberFormat="1" applyFont="1" applyFill="1" applyBorder="1" applyAlignment="1">
      <alignment horizontal="center" wrapText="1"/>
    </xf>
    <xf numFmtId="0" fontId="6" fillId="0" borderId="29" xfId="0" applyNumberFormat="1" applyFont="1" applyFill="1" applyBorder="1" applyAlignment="1">
      <alignment horizontal="center"/>
    </xf>
    <xf numFmtId="0" fontId="13" fillId="7" borderId="1" xfId="0" applyFont="1" applyFill="1" applyBorder="1" applyAlignment="1"/>
    <xf numFmtId="49" fontId="22" fillId="7" borderId="28" xfId="0" applyNumberFormat="1" applyFont="1" applyFill="1" applyBorder="1" applyAlignment="1">
      <alignment horizontal="center"/>
    </xf>
    <xf numFmtId="0" fontId="22" fillId="7" borderId="29" xfId="0" applyNumberFormat="1" applyFont="1" applyFill="1" applyBorder="1" applyAlignment="1">
      <alignment horizontal="center"/>
    </xf>
    <xf numFmtId="0" fontId="13" fillId="7" borderId="29" xfId="0" applyNumberFormat="1" applyFont="1" applyFill="1" applyBorder="1" applyAlignment="1">
      <alignment horizontal="center"/>
    </xf>
    <xf numFmtId="0" fontId="6" fillId="0" borderId="66" xfId="0" applyFont="1" applyBorder="1" applyAlignment="1">
      <alignment horizontal="center" wrapText="1"/>
    </xf>
    <xf numFmtId="9" fontId="6" fillId="0" borderId="66" xfId="2" applyFont="1" applyBorder="1" applyAlignment="1">
      <alignment horizontal="center" shrinkToFit="1"/>
    </xf>
    <xf numFmtId="9" fontId="6" fillId="0" borderId="15" xfId="2" applyFont="1" applyBorder="1" applyAlignment="1">
      <alignment horizontal="center" shrinkToFit="1"/>
    </xf>
    <xf numFmtId="0" fontId="6" fillId="0" borderId="15" xfId="2" applyNumberFormat="1" applyFont="1" applyBorder="1" applyAlignment="1">
      <alignment horizontal="center" shrinkToFit="1"/>
    </xf>
    <xf numFmtId="49" fontId="6" fillId="0" borderId="33" xfId="0" applyNumberFormat="1" applyFont="1" applyBorder="1" applyAlignment="1">
      <alignment horizontal="center" vertical="center" wrapText="1"/>
    </xf>
    <xf numFmtId="0" fontId="6" fillId="0" borderId="67" xfId="0" applyFont="1" applyFill="1" applyBorder="1" applyAlignment="1">
      <alignment horizontal="centerContinuous"/>
    </xf>
    <xf numFmtId="0" fontId="6" fillId="0" borderId="66" xfId="0" applyFont="1" applyBorder="1" applyAlignment="1">
      <alignment horizontal="center"/>
    </xf>
    <xf numFmtId="0" fontId="12" fillId="6" borderId="8" xfId="0" applyFont="1" applyFill="1" applyBorder="1" applyAlignment="1"/>
    <xf numFmtId="0" fontId="21" fillId="7" borderId="1" xfId="0" applyFont="1" applyFill="1" applyBorder="1" applyAlignment="1"/>
    <xf numFmtId="0" fontId="6" fillId="6" borderId="63" xfId="0" applyNumberFormat="1" applyFont="1" applyFill="1" applyBorder="1" applyAlignment="1">
      <alignment horizontal="center"/>
    </xf>
    <xf numFmtId="49" fontId="23" fillId="6" borderId="63" xfId="0" applyNumberFormat="1" applyFont="1" applyFill="1" applyBorder="1" applyAlignment="1">
      <alignment horizontal="center"/>
    </xf>
    <xf numFmtId="49" fontId="27" fillId="7" borderId="28" xfId="0" applyNumberFormat="1" applyFont="1" applyFill="1" applyBorder="1" applyAlignment="1">
      <alignment horizontal="center"/>
    </xf>
    <xf numFmtId="0" fontId="23" fillId="6" borderId="64" xfId="0" applyNumberFormat="1" applyFont="1" applyFill="1" applyBorder="1" applyAlignment="1">
      <alignment horizontal="center"/>
    </xf>
    <xf numFmtId="0" fontId="27" fillId="7" borderId="29" xfId="0" applyNumberFormat="1" applyFont="1" applyFill="1" applyBorder="1" applyAlignment="1">
      <alignment horizontal="center"/>
    </xf>
    <xf numFmtId="49" fontId="6" fillId="6" borderId="64" xfId="0" applyNumberFormat="1" applyFont="1" applyFill="1" applyBorder="1" applyAlignment="1">
      <alignment horizontal="center"/>
    </xf>
    <xf numFmtId="0" fontId="6" fillId="6" borderId="65" xfId="0" applyNumberFormat="1" applyFont="1" applyFill="1" applyBorder="1" applyAlignment="1">
      <alignment horizontal="center"/>
    </xf>
    <xf numFmtId="0" fontId="9" fillId="7" borderId="1" xfId="0" applyFont="1" applyFill="1" applyBorder="1" applyAlignment="1"/>
    <xf numFmtId="49" fontId="26" fillId="7" borderId="28" xfId="0" applyNumberFormat="1" applyFont="1" applyFill="1" applyBorder="1" applyAlignment="1">
      <alignment horizontal="center"/>
    </xf>
    <xf numFmtId="0" fontId="26" fillId="7" borderId="29" xfId="0" applyNumberFormat="1" applyFont="1" applyFill="1" applyBorder="1" applyAlignment="1">
      <alignment horizontal="center"/>
    </xf>
    <xf numFmtId="0" fontId="6" fillId="7" borderId="30" xfId="0" quotePrefix="1" applyNumberFormat="1" applyFont="1" applyFill="1" applyBorder="1" applyAlignment="1">
      <alignment horizontal="center"/>
    </xf>
    <xf numFmtId="0" fontId="26" fillId="0" borderId="67" xfId="0" applyFont="1" applyFill="1" applyBorder="1" applyAlignment="1">
      <alignment horizontal="centerContinuous" shrinkToFit="1"/>
    </xf>
    <xf numFmtId="0" fontId="43" fillId="0" borderId="67" xfId="0" applyFont="1" applyFill="1" applyBorder="1" applyAlignment="1">
      <alignment horizontal="centerContinuous" shrinkToFit="1"/>
    </xf>
    <xf numFmtId="0" fontId="5" fillId="0" borderId="28" xfId="0" applyFont="1" applyBorder="1" applyAlignment="1">
      <alignment horizontal="center" wrapText="1"/>
    </xf>
    <xf numFmtId="49" fontId="5" fillId="10" borderId="71" xfId="0" applyNumberFormat="1" applyFont="1" applyFill="1" applyBorder="1" applyAlignment="1">
      <alignment horizontal="center"/>
    </xf>
    <xf numFmtId="0" fontId="6" fillId="0" borderId="38" xfId="0" applyFont="1" applyBorder="1" applyAlignment="1">
      <alignment horizontal="center" shrinkToFit="1"/>
    </xf>
    <xf numFmtId="0" fontId="6" fillId="0" borderId="1" xfId="0" applyFont="1" applyFill="1" applyBorder="1" applyAlignment="1">
      <alignment horizontal="center" shrinkToFit="1"/>
    </xf>
    <xf numFmtId="0" fontId="6" fillId="0" borderId="28" xfId="0" applyFont="1" applyFill="1" applyBorder="1" applyAlignment="1">
      <alignment horizontal="center"/>
    </xf>
    <xf numFmtId="0" fontId="4" fillId="0" borderId="58" xfId="0" applyFont="1" applyFill="1" applyBorder="1" applyAlignment="1">
      <alignment horizontal="center" shrinkToFit="1"/>
    </xf>
    <xf numFmtId="164" fontId="4" fillId="0" borderId="59" xfId="0" applyNumberFormat="1" applyFont="1" applyFill="1" applyBorder="1" applyAlignment="1">
      <alignment horizontal="center" shrinkToFit="1"/>
    </xf>
    <xf numFmtId="0" fontId="6" fillId="0" borderId="66" xfId="0" applyFont="1" applyFill="1" applyBorder="1" applyAlignment="1">
      <alignment horizontal="center"/>
    </xf>
    <xf numFmtId="0" fontId="6" fillId="0" borderId="30" xfId="0" quotePrefix="1" applyNumberFormat="1" applyFont="1" applyFill="1" applyBorder="1" applyAlignment="1">
      <alignment horizontal="center" wrapText="1"/>
    </xf>
    <xf numFmtId="0" fontId="6" fillId="0" borderId="29" xfId="2" applyNumberFormat="1" applyFont="1" applyFill="1" applyBorder="1" applyAlignment="1">
      <alignment horizontal="center" vertical="center" shrinkToFit="1"/>
    </xf>
    <xf numFmtId="0" fontId="9" fillId="0" borderId="1" xfId="0" applyFont="1" applyFill="1" applyBorder="1" applyAlignment="1">
      <alignment horizontal="center" shrinkToFit="1"/>
    </xf>
    <xf numFmtId="0" fontId="5" fillId="0" borderId="28" xfId="0" applyFont="1" applyFill="1" applyBorder="1" applyAlignment="1">
      <alignment horizontal="center" wrapText="1"/>
    </xf>
    <xf numFmtId="0" fontId="6" fillId="0" borderId="30" xfId="0" applyNumberFormat="1" applyFont="1" applyFill="1" applyBorder="1" applyAlignment="1">
      <alignment horizontal="center" vertical="center" wrapText="1"/>
    </xf>
    <xf numFmtId="9" fontId="6" fillId="0" borderId="28" xfId="2" applyFont="1" applyFill="1" applyBorder="1" applyAlignment="1">
      <alignment horizontal="center" vertical="center" shrinkToFit="1"/>
    </xf>
    <xf numFmtId="49" fontId="6" fillId="0" borderId="30" xfId="0" applyNumberFormat="1" applyFont="1" applyFill="1" applyBorder="1" applyAlignment="1">
      <alignment horizontal="center" vertical="center" shrinkToFit="1"/>
    </xf>
    <xf numFmtId="0" fontId="26" fillId="0" borderId="38" xfId="0" applyFont="1" applyFill="1" applyBorder="1" applyAlignment="1">
      <alignment horizontal="center" shrinkToFit="1"/>
    </xf>
    <xf numFmtId="0" fontId="6" fillId="0" borderId="66" xfId="0" applyFont="1" applyFill="1" applyBorder="1" applyAlignment="1">
      <alignment horizontal="center" wrapText="1"/>
    </xf>
    <xf numFmtId="9" fontId="6" fillId="0" borderId="66" xfId="2" applyFont="1" applyFill="1" applyBorder="1" applyAlignment="1">
      <alignment horizontal="center" shrinkToFit="1"/>
    </xf>
    <xf numFmtId="9" fontId="6" fillId="0" borderId="15" xfId="2" applyFont="1" applyFill="1" applyBorder="1" applyAlignment="1">
      <alignment horizontal="center" shrinkToFit="1"/>
    </xf>
    <xf numFmtId="0" fontId="6" fillId="0" borderId="15" xfId="2" applyNumberFormat="1" applyFont="1" applyFill="1" applyBorder="1" applyAlignment="1">
      <alignment horizontal="center" shrinkToFit="1"/>
    </xf>
    <xf numFmtId="0" fontId="6" fillId="0" borderId="33" xfId="0" applyNumberFormat="1" applyFont="1" applyFill="1" applyBorder="1" applyAlignment="1">
      <alignment horizontal="center" wrapText="1"/>
    </xf>
    <xf numFmtId="0" fontId="46" fillId="0" borderId="0" xfId="0" applyFont="1" applyBorder="1" applyAlignment="1"/>
    <xf numFmtId="0" fontId="41" fillId="8" borderId="65" xfId="2" applyNumberFormat="1" applyFont="1" applyFill="1" applyBorder="1" applyAlignment="1">
      <alignment horizontal="center" shrinkToFit="1"/>
    </xf>
    <xf numFmtId="0" fontId="6" fillId="0" borderId="30" xfId="0" quotePrefix="1" applyNumberFormat="1" applyFont="1" applyFill="1" applyBorder="1" applyAlignment="1">
      <alignment horizontal="center" vertical="center" wrapText="1"/>
    </xf>
    <xf numFmtId="9" fontId="6" fillId="0" borderId="15" xfId="2" applyFont="1" applyFill="1" applyBorder="1" applyAlignment="1">
      <alignment horizontal="center" vertical="center" shrinkToFit="1"/>
    </xf>
    <xf numFmtId="0" fontId="6" fillId="0" borderId="15" xfId="2" applyNumberFormat="1" applyFont="1" applyFill="1" applyBorder="1" applyAlignment="1">
      <alignment horizontal="center" vertical="center" shrinkToFit="1"/>
    </xf>
    <xf numFmtId="0" fontId="37" fillId="0" borderId="77" xfId="0" applyFont="1" applyFill="1" applyBorder="1" applyAlignment="1">
      <alignment horizontal="centerContinuous"/>
    </xf>
    <xf numFmtId="0" fontId="38" fillId="0" borderId="78" xfId="0" applyNumberFormat="1" applyFont="1" applyBorder="1" applyAlignment="1">
      <alignment horizontal="center"/>
    </xf>
    <xf numFmtId="49" fontId="6" fillId="0" borderId="79" xfId="0" applyNumberFormat="1" applyFont="1" applyFill="1" applyBorder="1" applyAlignment="1">
      <alignment horizontal="center"/>
    </xf>
    <xf numFmtId="0" fontId="39" fillId="0" borderId="80" xfId="0" applyNumberFormat="1" applyFont="1" applyFill="1" applyBorder="1" applyAlignment="1">
      <alignment horizontal="centerContinuous"/>
    </xf>
    <xf numFmtId="0" fontId="38" fillId="0" borderId="11" xfId="0" applyNumberFormat="1" applyFont="1" applyBorder="1" applyAlignment="1">
      <alignment horizontal="center"/>
    </xf>
    <xf numFmtId="49" fontId="6" fillId="0" borderId="75" xfId="0" applyNumberFormat="1" applyFont="1" applyBorder="1" applyAlignment="1">
      <alignment horizontal="center"/>
    </xf>
    <xf numFmtId="0" fontId="40" fillId="0" borderId="73" xfId="0" applyNumberFormat="1" applyFont="1" applyFill="1" applyBorder="1" applyAlignment="1">
      <alignment horizontal="centerContinuous"/>
    </xf>
    <xf numFmtId="0" fontId="38" fillId="0" borderId="12" xfId="0" applyNumberFormat="1" applyFont="1" applyBorder="1" applyAlignment="1">
      <alignment horizontal="center"/>
    </xf>
    <xf numFmtId="49" fontId="6" fillId="0" borderId="71" xfId="0" applyNumberFormat="1" applyFont="1" applyFill="1" applyBorder="1" applyAlignment="1">
      <alignment horizontal="center" shrinkToFit="1"/>
    </xf>
    <xf numFmtId="0" fontId="17" fillId="0" borderId="67" xfId="0" applyFont="1" applyBorder="1" applyAlignment="1">
      <alignment horizontal="centerContinuous"/>
    </xf>
    <xf numFmtId="0" fontId="6" fillId="0" borderId="81" xfId="0" applyFont="1" applyFill="1" applyBorder="1" applyAlignment="1">
      <alignment horizontal="centerContinuous"/>
    </xf>
    <xf numFmtId="0" fontId="6" fillId="0" borderId="30" xfId="0" quotePrefix="1" applyNumberFormat="1" applyFont="1" applyFill="1" applyBorder="1" applyAlignment="1">
      <alignment horizontal="center"/>
    </xf>
    <xf numFmtId="0" fontId="5" fillId="4" borderId="82" xfId="0" applyFont="1" applyFill="1" applyBorder="1" applyAlignment="1">
      <alignment horizontal="right"/>
    </xf>
    <xf numFmtId="0" fontId="5" fillId="4" borderId="83" xfId="0" applyFont="1" applyFill="1" applyBorder="1" applyAlignment="1">
      <alignment horizontal="right"/>
    </xf>
    <xf numFmtId="0" fontId="5" fillId="4" borderId="84" xfId="0" applyFont="1" applyFill="1" applyBorder="1" applyAlignment="1">
      <alignment horizontal="right"/>
    </xf>
    <xf numFmtId="0" fontId="7" fillId="4" borderId="83" xfId="0" applyFont="1" applyFill="1" applyBorder="1" applyAlignment="1">
      <alignment horizontal="right"/>
    </xf>
    <xf numFmtId="0" fontId="10" fillId="4" borderId="83" xfId="0" applyFont="1" applyFill="1" applyBorder="1" applyAlignment="1">
      <alignment horizontal="right"/>
    </xf>
    <xf numFmtId="0" fontId="10" fillId="4" borderId="84" xfId="0" applyFont="1" applyFill="1" applyBorder="1" applyAlignment="1">
      <alignment horizontal="right"/>
    </xf>
    <xf numFmtId="0" fontId="42" fillId="0" borderId="37" xfId="0" applyFont="1" applyBorder="1" applyAlignment="1">
      <alignment horizontal="centerContinuous" vertical="center" wrapText="1"/>
    </xf>
    <xf numFmtId="0" fontId="6" fillId="0" borderId="85" xfId="0" applyFont="1" applyFill="1" applyBorder="1" applyAlignment="1">
      <alignment horizontal="centerContinuous"/>
    </xf>
    <xf numFmtId="0" fontId="6" fillId="0" borderId="86" xfId="0" applyFont="1" applyFill="1" applyBorder="1" applyAlignment="1">
      <alignment horizontal="centerContinuous"/>
    </xf>
    <xf numFmtId="0" fontId="47" fillId="0" borderId="37" xfId="0" applyFont="1" applyBorder="1" applyAlignment="1">
      <alignment horizontal="centerContinuous" vertical="center" wrapText="1"/>
    </xf>
    <xf numFmtId="164" fontId="4" fillId="0" borderId="3" xfId="0" applyNumberFormat="1" applyFont="1" applyBorder="1" applyAlignment="1">
      <alignment horizontal="center" vertical="center"/>
    </xf>
    <xf numFmtId="0" fontId="4" fillId="0" borderId="29" xfId="0" applyFont="1" applyFill="1" applyBorder="1" applyAlignment="1">
      <alignment horizontal="center" wrapText="1"/>
    </xf>
    <xf numFmtId="0" fontId="4" fillId="0" borderId="29" xfId="2" applyNumberFormat="1" applyFont="1" applyFill="1" applyBorder="1" applyAlignment="1">
      <alignment horizontal="center" shrinkToFit="1"/>
    </xf>
    <xf numFmtId="0" fontId="4" fillId="0" borderId="29" xfId="2" applyNumberFormat="1" applyFont="1" applyFill="1" applyBorder="1" applyAlignment="1">
      <alignment horizontal="center" vertical="center" shrinkToFit="1"/>
    </xf>
    <xf numFmtId="0" fontId="4" fillId="4" borderId="29" xfId="0" applyFont="1" applyFill="1" applyBorder="1" applyAlignment="1">
      <alignment horizontal="center" wrapText="1"/>
    </xf>
    <xf numFmtId="0" fontId="4" fillId="4" borderId="64" xfId="0" applyFont="1" applyFill="1" applyBorder="1" applyAlignment="1">
      <alignment horizontal="center" wrapText="1"/>
    </xf>
    <xf numFmtId="164" fontId="4" fillId="0" borderId="53" xfId="0" applyNumberFormat="1" applyFont="1" applyFill="1" applyBorder="1" applyAlignment="1">
      <alignment horizontal="center" shrinkToFit="1"/>
    </xf>
    <xf numFmtId="0" fontId="4" fillId="0" borderId="54" xfId="0" applyFont="1" applyFill="1" applyBorder="1" applyAlignment="1">
      <alignment horizontal="left"/>
    </xf>
    <xf numFmtId="0" fontId="17" fillId="0" borderId="92" xfId="0" applyFont="1" applyFill="1" applyBorder="1" applyAlignment="1">
      <alignment horizontal="center" shrinkToFit="1"/>
    </xf>
    <xf numFmtId="0" fontId="17" fillId="0" borderId="92" xfId="0" applyFont="1" applyFill="1" applyBorder="1" applyAlignment="1">
      <alignment horizontal="centerContinuous"/>
    </xf>
    <xf numFmtId="0" fontId="49" fillId="2" borderId="93" xfId="0" applyFont="1" applyFill="1" applyBorder="1" applyAlignment="1">
      <alignment horizontal="left"/>
    </xf>
    <xf numFmtId="0" fontId="3" fillId="2" borderId="93" xfId="0" applyFont="1" applyFill="1" applyBorder="1" applyAlignment="1">
      <alignment horizontal="centerContinuous"/>
    </xf>
    <xf numFmtId="0" fontId="4" fillId="2" borderId="93" xfId="0" applyFont="1" applyFill="1" applyBorder="1" applyAlignment="1">
      <alignment horizontal="centerContinuous"/>
    </xf>
    <xf numFmtId="0" fontId="50" fillId="2" borderId="94" xfId="0" applyFont="1" applyFill="1" applyBorder="1" applyAlignment="1">
      <alignment horizontal="right"/>
    </xf>
    <xf numFmtId="0" fontId="51" fillId="2" borderId="95" xfId="1" applyFont="1" applyFill="1" applyBorder="1" applyAlignment="1" applyProtection="1">
      <alignment horizontal="right"/>
    </xf>
    <xf numFmtId="0" fontId="6" fillId="0" borderId="27" xfId="0" applyFont="1" applyBorder="1" applyAlignment="1">
      <alignment horizontal="center"/>
    </xf>
    <xf numFmtId="0" fontId="13" fillId="11" borderId="1" xfId="0" applyFont="1" applyFill="1" applyBorder="1" applyAlignment="1"/>
    <xf numFmtId="0" fontId="6" fillId="11" borderId="28" xfId="0" applyNumberFormat="1" applyFont="1" applyFill="1" applyBorder="1" applyAlignment="1">
      <alignment horizontal="center"/>
    </xf>
    <xf numFmtId="49" fontId="22" fillId="11" borderId="28" xfId="0" applyNumberFormat="1" applyFont="1" applyFill="1" applyBorder="1" applyAlignment="1">
      <alignment horizontal="center"/>
    </xf>
    <xf numFmtId="0" fontId="22" fillId="11" borderId="29" xfId="0" applyNumberFormat="1" applyFont="1" applyFill="1" applyBorder="1" applyAlignment="1">
      <alignment horizontal="center"/>
    </xf>
    <xf numFmtId="49" fontId="6" fillId="11" borderId="29" xfId="0" applyNumberFormat="1" applyFont="1" applyFill="1" applyBorder="1" applyAlignment="1">
      <alignment horizontal="center"/>
    </xf>
    <xf numFmtId="0" fontId="32" fillId="11" borderId="29" xfId="0" applyNumberFormat="1" applyFont="1" applyFill="1" applyBorder="1" applyAlignment="1">
      <alignment horizontal="center"/>
    </xf>
    <xf numFmtId="0" fontId="6" fillId="11" borderId="30" xfId="0" applyNumberFormat="1" applyFont="1" applyFill="1" applyBorder="1" applyAlignment="1">
      <alignment horizontal="center"/>
    </xf>
    <xf numFmtId="0" fontId="12" fillId="7" borderId="1" xfId="0" applyFont="1" applyFill="1" applyBorder="1" applyAlignment="1"/>
    <xf numFmtId="49" fontId="23" fillId="7" borderId="28" xfId="0" applyNumberFormat="1" applyFont="1" applyFill="1" applyBorder="1" applyAlignment="1">
      <alignment horizontal="center"/>
    </xf>
    <xf numFmtId="0" fontId="23" fillId="7" borderId="29" xfId="0" applyNumberFormat="1" applyFont="1" applyFill="1" applyBorder="1" applyAlignment="1">
      <alignment horizontal="center"/>
    </xf>
    <xf numFmtId="0" fontId="12" fillId="7" borderId="29" xfId="0" applyNumberFormat="1" applyFont="1" applyFill="1" applyBorder="1" applyAlignment="1">
      <alignment horizontal="center"/>
    </xf>
    <xf numFmtId="0" fontId="5" fillId="4" borderId="28" xfId="0" applyFont="1" applyFill="1" applyBorder="1" applyAlignment="1">
      <alignment horizontal="center" wrapText="1"/>
    </xf>
    <xf numFmtId="49" fontId="6" fillId="0" borderId="28" xfId="0" applyNumberFormat="1" applyFont="1" applyFill="1" applyBorder="1" applyAlignment="1">
      <alignment horizontal="center"/>
    </xf>
    <xf numFmtId="49" fontId="6" fillId="0" borderId="66" xfId="0" applyNumberFormat="1" applyFont="1" applyFill="1" applyBorder="1" applyAlignment="1">
      <alignment horizontal="center"/>
    </xf>
    <xf numFmtId="0" fontId="6" fillId="4" borderId="1" xfId="0" applyFont="1" applyFill="1" applyBorder="1" applyAlignment="1">
      <alignment horizontal="center" shrinkToFit="1"/>
    </xf>
    <xf numFmtId="0" fontId="6" fillId="4" borderId="28" xfId="0" applyFont="1" applyFill="1" applyBorder="1" applyAlignment="1">
      <alignment horizontal="center"/>
    </xf>
    <xf numFmtId="49" fontId="6" fillId="4" borderId="28" xfId="0" applyNumberFormat="1" applyFont="1" applyFill="1" applyBorder="1" applyAlignment="1">
      <alignment horizontal="center"/>
    </xf>
    <xf numFmtId="0" fontId="6" fillId="4" borderId="8" xfId="0" applyFont="1" applyFill="1" applyBorder="1" applyAlignment="1">
      <alignment horizontal="center" shrinkToFit="1"/>
    </xf>
    <xf numFmtId="0" fontId="6" fillId="4" borderId="63" xfId="0" applyFont="1" applyFill="1" applyBorder="1" applyAlignment="1">
      <alignment horizontal="center"/>
    </xf>
    <xf numFmtId="49" fontId="6" fillId="4" borderId="63" xfId="0" applyNumberFormat="1" applyFont="1" applyFill="1" applyBorder="1" applyAlignment="1">
      <alignment horizontal="center"/>
    </xf>
    <xf numFmtId="0" fontId="17" fillId="0" borderId="67" xfId="0" applyFont="1" applyFill="1" applyBorder="1" applyAlignment="1">
      <alignment horizontal="center" shrinkToFit="1"/>
    </xf>
    <xf numFmtId="0" fontId="5" fillId="0" borderId="38" xfId="0" applyFont="1" applyBorder="1" applyAlignment="1">
      <alignment horizontal="center" shrinkToFit="1"/>
    </xf>
    <xf numFmtId="0" fontId="5" fillId="0" borderId="66" xfId="0" applyFont="1" applyBorder="1" applyAlignment="1">
      <alignment horizontal="center"/>
    </xf>
    <xf numFmtId="0" fontId="5" fillId="0" borderId="38" xfId="0" applyFont="1" applyFill="1" applyBorder="1" applyAlignment="1">
      <alignment horizontal="center" shrinkToFit="1"/>
    </xf>
    <xf numFmtId="0" fontId="5" fillId="0" borderId="66" xfId="0" applyFont="1" applyFill="1" applyBorder="1" applyAlignment="1">
      <alignment horizontal="center"/>
    </xf>
    <xf numFmtId="49" fontId="5" fillId="12" borderId="97" xfId="0" applyNumberFormat="1" applyFont="1" applyFill="1" applyBorder="1" applyAlignment="1">
      <alignment horizontal="centerContinuous"/>
    </xf>
    <xf numFmtId="49" fontId="5" fillId="10" borderId="3" xfId="0" applyNumberFormat="1" applyFont="1" applyFill="1" applyBorder="1" applyAlignment="1">
      <alignment horizontal="centerContinuous"/>
    </xf>
    <xf numFmtId="49" fontId="11" fillId="9" borderId="27" xfId="0" applyNumberFormat="1" applyFont="1" applyFill="1" applyBorder="1" applyAlignment="1">
      <alignment horizontal="centerContinuous"/>
    </xf>
    <xf numFmtId="0" fontId="9" fillId="4" borderId="98" xfId="0" applyFont="1" applyFill="1" applyBorder="1" applyAlignment="1">
      <alignment horizontal="right"/>
    </xf>
    <xf numFmtId="0" fontId="9" fillId="4" borderId="83" xfId="0" applyFont="1" applyFill="1" applyBorder="1" applyAlignment="1">
      <alignment horizontal="right"/>
    </xf>
    <xf numFmtId="0" fontId="13" fillId="11" borderId="29" xfId="0" applyNumberFormat="1" applyFont="1" applyFill="1" applyBorder="1" applyAlignment="1">
      <alignment horizontal="center"/>
    </xf>
    <xf numFmtId="0" fontId="13" fillId="5" borderId="29" xfId="0" applyNumberFormat="1" applyFont="1" applyFill="1" applyBorder="1" applyAlignment="1">
      <alignment horizontal="center"/>
    </xf>
    <xf numFmtId="0" fontId="52" fillId="2" borderId="4" xfId="0" applyFont="1" applyFill="1" applyBorder="1" applyAlignment="1">
      <alignment horizontal="right"/>
    </xf>
    <xf numFmtId="0" fontId="25" fillId="0" borderId="15" xfId="0" applyNumberFormat="1" applyFont="1" applyBorder="1" applyAlignment="1">
      <alignment horizontal="center"/>
    </xf>
    <xf numFmtId="0" fontId="55" fillId="2" borderId="93" xfId="0" applyFont="1" applyFill="1" applyBorder="1" applyAlignment="1">
      <alignment horizontal="left"/>
    </xf>
    <xf numFmtId="49" fontId="6" fillId="0" borderId="0" xfId="0" applyNumberFormat="1" applyFont="1" applyBorder="1" applyAlignment="1">
      <alignment horizontal="centerContinuous"/>
    </xf>
    <xf numFmtId="0" fontId="8" fillId="15" borderId="15" xfId="0" applyFont="1" applyFill="1" applyBorder="1" applyAlignment="1">
      <alignment horizontal="center"/>
    </xf>
    <xf numFmtId="1" fontId="54" fillId="14" borderId="64" xfId="0" applyNumberFormat="1" applyFont="1" applyFill="1" applyBorder="1" applyAlignment="1">
      <alignment horizontal="center" vertical="center"/>
    </xf>
    <xf numFmtId="1" fontId="54" fillId="14" borderId="91" xfId="0" applyNumberFormat="1" applyFont="1" applyFill="1" applyBorder="1" applyAlignment="1">
      <alignment horizontal="center" vertical="center"/>
    </xf>
    <xf numFmtId="1" fontId="1" fillId="0" borderId="91" xfId="0" applyNumberFormat="1" applyFont="1" applyBorder="1" applyAlignment="1">
      <alignment horizontal="center" vertical="center"/>
    </xf>
    <xf numFmtId="1" fontId="1" fillId="16" borderId="64" xfId="0" applyNumberFormat="1" applyFont="1" applyFill="1" applyBorder="1" applyAlignment="1">
      <alignment horizontal="center" vertical="center"/>
    </xf>
    <xf numFmtId="0" fontId="6" fillId="0" borderId="33" xfId="0" applyNumberFormat="1" applyFont="1" applyFill="1" applyBorder="1" applyAlignment="1">
      <alignment horizontal="center" vertical="center" wrapText="1"/>
    </xf>
    <xf numFmtId="0" fontId="6" fillId="4" borderId="63" xfId="0" applyFont="1" applyFill="1" applyBorder="1" applyAlignment="1">
      <alignment horizontal="center" wrapText="1"/>
    </xf>
    <xf numFmtId="9" fontId="6" fillId="0" borderId="66" xfId="2" applyFont="1" applyBorder="1" applyAlignment="1">
      <alignment horizontal="center" vertical="center" shrinkToFit="1"/>
    </xf>
    <xf numFmtId="9" fontId="6" fillId="0" borderId="15" xfId="2" applyFont="1" applyBorder="1" applyAlignment="1">
      <alignment horizontal="center" vertical="center" shrinkToFit="1"/>
    </xf>
    <xf numFmtId="0" fontId="6" fillId="0" borderId="15" xfId="2" applyNumberFormat="1" applyFont="1" applyBorder="1" applyAlignment="1">
      <alignment horizontal="center" vertical="center" shrinkToFit="1"/>
    </xf>
    <xf numFmtId="49" fontId="6" fillId="0" borderId="33" xfId="0" applyNumberFormat="1" applyFont="1" applyBorder="1" applyAlignment="1">
      <alignment horizontal="center" vertical="center" shrinkToFit="1"/>
    </xf>
    <xf numFmtId="0" fontId="5" fillId="0" borderId="1" xfId="0" applyFont="1" applyFill="1" applyBorder="1" applyAlignment="1">
      <alignment horizontal="center" shrinkToFit="1"/>
    </xf>
    <xf numFmtId="0" fontId="6" fillId="0" borderId="38" xfId="0" applyFont="1" applyFill="1" applyBorder="1" applyAlignment="1">
      <alignment horizontal="center" shrinkToFit="1"/>
    </xf>
    <xf numFmtId="0" fontId="5" fillId="0" borderId="28" xfId="0" applyFont="1" applyFill="1" applyBorder="1" applyAlignment="1">
      <alignment horizontal="center"/>
    </xf>
    <xf numFmtId="0" fontId="2" fillId="0" borderId="0" xfId="0" applyFont="1" applyBorder="1" applyAlignment="1">
      <alignment horizontal="centerContinuous" vertical="center"/>
    </xf>
    <xf numFmtId="0" fontId="4" fillId="0" borderId="0" xfId="0" applyFont="1" applyBorder="1" applyAlignment="1">
      <alignment vertical="center"/>
    </xf>
    <xf numFmtId="0" fontId="20" fillId="13" borderId="17" xfId="0" applyFont="1" applyFill="1" applyBorder="1" applyAlignment="1">
      <alignment horizontal="center" vertical="center"/>
    </xf>
    <xf numFmtId="0" fontId="20" fillId="13" borderId="18" xfId="0" applyFont="1" applyFill="1" applyBorder="1" applyAlignment="1">
      <alignment horizontal="center" vertical="center"/>
    </xf>
    <xf numFmtId="49" fontId="20" fillId="13" borderId="18" xfId="0" applyNumberFormat="1" applyFont="1" applyFill="1" applyBorder="1" applyAlignment="1">
      <alignment horizontal="center" vertical="center"/>
    </xf>
    <xf numFmtId="0" fontId="20" fillId="13" borderId="22" xfId="0" applyFont="1" applyFill="1" applyBorder="1" applyAlignment="1">
      <alignment horizontal="center" vertical="center"/>
    </xf>
    <xf numFmtId="0" fontId="53" fillId="14" borderId="22" xfId="0" applyFont="1" applyFill="1" applyBorder="1" applyAlignment="1">
      <alignment horizontal="center" vertical="center"/>
    </xf>
    <xf numFmtId="0" fontId="20" fillId="13" borderId="19" xfId="0" applyFont="1" applyFill="1" applyBorder="1" applyAlignment="1">
      <alignment horizontal="center" vertical="center"/>
    </xf>
    <xf numFmtId="0" fontId="3" fillId="0" borderId="68" xfId="0" applyFont="1" applyFill="1" applyBorder="1" applyAlignment="1">
      <alignment horizontal="center" vertical="center"/>
    </xf>
    <xf numFmtId="0" fontId="1" fillId="0" borderId="69" xfId="0" applyFont="1" applyFill="1" applyBorder="1" applyAlignment="1">
      <alignment horizontal="center" vertical="center"/>
    </xf>
    <xf numFmtId="49" fontId="30" fillId="0" borderId="69" xfId="2" applyNumberFormat="1" applyFont="1" applyFill="1" applyBorder="1" applyAlignment="1">
      <alignment horizontal="center" vertical="center"/>
    </xf>
    <xf numFmtId="0" fontId="30" fillId="0" borderId="69" xfId="0" applyFont="1" applyFill="1" applyBorder="1" applyAlignment="1">
      <alignment horizontal="center" vertical="center"/>
    </xf>
    <xf numFmtId="0" fontId="1" fillId="0" borderId="69" xfId="0" applyFont="1" applyBorder="1" applyAlignment="1">
      <alignment horizontal="center" vertical="center"/>
    </xf>
    <xf numFmtId="164" fontId="4" fillId="0" borderId="69" xfId="0" applyNumberFormat="1" applyFont="1" applyFill="1" applyBorder="1" applyAlignment="1">
      <alignment horizontal="center" vertical="center"/>
    </xf>
    <xf numFmtId="164" fontId="4" fillId="0" borderId="91" xfId="0" applyNumberFormat="1" applyFont="1" applyFill="1" applyBorder="1" applyAlignment="1">
      <alignment horizontal="center" vertical="center"/>
    </xf>
    <xf numFmtId="0" fontId="1" fillId="0" borderId="70" xfId="0" applyFont="1" applyFill="1" applyBorder="1" applyAlignment="1">
      <alignment horizontal="center" vertical="center"/>
    </xf>
    <xf numFmtId="0" fontId="3" fillId="16" borderId="16" xfId="0" applyFont="1" applyFill="1" applyBorder="1" applyAlignment="1">
      <alignment horizontal="center" vertical="center"/>
    </xf>
    <xf numFmtId="0" fontId="1" fillId="16" borderId="63" xfId="0" applyFont="1" applyFill="1" applyBorder="1" applyAlignment="1">
      <alignment horizontal="center" vertical="center"/>
    </xf>
    <xf numFmtId="49" fontId="1" fillId="16" borderId="63" xfId="2" applyNumberFormat="1" applyFont="1" applyFill="1" applyBorder="1" applyAlignment="1">
      <alignment horizontal="center" vertical="center"/>
    </xf>
    <xf numFmtId="164" fontId="4" fillId="16" borderId="63" xfId="0" applyNumberFormat="1" applyFont="1" applyFill="1" applyBorder="1" applyAlignment="1">
      <alignment horizontal="center" vertical="center"/>
    </xf>
    <xf numFmtId="164" fontId="4" fillId="16" borderId="64" xfId="0" applyNumberFormat="1" applyFont="1" applyFill="1" applyBorder="1" applyAlignment="1">
      <alignment horizontal="center" vertical="center"/>
    </xf>
    <xf numFmtId="0" fontId="1" fillId="16" borderId="65" xfId="0" applyFont="1" applyFill="1" applyBorder="1" applyAlignment="1">
      <alignment horizontal="center" vertical="center"/>
    </xf>
    <xf numFmtId="0" fontId="4" fillId="0" borderId="0" xfId="0" applyFont="1" applyBorder="1" applyAlignment="1">
      <alignment horizontal="center" vertical="center"/>
    </xf>
    <xf numFmtId="0" fontId="1" fillId="0" borderId="68" xfId="0" applyFont="1" applyBorder="1" applyAlignment="1">
      <alignment horizontal="center" vertical="center"/>
    </xf>
    <xf numFmtId="0" fontId="1" fillId="0" borderId="69" xfId="0" applyNumberFormat="1" applyFont="1" applyBorder="1" applyAlignment="1">
      <alignment horizontal="center" vertical="center"/>
    </xf>
    <xf numFmtId="49" fontId="1" fillId="0" borderId="69" xfId="0" applyNumberFormat="1" applyFont="1" applyBorder="1" applyAlignment="1">
      <alignment horizontal="center" vertical="center"/>
    </xf>
    <xf numFmtId="0" fontId="4" fillId="0" borderId="69" xfId="0" applyFont="1" applyBorder="1" applyAlignment="1">
      <alignment horizontal="center" vertical="center"/>
    </xf>
    <xf numFmtId="164" fontId="4" fillId="0" borderId="69" xfId="0" applyNumberFormat="1" applyFont="1" applyBorder="1" applyAlignment="1">
      <alignment horizontal="center" vertical="center"/>
    </xf>
    <xf numFmtId="1" fontId="54" fillId="14" borderId="103" xfId="0" applyNumberFormat="1" applyFont="1" applyFill="1" applyBorder="1" applyAlignment="1">
      <alignment horizontal="center" vertical="center"/>
    </xf>
    <xf numFmtId="1" fontId="1" fillId="0" borderId="103" xfId="0" applyNumberFormat="1" applyFont="1" applyFill="1" applyBorder="1" applyAlignment="1">
      <alignment horizontal="center" vertical="center"/>
    </xf>
    <xf numFmtId="0" fontId="4" fillId="0" borderId="70" xfId="0" applyFont="1" applyBorder="1" applyAlignment="1">
      <alignment horizontal="center" vertical="center"/>
    </xf>
    <xf numFmtId="0" fontId="4" fillId="0" borderId="16" xfId="0" applyFont="1" applyFill="1" applyBorder="1" applyAlignment="1">
      <alignment horizontal="center" vertical="center"/>
    </xf>
    <xf numFmtId="0" fontId="4" fillId="0" borderId="63" xfId="0" applyFont="1" applyFill="1" applyBorder="1" applyAlignment="1">
      <alignment horizontal="center" vertical="center"/>
    </xf>
    <xf numFmtId="49" fontId="4" fillId="0" borderId="63" xfId="0" applyNumberFormat="1" applyFont="1" applyFill="1" applyBorder="1" applyAlignment="1">
      <alignment horizontal="center" vertical="center"/>
    </xf>
    <xf numFmtId="164" fontId="4" fillId="0" borderId="63" xfId="0" applyNumberFormat="1" applyFont="1" applyFill="1" applyBorder="1" applyAlignment="1">
      <alignment horizontal="center" vertical="center"/>
    </xf>
    <xf numFmtId="164" fontId="4" fillId="0" borderId="64" xfId="0" applyNumberFormat="1" applyFont="1" applyFill="1" applyBorder="1" applyAlignment="1">
      <alignment horizontal="center" vertical="center"/>
    </xf>
    <xf numFmtId="1" fontId="54" fillId="14" borderId="102" xfId="0" applyNumberFormat="1" applyFont="1" applyFill="1" applyBorder="1" applyAlignment="1">
      <alignment horizontal="center" vertical="center"/>
    </xf>
    <xf numFmtId="1" fontId="1" fillId="0" borderId="102" xfId="0" applyNumberFormat="1" applyFont="1" applyFill="1" applyBorder="1" applyAlignment="1">
      <alignment horizontal="center" vertical="center"/>
    </xf>
    <xf numFmtId="0" fontId="4" fillId="0" borderId="65" xfId="0" quotePrefix="1"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0" fillId="13" borderId="22" xfId="0" applyFont="1" applyFill="1" applyBorder="1" applyAlignment="1">
      <alignment horizontal="centerContinuous" vertical="center"/>
    </xf>
    <xf numFmtId="0" fontId="20" fillId="13" borderId="99" xfId="0" applyFont="1" applyFill="1" applyBorder="1" applyAlignment="1">
      <alignment horizontal="centerContinuous" vertical="center"/>
    </xf>
    <xf numFmtId="0" fontId="20" fillId="13" borderId="87" xfId="0" applyFont="1" applyFill="1" applyBorder="1" applyAlignment="1">
      <alignment horizontal="centerContinuous" vertical="center"/>
    </xf>
    <xf numFmtId="0" fontId="3" fillId="0" borderId="72" xfId="0" applyFont="1" applyBorder="1" applyAlignment="1">
      <alignment horizontal="center" vertical="center"/>
    </xf>
    <xf numFmtId="0" fontId="4" fillId="0" borderId="13" xfId="0" applyFont="1" applyBorder="1" applyAlignment="1">
      <alignment horizontal="center" vertical="center"/>
    </xf>
    <xf numFmtId="9" fontId="4" fillId="0" borderId="13" xfId="0" applyNumberFormat="1" applyFont="1" applyBorder="1" applyAlignment="1">
      <alignment horizontal="center" vertical="center"/>
    </xf>
    <xf numFmtId="164" fontId="4" fillId="0" borderId="13" xfId="0" applyNumberFormat="1" applyFont="1" applyFill="1" applyBorder="1" applyAlignment="1">
      <alignment horizontal="center" vertical="center"/>
    </xf>
    <xf numFmtId="164" fontId="4" fillId="0" borderId="88" xfId="0" applyNumberFormat="1" applyFont="1" applyFill="1" applyBorder="1" applyAlignment="1">
      <alignment horizontal="centerContinuous" vertical="center"/>
    </xf>
    <xf numFmtId="164" fontId="4" fillId="0" borderId="100" xfId="0" applyNumberFormat="1" applyFont="1" applyFill="1" applyBorder="1" applyAlignment="1">
      <alignment horizontal="centerContinuous" vertical="center"/>
    </xf>
    <xf numFmtId="0" fontId="4" fillId="0" borderId="89" xfId="0" quotePrefix="1" applyFont="1" applyBorder="1" applyAlignment="1">
      <alignment horizontal="centerContinuous" vertical="center"/>
    </xf>
    <xf numFmtId="0" fontId="3" fillId="0" borderId="73" xfId="0" applyFont="1" applyBorder="1" applyAlignment="1">
      <alignment horizontal="center" vertical="center"/>
    </xf>
    <xf numFmtId="0" fontId="4" fillId="0" borderId="12" xfId="0" applyFont="1" applyBorder="1" applyAlignment="1">
      <alignment horizontal="center" vertical="center"/>
    </xf>
    <xf numFmtId="0" fontId="4" fillId="0" borderId="12" xfId="0" quotePrefix="1" applyFont="1" applyBorder="1" applyAlignment="1">
      <alignment horizontal="center" vertical="center"/>
    </xf>
    <xf numFmtId="9" fontId="4" fillId="0" borderId="12" xfId="0" applyNumberFormat="1" applyFont="1" applyBorder="1" applyAlignment="1">
      <alignment horizontal="center" vertical="center"/>
    </xf>
    <xf numFmtId="0" fontId="1" fillId="0" borderId="12" xfId="0" applyFont="1" applyBorder="1" applyAlignment="1">
      <alignment horizontal="center" vertical="center"/>
    </xf>
    <xf numFmtId="164" fontId="4" fillId="0" borderId="12" xfId="0" applyNumberFormat="1" applyFont="1" applyBorder="1" applyAlignment="1">
      <alignment horizontal="center" vertical="center"/>
    </xf>
    <xf numFmtId="164" fontId="4" fillId="0" borderId="27" xfId="0" applyNumberFormat="1" applyFont="1" applyBorder="1" applyAlignment="1">
      <alignment horizontal="centerContinuous" vertical="center"/>
    </xf>
    <xf numFmtId="164" fontId="4" fillId="0" borderId="101" xfId="0" applyNumberFormat="1" applyFont="1" applyBorder="1" applyAlignment="1">
      <alignment horizontal="centerContinuous" vertical="center"/>
    </xf>
    <xf numFmtId="0" fontId="4" fillId="0" borderId="90" xfId="0" applyFont="1" applyBorder="1" applyAlignment="1">
      <alignment horizontal="centerContinuous" vertical="center"/>
    </xf>
    <xf numFmtId="0" fontId="18" fillId="0" borderId="0" xfId="0" applyFont="1" applyBorder="1" applyAlignment="1">
      <alignment horizontal="right" vertical="center"/>
    </xf>
    <xf numFmtId="0" fontId="20" fillId="13" borderId="20" xfId="0" applyFont="1" applyFill="1" applyBorder="1" applyAlignment="1">
      <alignment horizontal="centerContinuous" vertical="center"/>
    </xf>
    <xf numFmtId="0" fontId="20" fillId="13" borderId="21" xfId="0" applyFont="1" applyFill="1" applyBorder="1" applyAlignment="1">
      <alignment horizontal="centerContinuous" vertical="center"/>
    </xf>
    <xf numFmtId="0" fontId="4" fillId="0" borderId="3" xfId="0" applyFont="1" applyFill="1" applyBorder="1" applyAlignment="1">
      <alignment horizontal="centerContinuous" vertical="center"/>
    </xf>
    <xf numFmtId="164" fontId="4" fillId="0" borderId="11" xfId="0" applyNumberFormat="1" applyFont="1" applyFill="1" applyBorder="1" applyAlignment="1">
      <alignment horizontal="center" vertical="center"/>
    </xf>
    <xf numFmtId="49" fontId="4" fillId="0" borderId="91" xfId="0" applyNumberFormat="1" applyFont="1" applyFill="1" applyBorder="1" applyAlignment="1">
      <alignment horizontal="centerContinuous" vertical="center"/>
    </xf>
    <xf numFmtId="49" fontId="4" fillId="0" borderId="104" xfId="0" applyNumberFormat="1" applyFont="1" applyFill="1" applyBorder="1" applyAlignment="1">
      <alignment horizontal="centerContinuous" vertical="center"/>
    </xf>
    <xf numFmtId="0" fontId="4" fillId="0" borderId="25" xfId="0" applyFont="1" applyFill="1" applyBorder="1" applyAlignment="1">
      <alignment horizontal="centerContinuous" vertical="center"/>
    </xf>
    <xf numFmtId="0" fontId="45" fillId="0" borderId="8" xfId="0" applyFont="1" applyFill="1" applyBorder="1" applyAlignment="1">
      <alignment horizontal="centerContinuous" vertical="center"/>
    </xf>
    <xf numFmtId="0" fontId="4" fillId="0" borderId="96" xfId="0" applyFont="1" applyFill="1" applyBorder="1" applyAlignment="1">
      <alignment horizontal="centerContinuous" vertical="center"/>
    </xf>
    <xf numFmtId="0" fontId="4" fillId="0" borderId="64" xfId="0" applyFont="1" applyFill="1" applyBorder="1" applyAlignment="1">
      <alignment horizontal="centerContinuous" vertical="center"/>
    </xf>
    <xf numFmtId="164" fontId="4" fillId="0" borderId="64" xfId="0" applyNumberFormat="1" applyFont="1" applyFill="1" applyBorder="1" applyAlignment="1">
      <alignment horizontal="centerContinuous" vertical="center"/>
    </xf>
    <xf numFmtId="164" fontId="4" fillId="0" borderId="9" xfId="0" applyNumberFormat="1" applyFont="1" applyFill="1" applyBorder="1" applyAlignment="1">
      <alignment horizontal="centerContinuous" vertical="center"/>
    </xf>
    <xf numFmtId="0" fontId="45" fillId="0" borderId="10" xfId="0" applyFont="1" applyFill="1" applyBorder="1" applyAlignment="1">
      <alignment horizontal="centerContinuous" vertical="center"/>
    </xf>
    <xf numFmtId="0" fontId="1" fillId="17" borderId="52" xfId="0" applyFont="1" applyFill="1" applyBorder="1" applyAlignment="1">
      <alignment horizontal="center" shrinkToFit="1"/>
    </xf>
    <xf numFmtId="164" fontId="4" fillId="17" borderId="53" xfId="0" applyNumberFormat="1" applyFont="1" applyFill="1" applyBorder="1" applyAlignment="1">
      <alignment horizontal="center" shrinkToFit="1"/>
    </xf>
    <xf numFmtId="0" fontId="1" fillId="17" borderId="54" xfId="0" applyFont="1" applyFill="1" applyBorder="1" applyAlignment="1">
      <alignment horizontal="left"/>
    </xf>
    <xf numFmtId="0" fontId="4" fillId="17" borderId="55" xfId="0" applyFont="1" applyFill="1" applyBorder="1" applyAlignment="1">
      <alignment horizontal="left" shrinkToFit="1"/>
    </xf>
    <xf numFmtId="0" fontId="57" fillId="0" borderId="76" xfId="0" applyFont="1" applyFill="1" applyBorder="1" applyAlignment="1">
      <alignment horizontal="centerContinuous" vertical="center"/>
    </xf>
    <xf numFmtId="0" fontId="57" fillId="0" borderId="74" xfId="0" applyFont="1" applyFill="1" applyBorder="1" applyAlignment="1">
      <alignment horizontal="centerContinuous" vertical="center"/>
    </xf>
    <xf numFmtId="49" fontId="1" fillId="0" borderId="91" xfId="0" applyNumberFormat="1" applyFont="1" applyFill="1" applyBorder="1" applyAlignment="1">
      <alignment horizontal="center" vertical="center"/>
    </xf>
    <xf numFmtId="0" fontId="1" fillId="0" borderId="46" xfId="0" applyFont="1" applyBorder="1" applyAlignment="1">
      <alignment horizontal="left"/>
    </xf>
    <xf numFmtId="0" fontId="4" fillId="17" borderId="48" xfId="0" applyFont="1" applyFill="1" applyBorder="1" applyAlignment="1">
      <alignment horizontal="center" shrinkToFit="1"/>
    </xf>
    <xf numFmtId="164" fontId="4" fillId="17" borderId="49" xfId="0" applyNumberFormat="1" applyFont="1" applyFill="1" applyBorder="1" applyAlignment="1">
      <alignment horizontal="center" shrinkToFit="1"/>
    </xf>
    <xf numFmtId="0" fontId="1" fillId="17" borderId="50" xfId="0" applyFont="1" applyFill="1" applyBorder="1" applyAlignment="1">
      <alignment horizontal="left"/>
    </xf>
    <xf numFmtId="0" fontId="4" fillId="17" borderId="51" xfId="0" applyFont="1" applyFill="1" applyBorder="1" applyAlignment="1">
      <alignment horizontal="left" shrinkToFit="1"/>
    </xf>
    <xf numFmtId="0" fontId="1" fillId="17" borderId="48" xfId="0" applyFont="1" applyFill="1" applyBorder="1" applyAlignment="1">
      <alignment horizontal="center" shrinkToFit="1"/>
    </xf>
    <xf numFmtId="0" fontId="8" fillId="15" borderId="3" xfId="0" quotePrefix="1" applyFont="1" applyFill="1" applyBorder="1" applyAlignment="1">
      <alignment horizontal="center"/>
    </xf>
  </cellXfs>
  <cellStyles count="3">
    <cellStyle name="Hyperlink" xfId="1" builtinId="8"/>
    <cellStyle name="Normal" xfId="0" builtinId="0"/>
    <cellStyle name="Percent" xfId="2" builtinId="5"/>
  </cellStyles>
  <dxfs count="14">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15</xdr:row>
      <xdr:rowOff>47625</xdr:rowOff>
    </xdr:from>
    <xdr:to>
      <xdr:col>6</xdr:col>
      <xdr:colOff>1190625</xdr:colOff>
      <xdr:row>43</xdr:row>
      <xdr:rowOff>133350</xdr:rowOff>
    </xdr:to>
    <xdr:sp macro="" textlink="">
      <xdr:nvSpPr>
        <xdr:cNvPr id="1025" name="Text 6"/>
        <xdr:cNvSpPr txBox="1">
          <a:spLocks noChangeArrowheads="1"/>
        </xdr:cNvSpPr>
      </xdr:nvSpPr>
      <xdr:spPr bwMode="auto">
        <a:xfrm>
          <a:off x="47625" y="3943350"/>
          <a:ext cx="6886575" cy="617220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Appearance:  </a:t>
          </a:r>
          <a:r>
            <a:rPr lang="en-US" sz="1200" b="0" i="0" u="none" strike="noStrike" baseline="0">
              <a:solidFill>
                <a:srgbClr val="000000"/>
              </a:solidFill>
              <a:latin typeface="Times New Roman"/>
              <a:cs typeface="Times New Roman"/>
            </a:rPr>
            <a:t>Tall and well muscled, Xanather looks like a battle-worn fighter.  His jet black hair is cut short as to not to interfere with his helm, from under which his green eyes take in everything.  Scars cross his face along with the rest of his body.  Clad almost always in heavy armor, there is never a time where you will find him without a weapon.</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History:</a:t>
          </a:r>
          <a:r>
            <a:rPr lang="en-US" sz="1200" b="0" i="0" u="none" strike="noStrike" baseline="0">
              <a:solidFill>
                <a:srgbClr val="000000"/>
              </a:solidFill>
              <a:latin typeface="Times New Roman"/>
              <a:cs typeface="Times New Roman"/>
            </a:rPr>
            <a:t>  Born to a mother of ill repute in the bustling city of Soorenar, Xanather was raised harshly.  Timid from birth the boy kept his head down and trudged through life.  Constantly reminded of what a mistake he was by his drunken wench of a parent, he prayed constantly to any god that would hear him to end his suffering.  His prayers were answered at the age of eight in a most surprising way.  One day the boy snapped after having been mocked nigh constantly since he could remember.  Balling his fist tight he lashed out, punching and kicking any who were within range.  Truth be told Xanather barely remembers the incident.</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Having found himself soothed after that battle, the boy began to grow in confidence.  He knew now where his talent and future would lie.  The rush of fighting was so intoxicating that he began to go out of his way to confront the biggest opponent he could find.  But it was never enough.  There always seemed to be something missing during these brawls.  Being tall for his age, the boy was able to sneak his way into a local mercenary band at only sixteen.  Though he had never fought with a weapon before, his skill with a longsword seemed second nature to him.  He could feel a calling that simply would not be ignored.</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Gratefully leaving Soorenar and his vile mother behind he set off with the group.  Xanather’s first real battle gave him further clarity in life.  Upon cutting down his first victim he smiled a sadistic grin.  He now knew what his previous encounters had been missing, the thrill of death.  That night he was visited for the first time by the Master of All Weapons.  He was told to bring war and violence into the world while spreading the name of The Reaver, Garagos.  He journeyed far with the mercenaries, rising though their ranks quickly.  But this was not the ideal life for him as most of his companions cared for gold more than battle.  Friction began to form amongst them as Xander sought to shed blood more often.  Realizing this, the young man set off in search of other like-minded souls.</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Personality:</a:t>
          </a:r>
          <a:r>
            <a:rPr lang="en-US" sz="1200" b="0" i="0" u="none" strike="noStrike" baseline="0">
              <a:solidFill>
                <a:srgbClr val="000000"/>
              </a:solidFill>
              <a:latin typeface="Times New Roman"/>
              <a:cs typeface="Times New Roman"/>
            </a:rPr>
            <a:t>  Xanather is quiet when not on the battlefield.  He will not preach about his god to others, he will simply show them with his blade.  His thirst for battle has led him into many dangerous situations as he is quick to fight first and ask questions later.  When he speaks to others it is clear that he is slowly losing his mind much like his patron deity.  War is the only thing the former mercenary lives for, and he sows the seeds of conflict wherever he can.</a:t>
          </a:r>
        </a:p>
      </xdr:txBody>
    </xdr:sp>
    <xdr:clientData/>
  </xdr:twoCellAnchor>
  <xdr:twoCellAnchor editAs="oneCell">
    <xdr:from>
      <xdr:col>5</xdr:col>
      <xdr:colOff>28575</xdr:colOff>
      <xdr:row>1</xdr:row>
      <xdr:rowOff>66675</xdr:rowOff>
    </xdr:from>
    <xdr:to>
      <xdr:col>6</xdr:col>
      <xdr:colOff>1247775</xdr:colOff>
      <xdr:row>14</xdr:row>
      <xdr:rowOff>257175</xdr:rowOff>
    </xdr:to>
    <xdr:pic>
      <xdr:nvPicPr>
        <xdr:cNvPr id="3" name="Picture 2" descr="C:\A\Jue\SoF\Images\NPC\Primes\Humans\Warriors\daemus warrior.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438150"/>
          <a:ext cx="2343150" cy="29718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3394" name="Rectangle 1"/>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57" name="Rectangle 1"/>
        <xdr:cNvSpPr>
          <a:spLocks noChangeArrowheads="1"/>
        </xdr:cNvSpPr>
      </xdr:nvSpPr>
      <xdr:spPr bwMode="auto">
        <a:xfrm>
          <a:off x="5724525"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19486" name="Rectangle 1"/>
        <xdr:cNvSpPr>
          <a:spLocks noChangeArrowheads="1"/>
        </xdr:cNvSpPr>
      </xdr:nvSpPr>
      <xdr:spPr bwMode="auto">
        <a:xfrm>
          <a:off x="5753100"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85725</xdr:colOff>
      <xdr:row>1</xdr:row>
      <xdr:rowOff>123825</xdr:rowOff>
    </xdr:from>
    <xdr:to>
      <xdr:col>3</xdr:col>
      <xdr:colOff>314325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shuahss@yahoo.com?subject=Strongholds%20of%20Faer&#251;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5"/>
  <sheetViews>
    <sheetView showGridLines="0" tabSelected="1" workbookViewId="0"/>
  </sheetViews>
  <sheetFormatPr defaultColWidth="13" defaultRowHeight="15.6"/>
  <cols>
    <col min="1" max="1" width="18.19921875" style="20" customWidth="1"/>
    <col min="2" max="2" width="10" style="21" customWidth="1"/>
    <col min="3" max="3" width="5.09765625" style="21" customWidth="1"/>
    <col min="4" max="4" width="13.69921875" style="20" bestFit="1" customWidth="1"/>
    <col min="5" max="5" width="9.09765625" style="21" bestFit="1" customWidth="1"/>
    <col min="6" max="6" width="14.69921875" style="20" customWidth="1"/>
    <col min="7" max="7" width="17.09765625" style="21" customWidth="1"/>
    <col min="8" max="16384" width="13" style="1"/>
  </cols>
  <sheetData>
    <row r="1" spans="1:7" ht="29.4" thickTop="1" thickBot="1">
      <c r="A1" s="281" t="s">
        <v>466</v>
      </c>
      <c r="B1" s="318" t="s">
        <v>465</v>
      </c>
      <c r="C1" s="278"/>
      <c r="D1" s="279"/>
      <c r="E1" s="280"/>
      <c r="F1" s="279"/>
      <c r="G1" s="282" t="s">
        <v>453</v>
      </c>
    </row>
    <row r="2" spans="1:7" ht="17.399999999999999" thickTop="1">
      <c r="A2" s="2" t="s">
        <v>0</v>
      </c>
      <c r="B2" s="40" t="s">
        <v>414</v>
      </c>
      <c r="C2" s="40"/>
      <c r="D2" s="4" t="s">
        <v>1</v>
      </c>
      <c r="E2" s="53" t="s">
        <v>127</v>
      </c>
      <c r="F2"/>
      <c r="G2" s="5"/>
    </row>
    <row r="3" spans="1:7" ht="16.8">
      <c r="A3" s="2" t="s">
        <v>74</v>
      </c>
      <c r="B3" s="25" t="s">
        <v>418</v>
      </c>
      <c r="C3" s="40"/>
      <c r="D3" s="4" t="s">
        <v>75</v>
      </c>
      <c r="E3" s="53">
        <v>6</v>
      </c>
      <c r="F3" s="4"/>
      <c r="G3" s="5"/>
    </row>
    <row r="4" spans="1:7" ht="16.8">
      <c r="A4" s="2" t="s">
        <v>76</v>
      </c>
      <c r="B4" s="40" t="s">
        <v>417</v>
      </c>
      <c r="C4" s="40"/>
      <c r="D4" s="4" t="s">
        <v>2</v>
      </c>
      <c r="E4" s="53" t="s">
        <v>415</v>
      </c>
      <c r="F4" s="4"/>
      <c r="G4" s="5"/>
    </row>
    <row r="5" spans="1:7" ht="17.399999999999999" thickBot="1">
      <c r="A5" s="2" t="s">
        <v>467</v>
      </c>
      <c r="B5" s="319" t="str">
        <f>C10</f>
        <v>+0</v>
      </c>
      <c r="C5" s="40"/>
      <c r="D5" s="4" t="s">
        <v>3</v>
      </c>
      <c r="E5" s="53" t="s">
        <v>416</v>
      </c>
      <c r="F5" s="4"/>
      <c r="G5" s="5"/>
    </row>
    <row r="6" spans="1:7" ht="17.399999999999999" thickTop="1">
      <c r="A6" s="246" t="s">
        <v>80</v>
      </c>
      <c r="B6" s="247" t="s">
        <v>471</v>
      </c>
      <c r="C6" s="309">
        <f>RIGHT(B6,1)+'Personal File'!C11</f>
        <v>8</v>
      </c>
      <c r="D6" s="258" t="s">
        <v>306</v>
      </c>
      <c r="E6" s="248" t="s">
        <v>473</v>
      </c>
      <c r="F6" s="3"/>
      <c r="G6" s="5"/>
    </row>
    <row r="7" spans="1:7" ht="16.8">
      <c r="A7" s="249" t="s">
        <v>81</v>
      </c>
      <c r="B7" s="250" t="s">
        <v>472</v>
      </c>
      <c r="C7" s="310">
        <f>RIGHT(B7,1)+'Personal File'!C10</f>
        <v>2</v>
      </c>
      <c r="D7" s="259" t="s">
        <v>108</v>
      </c>
      <c r="E7" s="251" t="s">
        <v>273</v>
      </c>
      <c r="F7" s="3"/>
      <c r="G7" s="5"/>
    </row>
    <row r="8" spans="1:7" ht="17.399999999999999" thickBot="1">
      <c r="A8" s="252" t="s">
        <v>82</v>
      </c>
      <c r="B8" s="253" t="s">
        <v>471</v>
      </c>
      <c r="C8" s="311">
        <f>RIGHT(B8,1)+'Personal File'!C13</f>
        <v>7</v>
      </c>
      <c r="D8" s="260" t="s">
        <v>307</v>
      </c>
      <c r="E8" s="254" t="s">
        <v>419</v>
      </c>
      <c r="F8" s="3"/>
      <c r="G8" s="5"/>
    </row>
    <row r="9" spans="1:7" ht="17.399999999999999" thickTop="1">
      <c r="A9" s="30" t="s">
        <v>4</v>
      </c>
      <c r="B9" s="320">
        <f>14 + 4 + 4</f>
        <v>22</v>
      </c>
      <c r="C9" s="317" t="str">
        <f t="shared" ref="C9:C14" si="0">IF(B9&gt;9.9,CONCATENATE("+",ROUNDDOWN((B9-10)/2,0)),ROUNDUP((B9-10)/2,0))</f>
        <v>+6</v>
      </c>
      <c r="D9" s="312" t="s">
        <v>106</v>
      </c>
      <c r="E9" s="114"/>
      <c r="F9" s="3"/>
      <c r="G9" s="5"/>
    </row>
    <row r="10" spans="1:7" ht="16.8">
      <c r="A10" s="7" t="s">
        <v>5</v>
      </c>
      <c r="B10" s="112">
        <v>10</v>
      </c>
      <c r="C10" s="49" t="str">
        <f t="shared" si="0"/>
        <v>+0</v>
      </c>
      <c r="D10" s="313" t="s">
        <v>107</v>
      </c>
      <c r="E10" s="77">
        <f>Martial!B14+Equipment!B13</f>
        <v>66</v>
      </c>
      <c r="F10" s="3"/>
      <c r="G10" s="5"/>
    </row>
    <row r="11" spans="1:7" ht="16.8">
      <c r="A11" s="28" t="s">
        <v>18</v>
      </c>
      <c r="B11" s="421">
        <f>13+4</f>
        <v>17</v>
      </c>
      <c r="C11" s="41" t="str">
        <f t="shared" si="0"/>
        <v>+3</v>
      </c>
      <c r="D11" s="261" t="s">
        <v>20</v>
      </c>
      <c r="E11" s="72">
        <f>ROUNDUP(((E3*8)*0.75)+(E3*C11),0)</f>
        <v>54</v>
      </c>
      <c r="F11" s="3"/>
      <c r="G11" s="5"/>
    </row>
    <row r="12" spans="1:7" ht="16.8">
      <c r="A12" s="316" t="s">
        <v>19</v>
      </c>
      <c r="B12" s="113">
        <v>10</v>
      </c>
      <c r="C12" s="49" t="str">
        <f t="shared" si="0"/>
        <v>+0</v>
      </c>
      <c r="D12" s="261" t="s">
        <v>73</v>
      </c>
      <c r="E12" s="72">
        <v>42</v>
      </c>
      <c r="F12" s="2"/>
      <c r="G12" s="5"/>
    </row>
    <row r="13" spans="1:7" ht="16.8">
      <c r="A13" s="29" t="s">
        <v>21</v>
      </c>
      <c r="B13" s="6">
        <v>14</v>
      </c>
      <c r="C13" s="49" t="str">
        <f t="shared" si="0"/>
        <v>+2</v>
      </c>
      <c r="D13" s="262" t="s">
        <v>304</v>
      </c>
      <c r="E13" s="76">
        <f>10+C10+Martial!B11</f>
        <v>12</v>
      </c>
      <c r="F13" s="3"/>
      <c r="G13" s="5"/>
    </row>
    <row r="14" spans="1:7" ht="17.399999999999999" thickBot="1">
      <c r="A14" s="31" t="s">
        <v>17</v>
      </c>
      <c r="B14" s="283">
        <v>14</v>
      </c>
      <c r="C14" s="42" t="str">
        <f t="shared" si="0"/>
        <v>+2</v>
      </c>
      <c r="D14" s="263" t="s">
        <v>72</v>
      </c>
      <c r="E14" s="221">
        <f>E13+Martial!B12</f>
        <v>19</v>
      </c>
      <c r="F14" s="3"/>
      <c r="G14" s="5"/>
    </row>
    <row r="15" spans="1:7" ht="24" thickTop="1" thickBot="1">
      <c r="A15" s="8" t="s">
        <v>32</v>
      </c>
      <c r="B15" s="9"/>
      <c r="C15" s="9"/>
      <c r="D15" s="10"/>
      <c r="E15" s="10"/>
      <c r="F15" s="10"/>
      <c r="G15" s="11"/>
    </row>
    <row r="16" spans="1:7" s="15" customFormat="1" ht="17.399999999999999" thickTop="1">
      <c r="A16" s="12"/>
      <c r="B16" s="13"/>
      <c r="C16" s="13"/>
      <c r="D16" s="13"/>
      <c r="E16" s="13"/>
      <c r="F16" s="13"/>
      <c r="G16" s="14"/>
    </row>
    <row r="17" spans="1:7" s="15" customFormat="1" ht="16.8">
      <c r="A17" s="98"/>
      <c r="B17" s="16"/>
      <c r="C17" s="16"/>
      <c r="D17" s="16"/>
      <c r="E17" s="16"/>
      <c r="F17" s="16"/>
      <c r="G17" s="111"/>
    </row>
    <row r="18" spans="1:7" s="15" customFormat="1" ht="16.8">
      <c r="A18" s="98"/>
      <c r="B18" s="16"/>
      <c r="C18" s="16"/>
      <c r="D18" s="16"/>
      <c r="E18" s="16"/>
      <c r="F18" s="16"/>
      <c r="G18" s="111"/>
    </row>
    <row r="19" spans="1:7" s="15" customFormat="1" ht="16.8">
      <c r="A19" s="98"/>
      <c r="B19" s="16"/>
      <c r="C19" s="16"/>
      <c r="D19" s="16"/>
      <c r="E19" s="16"/>
      <c r="F19" s="16"/>
      <c r="G19" s="111"/>
    </row>
    <row r="20" spans="1:7" s="15" customFormat="1" ht="16.8">
      <c r="A20" s="98"/>
      <c r="B20" s="16"/>
      <c r="C20" s="16"/>
      <c r="D20" s="16"/>
      <c r="E20" s="16"/>
      <c r="F20" s="16"/>
      <c r="G20" s="111"/>
    </row>
    <row r="21" spans="1:7" s="15" customFormat="1" ht="16.8">
      <c r="A21" s="98"/>
      <c r="B21" s="16"/>
      <c r="C21" s="16"/>
      <c r="D21" s="16"/>
      <c r="E21" s="16"/>
      <c r="F21" s="16"/>
      <c r="G21" s="111"/>
    </row>
    <row r="22" spans="1:7" s="15" customFormat="1" ht="16.8">
      <c r="A22" s="98"/>
      <c r="B22" s="16"/>
      <c r="C22" s="16"/>
      <c r="D22" s="16"/>
      <c r="E22" s="16"/>
      <c r="F22" s="16"/>
      <c r="G22" s="111"/>
    </row>
    <row r="23" spans="1:7" s="15" customFormat="1" ht="16.8">
      <c r="A23" s="98"/>
      <c r="B23" s="16"/>
      <c r="C23" s="16"/>
      <c r="D23" s="16"/>
      <c r="E23" s="16"/>
      <c r="F23" s="16"/>
      <c r="G23" s="111"/>
    </row>
    <row r="24" spans="1:7" s="15" customFormat="1" ht="16.8">
      <c r="A24" s="98"/>
      <c r="B24" s="16"/>
      <c r="C24" s="16"/>
      <c r="D24" s="16"/>
      <c r="E24" s="16"/>
      <c r="F24" s="16"/>
      <c r="G24" s="111"/>
    </row>
    <row r="25" spans="1:7" s="15" customFormat="1" ht="16.8">
      <c r="A25" s="98"/>
      <c r="B25" s="16"/>
      <c r="C25" s="16"/>
      <c r="D25" s="16"/>
      <c r="E25" s="16"/>
      <c r="F25" s="16"/>
      <c r="G25" s="111"/>
    </row>
    <row r="26" spans="1:7" s="15" customFormat="1" ht="16.8">
      <c r="A26" s="98"/>
      <c r="B26" s="16"/>
      <c r="C26" s="16"/>
      <c r="D26" s="16"/>
      <c r="E26" s="16"/>
      <c r="F26" s="16"/>
      <c r="G26" s="111"/>
    </row>
    <row r="27" spans="1:7" s="15" customFormat="1" ht="16.8">
      <c r="A27" s="98"/>
      <c r="B27" s="16"/>
      <c r="C27" s="16"/>
      <c r="D27" s="16"/>
      <c r="E27" s="16"/>
      <c r="F27" s="16"/>
      <c r="G27" s="111"/>
    </row>
    <row r="28" spans="1:7" s="15" customFormat="1" ht="16.8">
      <c r="A28" s="98"/>
      <c r="B28" s="16"/>
      <c r="C28" s="16"/>
      <c r="D28" s="16"/>
      <c r="E28" s="16"/>
      <c r="F28" s="16"/>
      <c r="G28" s="111"/>
    </row>
    <row r="29" spans="1:7" s="15" customFormat="1" ht="16.8">
      <c r="A29" s="98"/>
      <c r="B29" s="16"/>
      <c r="C29" s="16"/>
      <c r="D29" s="16"/>
      <c r="E29" s="16"/>
      <c r="F29" s="16"/>
      <c r="G29" s="111"/>
    </row>
    <row r="30" spans="1:7" s="15" customFormat="1" ht="16.8">
      <c r="A30" s="98"/>
      <c r="B30" s="16"/>
      <c r="C30" s="16"/>
      <c r="D30" s="16"/>
      <c r="E30" s="16"/>
      <c r="F30" s="16"/>
      <c r="G30" s="111"/>
    </row>
    <row r="31" spans="1:7" s="15" customFormat="1" ht="16.8">
      <c r="A31" s="98"/>
      <c r="B31" s="16"/>
      <c r="C31" s="16"/>
      <c r="D31" s="16"/>
      <c r="E31" s="16"/>
      <c r="F31" s="16"/>
      <c r="G31" s="111"/>
    </row>
    <row r="32" spans="1:7" s="15" customFormat="1" ht="16.8">
      <c r="A32" s="98"/>
      <c r="B32" s="16"/>
      <c r="C32" s="16"/>
      <c r="D32" s="16"/>
      <c r="E32" s="16"/>
      <c r="F32" s="16"/>
      <c r="G32" s="111"/>
    </row>
    <row r="33" spans="1:7" s="15" customFormat="1" ht="16.8">
      <c r="A33" s="98"/>
      <c r="B33" s="16"/>
      <c r="C33" s="16"/>
      <c r="D33" s="16"/>
      <c r="E33" s="16"/>
      <c r="F33" s="16"/>
      <c r="G33" s="111"/>
    </row>
    <row r="34" spans="1:7" s="15" customFormat="1" ht="16.8">
      <c r="A34" s="98"/>
      <c r="B34" s="16"/>
      <c r="C34" s="16"/>
      <c r="D34" s="16"/>
      <c r="E34" s="16"/>
      <c r="F34" s="16"/>
      <c r="G34" s="111"/>
    </row>
    <row r="35" spans="1:7" s="15" customFormat="1" ht="16.8">
      <c r="A35" s="98"/>
      <c r="B35" s="16"/>
      <c r="C35" s="16"/>
      <c r="D35" s="16"/>
      <c r="E35" s="16"/>
      <c r="F35" s="16"/>
      <c r="G35" s="111"/>
    </row>
    <row r="36" spans="1:7" s="15" customFormat="1" ht="16.8">
      <c r="A36" s="98"/>
      <c r="B36" s="16"/>
      <c r="C36" s="16"/>
      <c r="D36" s="16"/>
      <c r="E36" s="16"/>
      <c r="F36" s="16"/>
      <c r="G36" s="111"/>
    </row>
    <row r="37" spans="1:7" s="15" customFormat="1" ht="16.8">
      <c r="A37" s="98"/>
      <c r="B37" s="16"/>
      <c r="C37" s="16"/>
      <c r="D37" s="16"/>
      <c r="E37" s="16"/>
      <c r="F37" s="16"/>
      <c r="G37" s="111"/>
    </row>
    <row r="38" spans="1:7" s="15" customFormat="1" ht="16.8">
      <c r="A38" s="98"/>
      <c r="B38" s="16"/>
      <c r="C38" s="16"/>
      <c r="D38" s="16"/>
      <c r="E38" s="16"/>
      <c r="F38" s="16"/>
      <c r="G38" s="111"/>
    </row>
    <row r="39" spans="1:7" s="15" customFormat="1" ht="16.8">
      <c r="A39" s="98"/>
      <c r="B39" s="16"/>
      <c r="C39" s="16"/>
      <c r="D39" s="16"/>
      <c r="E39" s="16"/>
      <c r="F39" s="16"/>
      <c r="G39" s="111"/>
    </row>
    <row r="40" spans="1:7" s="15" customFormat="1" ht="16.8">
      <c r="A40" s="98"/>
      <c r="B40" s="16"/>
      <c r="C40" s="16"/>
      <c r="D40" s="16"/>
      <c r="E40" s="16"/>
      <c r="F40" s="16"/>
      <c r="G40" s="111"/>
    </row>
    <row r="41" spans="1:7" s="15" customFormat="1" ht="16.8">
      <c r="A41" s="98"/>
      <c r="B41" s="16"/>
      <c r="C41" s="16"/>
      <c r="D41" s="16"/>
      <c r="E41" s="16"/>
      <c r="F41" s="16"/>
      <c r="G41" s="111"/>
    </row>
    <row r="42" spans="1:7" s="15" customFormat="1" ht="16.8">
      <c r="A42" s="98"/>
      <c r="B42" s="16"/>
      <c r="C42" s="16"/>
      <c r="D42" s="16"/>
      <c r="E42" s="16"/>
      <c r="F42" s="16"/>
      <c r="G42" s="111"/>
    </row>
    <row r="43" spans="1:7" s="15" customFormat="1" ht="16.8">
      <c r="A43" s="98"/>
      <c r="B43" s="16"/>
      <c r="C43" s="16"/>
      <c r="D43" s="16"/>
      <c r="E43" s="16"/>
      <c r="F43" s="16"/>
      <c r="G43" s="111"/>
    </row>
    <row r="44" spans="1:7" ht="17.399999999999999" thickBot="1">
      <c r="A44" s="17"/>
      <c r="B44" s="18"/>
      <c r="C44" s="18"/>
      <c r="D44" s="18"/>
      <c r="E44" s="18"/>
      <c r="F44" s="18"/>
      <c r="G44" s="19"/>
    </row>
    <row r="45" spans="1:7" ht="16.2" thickTop="1"/>
  </sheetData>
  <phoneticPr fontId="0" type="noConversion"/>
  <conditionalFormatting sqref="E12">
    <cfRule type="cellIs" dxfId="13" priority="1" stopIfTrue="1" operator="lessThan">
      <formula>$E$11/3</formula>
    </cfRule>
    <cfRule type="cellIs" dxfId="12" priority="2" stopIfTrue="1" operator="between">
      <formula>$E$11/3</formula>
      <formula>$E$11/2</formula>
    </cfRule>
    <cfRule type="cellIs" dxfId="11" priority="3" stopIfTrue="1" operator="greaterThan">
      <formula>$E$11/2</formula>
    </cfRule>
  </conditionalFormatting>
  <conditionalFormatting sqref="E10">
    <cfRule type="cellIs" dxfId="10" priority="4" stopIfTrue="1" operator="greaterThan">
      <formula>116</formula>
    </cfRule>
    <cfRule type="cellIs" dxfId="9" priority="5" stopIfTrue="1" operator="between">
      <formula>58</formula>
      <formula>116</formula>
    </cfRule>
  </conditionalFormatting>
  <hyperlinks>
    <hyperlink ref="G1" r:id="rId1" display="Played by Josh Hess"/>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pane ySplit="2" topLeftCell="A3" activePane="bottomLeft" state="frozen"/>
      <selection pane="bottomLeft" activeCell="A3" sqref="A3"/>
    </sheetView>
  </sheetViews>
  <sheetFormatPr defaultColWidth="13" defaultRowHeight="15.6"/>
  <cols>
    <col min="1" max="1" width="21.69921875" style="20" bestFit="1" customWidth="1"/>
    <col min="2" max="2" width="5.8984375" style="20" bestFit="1" customWidth="1"/>
    <col min="3" max="3" width="7.59765625" style="21" hidden="1" customWidth="1"/>
    <col min="4" max="4" width="5.8984375" style="21" hidden="1" customWidth="1"/>
    <col min="5" max="5" width="9.09765625" style="21" bestFit="1" customWidth="1"/>
    <col min="6" max="6" width="6.69921875" style="21" bestFit="1" customWidth="1"/>
    <col min="7" max="7" width="6" style="52" bestFit="1" customWidth="1"/>
    <col min="8" max="8" width="21.5" style="20" customWidth="1"/>
    <col min="9" max="16384" width="13" style="1"/>
  </cols>
  <sheetData>
    <row r="1" spans="1:8" ht="23.4" thickBot="1">
      <c r="A1" s="39" t="s">
        <v>16</v>
      </c>
      <c r="B1" s="22"/>
      <c r="C1" s="22"/>
      <c r="D1" s="22"/>
      <c r="E1" s="22"/>
      <c r="F1" s="22"/>
      <c r="G1" s="50"/>
      <c r="H1" s="22"/>
    </row>
    <row r="2" spans="1:8" s="15" customFormat="1" ht="33.6">
      <c r="A2" s="36" t="s">
        <v>6</v>
      </c>
      <c r="B2" s="37" t="s">
        <v>37</v>
      </c>
      <c r="C2" s="37" t="s">
        <v>44</v>
      </c>
      <c r="D2" s="37" t="s">
        <v>36</v>
      </c>
      <c r="E2" s="48" t="s">
        <v>70</v>
      </c>
      <c r="F2" s="48" t="s">
        <v>45</v>
      </c>
      <c r="G2" s="51" t="s">
        <v>77</v>
      </c>
      <c r="H2" s="38" t="s">
        <v>8</v>
      </c>
    </row>
    <row r="3" spans="1:8" s="43" customFormat="1" ht="16.8">
      <c r="A3" s="128" t="s">
        <v>46</v>
      </c>
      <c r="B3" s="82">
        <v>0</v>
      </c>
      <c r="C3" s="129" t="s">
        <v>40</v>
      </c>
      <c r="D3" s="130" t="str">
        <f>IF(C3="Str",'Personal File'!$C$9,IF(C3="Dex",'Personal File'!$C$10,IF(C3="Con",'Personal File'!$C$11,IF(C3="Int",'Personal File'!$C$12,IF(C3="Wis",'Personal File'!$C$13,IF(C3="Cha",'Personal File'!$C$14))))))</f>
        <v>+0</v>
      </c>
      <c r="E3" s="130" t="str">
        <f t="shared" ref="E3:E40" si="0">CONCATENATE(C3," (",D3,")")</f>
        <v>Int (+0)</v>
      </c>
      <c r="F3" s="193" t="s">
        <v>71</v>
      </c>
      <c r="G3" s="83">
        <f t="shared" ref="G3:G8" si="1">B3+MID(E3,6,2)+F3</f>
        <v>0</v>
      </c>
      <c r="H3" s="257"/>
    </row>
    <row r="4" spans="1:8" s="47" customFormat="1" ht="16.8">
      <c r="A4" s="157" t="s">
        <v>47</v>
      </c>
      <c r="B4" s="82">
        <v>0</v>
      </c>
      <c r="C4" s="158" t="s">
        <v>42</v>
      </c>
      <c r="D4" s="159" t="str">
        <f>IF(C4="Str",'Personal File'!$C$9,IF(C4="Dex",'Personal File'!$C$10,IF(C4="Con",'Personal File'!$C$11,IF(C4="Int",'Personal File'!$C$12,IF(C4="Wis",'Personal File'!$C$13,IF(C4="Cha",'Personal File'!$C$14))))))</f>
        <v>+0</v>
      </c>
      <c r="E4" s="159" t="str">
        <f t="shared" si="0"/>
        <v>Dex (+0)</v>
      </c>
      <c r="F4" s="83" t="s">
        <v>71</v>
      </c>
      <c r="G4" s="83">
        <f t="shared" si="1"/>
        <v>0</v>
      </c>
      <c r="H4" s="84"/>
    </row>
    <row r="5" spans="1:8" s="45" customFormat="1" ht="16.8">
      <c r="A5" s="194" t="s">
        <v>48</v>
      </c>
      <c r="B5" s="73">
        <v>1</v>
      </c>
      <c r="C5" s="195" t="s">
        <v>38</v>
      </c>
      <c r="D5" s="196" t="str">
        <f>IF(C5="Str",'Personal File'!$C$9,IF(C5="Dex",'Personal File'!$C$10,IF(C5="Con",'Personal File'!$C$11,IF(C5="Int",'Personal File'!$C$12,IF(C5="Wis",'Personal File'!$C$13,IF(C5="Cha",'Personal File'!$C$14))))))</f>
        <v>+2</v>
      </c>
      <c r="E5" s="197" t="str">
        <f t="shared" si="0"/>
        <v>Cha (+2)</v>
      </c>
      <c r="F5" s="74" t="s">
        <v>71</v>
      </c>
      <c r="G5" s="74">
        <f t="shared" si="1"/>
        <v>3</v>
      </c>
      <c r="H5" s="75"/>
    </row>
    <row r="6" spans="1:8" s="44" customFormat="1" ht="16.8">
      <c r="A6" s="89" t="s">
        <v>49</v>
      </c>
      <c r="B6" s="82">
        <v>0</v>
      </c>
      <c r="C6" s="90" t="s">
        <v>43</v>
      </c>
      <c r="D6" s="91" t="str">
        <f>IF(C6="Str",'Personal File'!$C$9,IF(C6="Dex",'Personal File'!$C$10,IF(C6="Con",'Personal File'!$C$11,IF(C6="Int",'Personal File'!$C$12,IF(C6="Wis",'Personal File'!$C$13,IF(C6="Cha",'Personal File'!$C$14))))))</f>
        <v>+6</v>
      </c>
      <c r="E6" s="91" t="str">
        <f t="shared" si="0"/>
        <v>Str (+6)</v>
      </c>
      <c r="F6" s="83" t="s">
        <v>71</v>
      </c>
      <c r="G6" s="83">
        <f t="shared" si="1"/>
        <v>6</v>
      </c>
      <c r="H6" s="84"/>
    </row>
    <row r="7" spans="1:8" s="44" customFormat="1" ht="16.8">
      <c r="A7" s="214" t="s">
        <v>22</v>
      </c>
      <c r="B7" s="73">
        <v>3</v>
      </c>
      <c r="C7" s="215" t="s">
        <v>39</v>
      </c>
      <c r="D7" s="216" t="str">
        <f>IF(C7="Str",'Personal File'!$C$9,IF(C7="Dex",'Personal File'!$C$10,IF(C7="Con",'Personal File'!$C$11,IF(C7="Int",'Personal File'!$C$12,IF(C7="Wis",'Personal File'!$C$13,IF(C7="Cha",'Personal File'!$C$14))))))</f>
        <v>+3</v>
      </c>
      <c r="E7" s="216" t="str">
        <f t="shared" si="0"/>
        <v>Con (+3)</v>
      </c>
      <c r="F7" s="74" t="s">
        <v>71</v>
      </c>
      <c r="G7" s="74">
        <f t="shared" si="1"/>
        <v>6</v>
      </c>
      <c r="H7" s="75"/>
    </row>
    <row r="8" spans="1:8" s="43" customFormat="1" ht="16.8">
      <c r="A8" s="128" t="s">
        <v>423</v>
      </c>
      <c r="B8" s="82">
        <v>0</v>
      </c>
      <c r="C8" s="129" t="s">
        <v>40</v>
      </c>
      <c r="D8" s="130" t="str">
        <f>IF(C8="Str",'Personal File'!$C$9,IF(C8="Dex",'Personal File'!$C$10,IF(C8="Con",'Personal File'!$C$11,IF(C8="Int",'Personal File'!$C$12,IF(C8="Wis",'Personal File'!$C$13,IF(C8="Cha",'Personal File'!$C$14))))))</f>
        <v>+0</v>
      </c>
      <c r="E8" s="130" t="str">
        <f t="shared" si="0"/>
        <v>Int (+0)</v>
      </c>
      <c r="F8" s="83" t="s">
        <v>71</v>
      </c>
      <c r="G8" s="83">
        <f t="shared" si="1"/>
        <v>0</v>
      </c>
      <c r="H8" s="257"/>
    </row>
    <row r="9" spans="1:8" s="46" customFormat="1" ht="16.8">
      <c r="A9" s="54" t="s">
        <v>50</v>
      </c>
      <c r="B9" s="55">
        <v>0</v>
      </c>
      <c r="C9" s="56" t="s">
        <v>40</v>
      </c>
      <c r="D9" s="57" t="str">
        <f>IF(C9="Str",'Personal File'!$C$9,IF(C9="Dex",'Personal File'!$C$10,IF(C9="Con",'Personal File'!$C$11,IF(C9="Int",'Personal File'!$C$12,IF(C9="Wis",'Personal File'!$C$13,IF(C9="Cha",'Personal File'!$C$14))))))</f>
        <v>+0</v>
      </c>
      <c r="E9" s="57" t="str">
        <f t="shared" si="0"/>
        <v>Int (+0)</v>
      </c>
      <c r="F9" s="58" t="s">
        <v>71</v>
      </c>
      <c r="G9" s="59">
        <v>0</v>
      </c>
      <c r="H9" s="60"/>
    </row>
    <row r="10" spans="1:8" s="47" customFormat="1" ht="16.8">
      <c r="A10" s="194" t="s">
        <v>51</v>
      </c>
      <c r="B10" s="73">
        <v>2</v>
      </c>
      <c r="C10" s="195" t="s">
        <v>38</v>
      </c>
      <c r="D10" s="196" t="str">
        <f>IF(C10="Str",'Personal File'!$C$9,IF(C10="Dex",'Personal File'!$C$10,IF(C10="Con",'Personal File'!$C$11,IF(C10="Int",'Personal File'!$C$12,IF(C10="Wis",'Personal File'!$C$13,IF(C10="Cha",'Personal File'!$C$14))))))</f>
        <v>+2</v>
      </c>
      <c r="E10" s="197" t="str">
        <f t="shared" si="0"/>
        <v>Cha (+2)</v>
      </c>
      <c r="F10" s="74" t="s">
        <v>71</v>
      </c>
      <c r="G10" s="74">
        <f>B10+MID(E10,6,2)+F10</f>
        <v>4</v>
      </c>
      <c r="H10" s="75"/>
    </row>
    <row r="11" spans="1:8" s="47" customFormat="1" ht="16.8">
      <c r="A11" s="54" t="s">
        <v>52</v>
      </c>
      <c r="B11" s="55">
        <v>0</v>
      </c>
      <c r="C11" s="56" t="s">
        <v>40</v>
      </c>
      <c r="D11" s="57" t="str">
        <f>IF(C11="Str",'Personal File'!$C$9,IF(C11="Dex",'Personal File'!$C$10,IF(C11="Con",'Personal File'!$C$11,IF(C11="Int",'Personal File'!$C$12,IF(C11="Wis",'Personal File'!$C$13,IF(C11="Cha",'Personal File'!$C$14))))))</f>
        <v>+0</v>
      </c>
      <c r="E11" s="57" t="str">
        <f t="shared" si="0"/>
        <v>Int (+0)</v>
      </c>
      <c r="F11" s="58" t="s">
        <v>71</v>
      </c>
      <c r="G11" s="59">
        <v>0</v>
      </c>
      <c r="H11" s="60"/>
    </row>
    <row r="12" spans="1:8" s="47" customFormat="1" ht="16.8">
      <c r="A12" s="85" t="s">
        <v>53</v>
      </c>
      <c r="B12" s="82">
        <v>0</v>
      </c>
      <c r="C12" s="86" t="s">
        <v>38</v>
      </c>
      <c r="D12" s="87" t="str">
        <f>IF(C12="Str",'Personal File'!$C$9,IF(C12="Dex",'Personal File'!$C$10,IF(C12="Con",'Personal File'!$C$11,IF(C12="Int",'Personal File'!$C$12,IF(C12="Wis",'Personal File'!$C$13,IF(C12="Cha",'Personal File'!$C$14))))))</f>
        <v>+2</v>
      </c>
      <c r="E12" s="88" t="str">
        <f t="shared" si="0"/>
        <v>Cha (+2)</v>
      </c>
      <c r="F12" s="83" t="s">
        <v>71</v>
      </c>
      <c r="G12" s="83">
        <f>B12+MID(E12,6,2)+F12</f>
        <v>2</v>
      </c>
      <c r="H12" s="84"/>
    </row>
    <row r="13" spans="1:8" s="47" customFormat="1" ht="16.8">
      <c r="A13" s="157" t="s">
        <v>54</v>
      </c>
      <c r="B13" s="82">
        <v>0</v>
      </c>
      <c r="C13" s="158" t="s">
        <v>42</v>
      </c>
      <c r="D13" s="159" t="str">
        <f>IF(C13="Str",'Personal File'!$C$9,IF(C13="Dex",'Personal File'!$C$10,IF(C13="Con",'Personal File'!$C$11,IF(C13="Int",'Personal File'!$C$12,IF(C13="Wis",'Personal File'!$C$13,IF(C13="Cha",'Personal File'!$C$14))))))</f>
        <v>+0</v>
      </c>
      <c r="E13" s="160" t="str">
        <f t="shared" si="0"/>
        <v>Dex (+0)</v>
      </c>
      <c r="F13" s="83" t="s">
        <v>71</v>
      </c>
      <c r="G13" s="83">
        <f>B13+MID(E13,6,2)+F13</f>
        <v>0</v>
      </c>
      <c r="H13" s="84"/>
    </row>
    <row r="14" spans="1:8" s="47" customFormat="1" ht="16.8">
      <c r="A14" s="64" t="s">
        <v>55</v>
      </c>
      <c r="B14" s="65">
        <v>0</v>
      </c>
      <c r="C14" s="66" t="s">
        <v>40</v>
      </c>
      <c r="D14" s="67" t="str">
        <f>IF(C14="Str",'Personal File'!$C$9,IF(C14="Dex",'Personal File'!$C$10,IF(C14="Con",'Personal File'!$C$11,IF(C14="Int",'Personal File'!$C$12,IF(C14="Wis",'Personal File'!$C$13,IF(C14="Cha",'Personal File'!$C$14))))))</f>
        <v>+0</v>
      </c>
      <c r="E14" s="67" t="str">
        <f t="shared" si="0"/>
        <v>Int (+0)</v>
      </c>
      <c r="F14" s="68" t="s">
        <v>71</v>
      </c>
      <c r="G14" s="68">
        <f>B14+MID(E14,6,2)+F14</f>
        <v>0</v>
      </c>
      <c r="H14" s="69"/>
    </row>
    <row r="15" spans="1:8" s="47" customFormat="1" ht="16.8">
      <c r="A15" s="194" t="s">
        <v>56</v>
      </c>
      <c r="B15" s="73">
        <v>1</v>
      </c>
      <c r="C15" s="195" t="s">
        <v>38</v>
      </c>
      <c r="D15" s="196" t="str">
        <f>IF(C15="Str",'Personal File'!$C$9,IF(C15="Dex",'Personal File'!$C$10,IF(C15="Con",'Personal File'!$C$11,IF(C15="Int",'Personal File'!$C$12,IF(C15="Wis",'Personal File'!$C$13,IF(C15="Cha",'Personal File'!$C$14))))))</f>
        <v>+2</v>
      </c>
      <c r="E15" s="197" t="str">
        <f t="shared" si="0"/>
        <v>Cha (+2)</v>
      </c>
      <c r="F15" s="74" t="s">
        <v>71</v>
      </c>
      <c r="G15" s="74">
        <f>B15+MID(E15,6,2)+F15</f>
        <v>3</v>
      </c>
      <c r="H15" s="75"/>
    </row>
    <row r="16" spans="1:8" s="47" customFormat="1" ht="16.8">
      <c r="A16" s="284" t="s">
        <v>24</v>
      </c>
      <c r="B16" s="285">
        <v>1</v>
      </c>
      <c r="C16" s="286" t="s">
        <v>38</v>
      </c>
      <c r="D16" s="287" t="str">
        <f>IF(C16="Str",'Personal File'!$C$9,IF(C16="Dex",'Personal File'!$C$10,IF(C16="Con",'Personal File'!$C$11,IF(C16="Int",'Personal File'!$C$12,IF(C16="Wis",'Personal File'!$C$13,IF(C16="Cha",'Personal File'!$C$14))))))</f>
        <v>+2</v>
      </c>
      <c r="E16" s="314" t="str">
        <f t="shared" si="0"/>
        <v>Cha (+2)</v>
      </c>
      <c r="F16" s="288" t="s">
        <v>71</v>
      </c>
      <c r="G16" s="289">
        <v>0</v>
      </c>
      <c r="H16" s="290"/>
    </row>
    <row r="17" spans="1:8" s="47" customFormat="1" ht="16.8">
      <c r="A17" s="206" t="s">
        <v>57</v>
      </c>
      <c r="B17" s="73">
        <v>2</v>
      </c>
      <c r="C17" s="209" t="s">
        <v>41</v>
      </c>
      <c r="D17" s="211" t="str">
        <f>IF(C17="Str",'Personal File'!$C$9,IF(C17="Dex",'Personal File'!$C$10,IF(C17="Con",'Personal File'!$C$11,IF(C17="Int",'Personal File'!$C$12,IF(C17="Wis",'Personal File'!$C$13,IF(C17="Cha",'Personal File'!$C$14))))))</f>
        <v>+2</v>
      </c>
      <c r="E17" s="211" t="str">
        <f t="shared" si="0"/>
        <v>Wis (+2)</v>
      </c>
      <c r="F17" s="74" t="s">
        <v>71</v>
      </c>
      <c r="G17" s="74">
        <f>B17+MID(E17,6,2)+F17</f>
        <v>4</v>
      </c>
      <c r="H17" s="217"/>
    </row>
    <row r="18" spans="1:8" s="47" customFormat="1" ht="16.8">
      <c r="A18" s="157" t="s">
        <v>58</v>
      </c>
      <c r="B18" s="82">
        <v>0</v>
      </c>
      <c r="C18" s="158" t="s">
        <v>42</v>
      </c>
      <c r="D18" s="159" t="str">
        <f>IF(C18="Str",'Personal File'!$C$9,IF(C18="Dex",'Personal File'!$C$10,IF(C18="Con",'Personal File'!$C$11,IF(C18="Int",'Personal File'!$C$12,IF(C18="Wis",'Personal File'!$C$13,IF(C18="Cha",'Personal File'!$C$14))))))</f>
        <v>+0</v>
      </c>
      <c r="E18" s="159" t="str">
        <f t="shared" si="0"/>
        <v>Dex (+0)</v>
      </c>
      <c r="F18" s="83" t="s">
        <v>71</v>
      </c>
      <c r="G18" s="83">
        <f>B18+MID(E18,6,2)+F18</f>
        <v>0</v>
      </c>
      <c r="H18" s="84"/>
    </row>
    <row r="19" spans="1:8" s="47" customFormat="1" ht="16.8">
      <c r="A19" s="194" t="s">
        <v>59</v>
      </c>
      <c r="B19" s="73">
        <v>1</v>
      </c>
      <c r="C19" s="286" t="s">
        <v>38</v>
      </c>
      <c r="D19" s="287" t="str">
        <f>IF(C19="Str",'Personal File'!$C$9,IF(C19="Dex",'Personal File'!$C$10,IF(C19="Con",'Personal File'!$C$11,IF(C19="Int",'Personal File'!$C$12,IF(C19="Wis",'Personal File'!$C$13,IF(C19="Cha",'Personal File'!$C$14))))))</f>
        <v>+2</v>
      </c>
      <c r="E19" s="197" t="str">
        <f t="shared" si="0"/>
        <v>Cha (+2)</v>
      </c>
      <c r="F19" s="74" t="s">
        <v>71</v>
      </c>
      <c r="G19" s="74">
        <f>B19+MID(E19,6,2)+F19</f>
        <v>3</v>
      </c>
      <c r="H19" s="75"/>
    </row>
    <row r="20" spans="1:8" s="47" customFormat="1" ht="16.8">
      <c r="A20" s="89" t="s">
        <v>60</v>
      </c>
      <c r="B20" s="82">
        <v>0</v>
      </c>
      <c r="C20" s="90" t="s">
        <v>43</v>
      </c>
      <c r="D20" s="91" t="str">
        <f>IF(C20="Str",'Personal File'!$C$9,IF(C20="Dex",'Personal File'!$C$10,IF(C20="Con",'Personal File'!$C$11,IF(C20="Int",'Personal File'!$C$12,IF(C20="Wis",'Personal File'!$C$13,IF(C20="Cha",'Personal File'!$C$14))))))</f>
        <v>+6</v>
      </c>
      <c r="E20" s="91" t="str">
        <f t="shared" si="0"/>
        <v>Str (+6)</v>
      </c>
      <c r="F20" s="83" t="s">
        <v>71</v>
      </c>
      <c r="G20" s="83">
        <f>B20+MID(E20,6,2)+F20</f>
        <v>6</v>
      </c>
      <c r="H20" s="84"/>
    </row>
    <row r="21" spans="1:8" s="47" customFormat="1" ht="16.8">
      <c r="A21" s="165" t="s">
        <v>276</v>
      </c>
      <c r="B21" s="162">
        <v>0</v>
      </c>
      <c r="C21" s="166" t="s">
        <v>40</v>
      </c>
      <c r="D21" s="167" t="str">
        <f>IF(C21="Str",'Personal File'!$C$9,IF(C21="Dex",'Personal File'!$C$10,IF(C21="Con",'Personal File'!$C$11,IF(C21="Int",'Personal File'!$C$12,IF(C21="Wis",'Personal File'!$C$13,IF(C21="Cha",'Personal File'!$C$14))))))</f>
        <v>+0</v>
      </c>
      <c r="E21" s="167" t="str">
        <f t="shared" si="0"/>
        <v>Int (+0)</v>
      </c>
      <c r="F21" s="163" t="s">
        <v>71</v>
      </c>
      <c r="G21" s="59">
        <v>0</v>
      </c>
      <c r="H21" s="164"/>
    </row>
    <row r="22" spans="1:8" s="47" customFormat="1" ht="16.8">
      <c r="A22" s="165" t="s">
        <v>275</v>
      </c>
      <c r="B22" s="162">
        <v>0</v>
      </c>
      <c r="C22" s="166" t="s">
        <v>40</v>
      </c>
      <c r="D22" s="167" t="str">
        <f>IF(C22="Str",'Personal File'!$C$9,IF(C22="Dex",'Personal File'!$C$10,IF(C22="Con",'Personal File'!$C$11,IF(C22="Int",'Personal File'!$C$12,IF(C22="Wis",'Personal File'!$C$13,IF(C22="Cha",'Personal File'!$C$14))))))</f>
        <v>+0</v>
      </c>
      <c r="E22" s="167" t="str">
        <f t="shared" si="0"/>
        <v>Int (+0)</v>
      </c>
      <c r="F22" s="163" t="s">
        <v>71</v>
      </c>
      <c r="G22" s="59">
        <v>0</v>
      </c>
      <c r="H22" s="164"/>
    </row>
    <row r="23" spans="1:8" s="47" customFormat="1" ht="16.8">
      <c r="A23" s="95" t="s">
        <v>277</v>
      </c>
      <c r="B23" s="73">
        <v>3</v>
      </c>
      <c r="C23" s="96" t="s">
        <v>40</v>
      </c>
      <c r="D23" s="97" t="str">
        <f>IF(C23="Str",'Personal File'!$C$9,IF(C23="Dex",'Personal File'!$C$10,IF(C23="Con",'Personal File'!$C$11,IF(C23="Int",'Personal File'!$C$12,IF(C23="Wis",'Personal File'!$C$13,IF(C23="Cha",'Personal File'!$C$14))))))</f>
        <v>+0</v>
      </c>
      <c r="E23" s="97" t="str">
        <f t="shared" si="0"/>
        <v>Int (+0)</v>
      </c>
      <c r="F23" s="74" t="s">
        <v>71</v>
      </c>
      <c r="G23" s="74">
        <f>B23+MID(E23,6,2)+F23</f>
        <v>3</v>
      </c>
      <c r="H23" s="75"/>
    </row>
    <row r="24" spans="1:8" s="47" customFormat="1" ht="16.8">
      <c r="A24" s="92" t="s">
        <v>61</v>
      </c>
      <c r="B24" s="82">
        <v>0</v>
      </c>
      <c r="C24" s="93" t="s">
        <v>41</v>
      </c>
      <c r="D24" s="94" t="str">
        <f>IF(C24="Str",'Personal File'!$C$9,IF(C24="Dex",'Personal File'!$C$10,IF(C24="Con",'Personal File'!$C$11,IF(C24="Int",'Personal File'!$C$12,IF(C24="Wis",'Personal File'!$C$13,IF(C24="Cha",'Personal File'!$C$14))))))</f>
        <v>+2</v>
      </c>
      <c r="E24" s="161" t="str">
        <f t="shared" si="0"/>
        <v>Wis (+2)</v>
      </c>
      <c r="F24" s="83" t="s">
        <v>71</v>
      </c>
      <c r="G24" s="83">
        <f>B24+MID(E24,6,2)+F24</f>
        <v>2</v>
      </c>
      <c r="H24" s="84"/>
    </row>
    <row r="25" spans="1:8" s="47" customFormat="1" ht="16.8">
      <c r="A25" s="157" t="s">
        <v>25</v>
      </c>
      <c r="B25" s="82">
        <v>0</v>
      </c>
      <c r="C25" s="158" t="s">
        <v>42</v>
      </c>
      <c r="D25" s="159" t="str">
        <f>IF(C25="Str",'Personal File'!$C$9,IF(C25="Dex",'Personal File'!$C$10,IF(C25="Con",'Personal File'!$C$11,IF(C25="Int",'Personal File'!$C$12,IF(C25="Wis",'Personal File'!$C$13,IF(C25="Cha",'Personal File'!$C$14))))))</f>
        <v>+0</v>
      </c>
      <c r="E25" s="159" t="str">
        <f t="shared" si="0"/>
        <v>Dex (+0)</v>
      </c>
      <c r="F25" s="83" t="s">
        <v>71</v>
      </c>
      <c r="G25" s="83">
        <f>B25+MID(E25,6,2)+F25</f>
        <v>0</v>
      </c>
      <c r="H25" s="84"/>
    </row>
    <row r="26" spans="1:8" s="47" customFormat="1" ht="16.8">
      <c r="A26" s="79" t="s">
        <v>62</v>
      </c>
      <c r="B26" s="55">
        <v>0</v>
      </c>
      <c r="C26" s="80" t="s">
        <v>42</v>
      </c>
      <c r="D26" s="81" t="str">
        <f>IF(C26="Str",'Personal File'!$C$9,IF(C26="Dex",'Personal File'!$C$10,IF(C26="Con",'Personal File'!$C$11,IF(C26="Int",'Personal File'!$C$12,IF(C26="Wis",'Personal File'!$C$13,IF(C26="Cha",'Personal File'!$C$14))))))</f>
        <v>+0</v>
      </c>
      <c r="E26" s="81" t="str">
        <f t="shared" si="0"/>
        <v>Dex (+0)</v>
      </c>
      <c r="F26" s="58" t="s">
        <v>71</v>
      </c>
      <c r="G26" s="59">
        <v>0</v>
      </c>
      <c r="H26" s="60"/>
    </row>
    <row r="27" spans="1:8" ht="16.8">
      <c r="A27" s="85" t="s">
        <v>278</v>
      </c>
      <c r="B27" s="82">
        <v>0</v>
      </c>
      <c r="C27" s="86" t="s">
        <v>38</v>
      </c>
      <c r="D27" s="87" t="str">
        <f>IF(C27="Str",'Personal File'!$C$9,IF(C27="Dex",'Personal File'!$C$10,IF(C27="Con",'Personal File'!$C$11,IF(C27="Int",'Personal File'!$C$12,IF(C27="Wis",'Personal File'!$C$13,IF(C27="Cha",'Personal File'!$C$14))))))</f>
        <v>+2</v>
      </c>
      <c r="E27" s="88" t="str">
        <f t="shared" si="0"/>
        <v>Cha (+2)</v>
      </c>
      <c r="F27" s="83" t="s">
        <v>71</v>
      </c>
      <c r="G27" s="83">
        <f>B27+MID(E27,6,2)+F27</f>
        <v>2</v>
      </c>
      <c r="H27" s="84"/>
    </row>
    <row r="28" spans="1:8" ht="16.8">
      <c r="A28" s="156" t="s">
        <v>63</v>
      </c>
      <c r="B28" s="55">
        <v>0</v>
      </c>
      <c r="C28" s="70" t="s">
        <v>41</v>
      </c>
      <c r="D28" s="71" t="str">
        <f>IF(C28="Str",'Personal File'!$C$9,IF(C28="Dex",'Personal File'!$C$10,IF(C28="Con",'Personal File'!$C$11,IF(C28="Int",'Personal File'!$C$12,IF(C28="Wis",'Personal File'!$C$13,IF(C28="Cha",'Personal File'!$C$14))))))</f>
        <v>+2</v>
      </c>
      <c r="E28" s="71" t="str">
        <f t="shared" si="0"/>
        <v>Wis (+2)</v>
      </c>
      <c r="F28" s="58" t="s">
        <v>71</v>
      </c>
      <c r="G28" s="59">
        <v>0</v>
      </c>
      <c r="H28" s="60"/>
    </row>
    <row r="29" spans="1:8" ht="16.8">
      <c r="A29" s="291" t="s">
        <v>26</v>
      </c>
      <c r="B29" s="73">
        <v>2</v>
      </c>
      <c r="C29" s="292" t="s">
        <v>42</v>
      </c>
      <c r="D29" s="293" t="str">
        <f>IF(C29="Str",'Personal File'!$C$9,IF(C29="Dex",'Personal File'!$C$10,IF(C29="Con",'Personal File'!$C$11,IF(C29="Int",'Personal File'!$C$12,IF(C29="Wis",'Personal File'!$C$13,IF(C29="Cha",'Personal File'!$C$14))))))</f>
        <v>+0</v>
      </c>
      <c r="E29" s="294" t="str">
        <f t="shared" si="0"/>
        <v>Dex (+0)</v>
      </c>
      <c r="F29" s="74" t="s">
        <v>71</v>
      </c>
      <c r="G29" s="74">
        <f>B29+MID(E29,6,2)+F29</f>
        <v>2</v>
      </c>
      <c r="H29" s="75"/>
    </row>
    <row r="30" spans="1:8" ht="16.8">
      <c r="A30" s="128" t="s">
        <v>27</v>
      </c>
      <c r="B30" s="82">
        <v>0</v>
      </c>
      <c r="C30" s="129" t="s">
        <v>40</v>
      </c>
      <c r="D30" s="130" t="str">
        <f>IF(C30="Str",'Personal File'!$C$9,IF(C30="Dex",'Personal File'!$C$10,IF(C30="Con",'Personal File'!$C$11,IF(C30="Int",'Personal File'!$C$12,IF(C30="Wis",'Personal File'!$C$13,IF(C30="Cha",'Personal File'!$C$14))))))</f>
        <v>+0</v>
      </c>
      <c r="E30" s="130" t="str">
        <f t="shared" si="0"/>
        <v>Int (+0)</v>
      </c>
      <c r="F30" s="83" t="s">
        <v>71</v>
      </c>
      <c r="G30" s="83">
        <f>B30+MID(E30,6,2)+F30</f>
        <v>0</v>
      </c>
      <c r="H30" s="257"/>
    </row>
    <row r="31" spans="1:8" ht="16.8">
      <c r="A31" s="92" t="s">
        <v>64</v>
      </c>
      <c r="B31" s="82">
        <v>0</v>
      </c>
      <c r="C31" s="93" t="s">
        <v>41</v>
      </c>
      <c r="D31" s="94" t="str">
        <f>IF(C31="Str",'Personal File'!$C$9,IF(C31="Dex",'Personal File'!$C$10,IF(C31="Con",'Personal File'!$C$11,IF(C31="Int",'Personal File'!$C$12,IF(C31="Wis",'Personal File'!$C$13,IF(C31="Cha",'Personal File'!$C$14))))))</f>
        <v>+2</v>
      </c>
      <c r="E31" s="94" t="str">
        <f t="shared" si="0"/>
        <v>Wis (+2)</v>
      </c>
      <c r="F31" s="83" t="s">
        <v>71</v>
      </c>
      <c r="G31" s="83">
        <f>B31+MID(E31,6,2)+F31</f>
        <v>2</v>
      </c>
      <c r="H31" s="84"/>
    </row>
    <row r="32" spans="1:8" ht="16.8">
      <c r="A32" s="79" t="s">
        <v>283</v>
      </c>
      <c r="B32" s="55">
        <v>0</v>
      </c>
      <c r="C32" s="80" t="s">
        <v>42</v>
      </c>
      <c r="D32" s="81" t="str">
        <f>IF(C32="Str",'Personal File'!$C$9,IF(C32="Dex",'Personal File'!$C$10,IF(C32="Con",'Personal File'!$C$11,IF(C32="Int",'Personal File'!$C$12,IF(C32="Wis",'Personal File'!$C$13,IF(C32="Cha",'Personal File'!$C$14))))))</f>
        <v>+0</v>
      </c>
      <c r="E32" s="81" t="str">
        <f t="shared" si="0"/>
        <v>Dex (+0)</v>
      </c>
      <c r="F32" s="58" t="s">
        <v>71</v>
      </c>
      <c r="G32" s="59">
        <v>0</v>
      </c>
      <c r="H32" s="60"/>
    </row>
    <row r="33" spans="1:8" ht="16.8">
      <c r="A33" s="165" t="s">
        <v>129</v>
      </c>
      <c r="B33" s="162">
        <v>0</v>
      </c>
      <c r="C33" s="166" t="s">
        <v>40</v>
      </c>
      <c r="D33" s="167" t="str">
        <f>IF(C33="Str",'Personal File'!$C$9,IF(C33="Dex",'Personal File'!$C$10,IF(C33="Con",'Personal File'!$C$11,IF(C33="Int",'Personal File'!$C$12,IF(C33="Wis",'Personal File'!$C$13,IF(C33="Cha",'Personal File'!$C$14))))))</f>
        <v>+0</v>
      </c>
      <c r="E33" s="167" t="str">
        <f t="shared" si="0"/>
        <v>Int (+0)</v>
      </c>
      <c r="F33" s="163" t="s">
        <v>71</v>
      </c>
      <c r="G33" s="59">
        <v>0</v>
      </c>
      <c r="H33" s="164"/>
    </row>
    <row r="34" spans="1:8" ht="16.8">
      <c r="A34" s="95" t="s">
        <v>65</v>
      </c>
      <c r="B34" s="73">
        <v>2</v>
      </c>
      <c r="C34" s="96" t="s">
        <v>40</v>
      </c>
      <c r="D34" s="97" t="str">
        <f>IF(C34="Str",'Personal File'!$C$9,IF(C34="Dex",'Personal File'!$C$10,IF(C34="Con",'Personal File'!$C$11,IF(C34="Int",'Personal File'!$C$12,IF(C34="Wis",'Personal File'!$C$13,IF(C34="Cha",'Personal File'!$C$14))))))</f>
        <v>+0</v>
      </c>
      <c r="E34" s="97" t="str">
        <f t="shared" si="0"/>
        <v>Int (+0)</v>
      </c>
      <c r="F34" s="74" t="s">
        <v>71</v>
      </c>
      <c r="G34" s="74">
        <f>B34+MID(E34,6,2)+F34</f>
        <v>2</v>
      </c>
      <c r="H34" s="217"/>
    </row>
    <row r="35" spans="1:8" ht="16.8">
      <c r="A35" s="92" t="s">
        <v>66</v>
      </c>
      <c r="B35" s="82">
        <v>0</v>
      </c>
      <c r="C35" s="93" t="s">
        <v>41</v>
      </c>
      <c r="D35" s="94" t="str">
        <f>IF(C35="Str",'Personal File'!$C$9,IF(C35="Dex",'Personal File'!$C$10,IF(C35="Con",'Personal File'!$C$11,IF(C35="Int",'Personal File'!$C$12,IF(C35="Wis",'Personal File'!$C$13,IF(C35="Cha",'Personal File'!$C$14))))))</f>
        <v>+2</v>
      </c>
      <c r="E35" s="94" t="str">
        <f t="shared" si="0"/>
        <v>Wis (+2)</v>
      </c>
      <c r="F35" s="83" t="s">
        <v>71</v>
      </c>
      <c r="G35" s="83">
        <f>B35+MID(E35,6,2)+F35</f>
        <v>2</v>
      </c>
      <c r="H35" s="84"/>
    </row>
    <row r="36" spans="1:8" ht="16.8">
      <c r="A36" s="92" t="s">
        <v>284</v>
      </c>
      <c r="B36" s="82">
        <v>0</v>
      </c>
      <c r="C36" s="93" t="s">
        <v>41</v>
      </c>
      <c r="D36" s="94" t="str">
        <f>IF(C36="Str",'Personal File'!$C$9,IF(C36="Dex",'Personal File'!$C$10,IF(C36="Con",'Personal File'!$C$11,IF(C36="Int",'Personal File'!$C$12,IF(C36="Wis",'Personal File'!$C$13,IF(C36="Cha",'Personal File'!$C$14))))))</f>
        <v>+2</v>
      </c>
      <c r="E36" s="94" t="str">
        <f t="shared" si="0"/>
        <v>Wis (+2)</v>
      </c>
      <c r="F36" s="83" t="s">
        <v>71</v>
      </c>
      <c r="G36" s="83">
        <f>B36+MID(E36,6,2)+F36</f>
        <v>2</v>
      </c>
      <c r="H36" s="257"/>
    </row>
    <row r="37" spans="1:8" ht="16.8">
      <c r="A37" s="89" t="s">
        <v>28</v>
      </c>
      <c r="B37" s="82">
        <v>0</v>
      </c>
      <c r="C37" s="90" t="s">
        <v>43</v>
      </c>
      <c r="D37" s="91" t="str">
        <f>IF(C37="Str",'Personal File'!$C$9,IF(C37="Dex",'Personal File'!$C$10,IF(C37="Con",'Personal File'!$C$11,IF(C37="Int",'Personal File'!$C$12,IF(C37="Wis",'Personal File'!$C$13,IF(C37="Cha",'Personal File'!$C$14))))))</f>
        <v>+6</v>
      </c>
      <c r="E37" s="91" t="str">
        <f t="shared" si="0"/>
        <v>Str (+6)</v>
      </c>
      <c r="F37" s="83" t="s">
        <v>71</v>
      </c>
      <c r="G37" s="83">
        <f>B37+MID(E37,6,2)+F37</f>
        <v>6</v>
      </c>
      <c r="H37" s="84"/>
    </row>
    <row r="38" spans="1:8" ht="16.8">
      <c r="A38" s="168" t="s">
        <v>67</v>
      </c>
      <c r="B38" s="162">
        <v>0</v>
      </c>
      <c r="C38" s="169" t="s">
        <v>42</v>
      </c>
      <c r="D38" s="170" t="str">
        <f>IF(C38="Str",'Personal File'!$C$9,IF(C38="Dex",'Personal File'!$C$10,IF(C38="Con",'Personal File'!$C$11,IF(C38="Int",'Personal File'!$C$12,IF(C38="Wis",'Personal File'!$C$13,IF(C38="Cha",'Personal File'!$C$14))))))</f>
        <v>+0</v>
      </c>
      <c r="E38" s="170" t="str">
        <f t="shared" si="0"/>
        <v>Dex (+0)</v>
      </c>
      <c r="F38" s="163" t="s">
        <v>71</v>
      </c>
      <c r="G38" s="59">
        <v>0</v>
      </c>
      <c r="H38" s="164"/>
    </row>
    <row r="39" spans="1:8" ht="16.8">
      <c r="A39" s="61" t="s">
        <v>68</v>
      </c>
      <c r="B39" s="55">
        <v>0</v>
      </c>
      <c r="C39" s="62" t="s">
        <v>38</v>
      </c>
      <c r="D39" s="63" t="str">
        <f>IF(C39="Str",'Personal File'!$C$9,IF(C39="Dex",'Personal File'!$C$10,IF(C39="Con",'Personal File'!$C$11,IF(C39="Int",'Personal File'!$C$12,IF(C39="Wis",'Personal File'!$C$13,IF(C39="Cha",'Personal File'!$C$14))))))</f>
        <v>+2</v>
      </c>
      <c r="E39" s="315" t="str">
        <f t="shared" si="0"/>
        <v>Cha (+2)</v>
      </c>
      <c r="F39" s="58" t="s">
        <v>71</v>
      </c>
      <c r="G39" s="59">
        <v>0</v>
      </c>
      <c r="H39" s="60"/>
    </row>
    <row r="40" spans="1:8" ht="17.399999999999999" thickBot="1">
      <c r="A40" s="205" t="s">
        <v>69</v>
      </c>
      <c r="B40" s="207">
        <v>0</v>
      </c>
      <c r="C40" s="208" t="s">
        <v>42</v>
      </c>
      <c r="D40" s="210" t="str">
        <f>IF(C40="Str",'Personal File'!$C$9,IF(C40="Dex",'Personal File'!$C$10,IF(C40="Con",'Personal File'!$C$11,IF(C40="Int",'Personal File'!$C$12,IF(C40="Wis",'Personal File'!$C$13,IF(C40="Cha",'Personal File'!$C$14))))))</f>
        <v>+0</v>
      </c>
      <c r="E40" s="210" t="str">
        <f t="shared" si="0"/>
        <v>Dex (+0)</v>
      </c>
      <c r="F40" s="212" t="s">
        <v>71</v>
      </c>
      <c r="G40" s="212">
        <f>B40+MID(E40,6,2)+F40</f>
        <v>0</v>
      </c>
      <c r="H40" s="213"/>
    </row>
    <row r="41" spans="1:8" ht="16.2" thickTop="1">
      <c r="B41" s="78">
        <f>SUM(B3:B40)</f>
        <v>18</v>
      </c>
      <c r="E41" s="78">
        <v>18</v>
      </c>
    </row>
    <row r="42" spans="1:8">
      <c r="B42" s="78"/>
    </row>
  </sheetData>
  <phoneticPr fontId="0" type="noConversion"/>
  <printOptions gridLinesSet="0"/>
  <pageMargins left="0.62" right="0.33" top="0.5" bottom="0.63" header="0.5" footer="0.5"/>
  <pageSetup orientation="portrait" horizontalDpi="120" verticalDpi="144"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51"/>
  <sheetViews>
    <sheetView showGridLines="0" workbookViewId="0">
      <pane ySplit="2" topLeftCell="A3" activePane="bottomLeft" state="frozen"/>
      <selection pane="bottomLeft" activeCell="A3" sqref="A3"/>
    </sheetView>
  </sheetViews>
  <sheetFormatPr defaultColWidth="13" defaultRowHeight="15.6"/>
  <cols>
    <col min="1" max="1" width="24.69921875" style="34" bestFit="1" customWidth="1"/>
    <col min="2" max="2" width="6.19921875" style="34" bestFit="1" customWidth="1"/>
    <col min="3" max="3" width="9.59765625" style="35" bestFit="1" customWidth="1"/>
    <col min="4" max="4" width="11.19921875" style="35" bestFit="1" customWidth="1"/>
    <col min="5" max="5" width="8.59765625" style="35" bestFit="1" customWidth="1"/>
    <col min="6" max="6" width="11" style="35" customWidth="1"/>
    <col min="7" max="7" width="9.5" style="35" bestFit="1" customWidth="1"/>
    <col min="8" max="8" width="29.8984375" style="34" customWidth="1"/>
    <col min="9" max="16384" width="13" style="27"/>
  </cols>
  <sheetData>
    <row r="1" spans="1:8" ht="23.4" thickBot="1">
      <c r="A1" s="181" t="s">
        <v>433</v>
      </c>
      <c r="B1" s="33"/>
      <c r="C1" s="33"/>
      <c r="D1" s="33"/>
      <c r="E1" s="33"/>
      <c r="F1" s="33"/>
      <c r="G1" s="33"/>
      <c r="H1" s="33"/>
    </row>
    <row r="2" spans="1:8" s="32" customFormat="1" ht="31.2">
      <c r="A2" s="171" t="s">
        <v>109</v>
      </c>
      <c r="B2" s="172" t="s">
        <v>7</v>
      </c>
      <c r="C2" s="172" t="s">
        <v>112</v>
      </c>
      <c r="D2" s="173" t="s">
        <v>288</v>
      </c>
      <c r="E2" s="173" t="s">
        <v>289</v>
      </c>
      <c r="F2" s="172" t="s">
        <v>79</v>
      </c>
      <c r="G2" s="172" t="s">
        <v>31</v>
      </c>
      <c r="H2" s="174" t="s">
        <v>120</v>
      </c>
    </row>
    <row r="3" spans="1:8" s="32" customFormat="1" ht="16.8">
      <c r="A3" s="176" t="s">
        <v>130</v>
      </c>
      <c r="B3" s="99">
        <v>0</v>
      </c>
      <c r="C3" s="100" t="s">
        <v>101</v>
      </c>
      <c r="D3" s="101" t="s">
        <v>290</v>
      </c>
      <c r="E3" s="101" t="s">
        <v>301</v>
      </c>
      <c r="F3" s="102" t="s">
        <v>126</v>
      </c>
      <c r="G3" s="102" t="s">
        <v>94</v>
      </c>
      <c r="H3" s="104" t="s">
        <v>131</v>
      </c>
    </row>
    <row r="4" spans="1:8" ht="16.8">
      <c r="A4" s="176" t="s">
        <v>90</v>
      </c>
      <c r="B4" s="99">
        <v>0</v>
      </c>
      <c r="C4" s="100" t="s">
        <v>91</v>
      </c>
      <c r="D4" s="101" t="s">
        <v>290</v>
      </c>
      <c r="E4" s="101" t="s">
        <v>301</v>
      </c>
      <c r="F4" s="102" t="s">
        <v>114</v>
      </c>
      <c r="G4" s="102" t="s">
        <v>92</v>
      </c>
      <c r="H4" s="103" t="s">
        <v>93</v>
      </c>
    </row>
    <row r="5" spans="1:8" ht="16.8">
      <c r="A5" s="176" t="s">
        <v>133</v>
      </c>
      <c r="B5" s="99">
        <v>0</v>
      </c>
      <c r="C5" s="100" t="s">
        <v>134</v>
      </c>
      <c r="D5" s="101" t="s">
        <v>290</v>
      </c>
      <c r="E5" s="101" t="s">
        <v>301</v>
      </c>
      <c r="F5" s="102" t="s">
        <v>126</v>
      </c>
      <c r="G5" s="102" t="s">
        <v>94</v>
      </c>
      <c r="H5" s="104" t="s">
        <v>347</v>
      </c>
    </row>
    <row r="6" spans="1:8" ht="16.8">
      <c r="A6" s="176" t="s">
        <v>135</v>
      </c>
      <c r="B6" s="126">
        <v>0</v>
      </c>
      <c r="C6" s="100" t="s">
        <v>134</v>
      </c>
      <c r="D6" s="101" t="s">
        <v>290</v>
      </c>
      <c r="E6" s="101" t="s">
        <v>301</v>
      </c>
      <c r="F6" s="102" t="s">
        <v>87</v>
      </c>
      <c r="G6" s="102" t="s">
        <v>88</v>
      </c>
      <c r="H6" s="175" t="s">
        <v>136</v>
      </c>
    </row>
    <row r="7" spans="1:8" ht="16.8">
      <c r="A7" s="176" t="s">
        <v>424</v>
      </c>
      <c r="B7" s="99">
        <v>0</v>
      </c>
      <c r="C7" s="100" t="s">
        <v>334</v>
      </c>
      <c r="D7" s="101" t="s">
        <v>290</v>
      </c>
      <c r="E7" s="101" t="s">
        <v>301</v>
      </c>
      <c r="F7" s="102" t="s">
        <v>87</v>
      </c>
      <c r="G7" s="102" t="s">
        <v>94</v>
      </c>
      <c r="H7" s="104" t="s">
        <v>132</v>
      </c>
    </row>
    <row r="8" spans="1:8" ht="16.8">
      <c r="A8" s="176" t="s">
        <v>125</v>
      </c>
      <c r="B8" s="126">
        <v>0</v>
      </c>
      <c r="C8" s="177" t="s">
        <v>105</v>
      </c>
      <c r="D8" s="178" t="s">
        <v>291</v>
      </c>
      <c r="E8" s="178" t="s">
        <v>301</v>
      </c>
      <c r="F8" s="127" t="s">
        <v>87</v>
      </c>
      <c r="G8" s="127" t="s">
        <v>97</v>
      </c>
      <c r="H8" s="179"/>
    </row>
    <row r="9" spans="1:8" ht="16.8">
      <c r="A9" s="176" t="s">
        <v>137</v>
      </c>
      <c r="B9" s="126">
        <v>0</v>
      </c>
      <c r="C9" s="177" t="s">
        <v>138</v>
      </c>
      <c r="D9" s="101" t="s">
        <v>290</v>
      </c>
      <c r="E9" s="101" t="s">
        <v>301</v>
      </c>
      <c r="F9" s="127" t="s">
        <v>115</v>
      </c>
      <c r="G9" s="127" t="s">
        <v>94</v>
      </c>
      <c r="H9" s="109" t="s">
        <v>348</v>
      </c>
    </row>
    <row r="10" spans="1:8" ht="16.8">
      <c r="A10" s="176" t="s">
        <v>139</v>
      </c>
      <c r="B10" s="126">
        <v>0</v>
      </c>
      <c r="C10" s="177" t="s">
        <v>91</v>
      </c>
      <c r="D10" s="101" t="s">
        <v>290</v>
      </c>
      <c r="E10" s="101" t="s">
        <v>301</v>
      </c>
      <c r="F10" s="127" t="s">
        <v>115</v>
      </c>
      <c r="G10" s="127" t="s">
        <v>94</v>
      </c>
      <c r="H10" s="179"/>
    </row>
    <row r="11" spans="1:8" ht="16.8">
      <c r="A11" s="176" t="s">
        <v>95</v>
      </c>
      <c r="B11" s="99">
        <v>0</v>
      </c>
      <c r="C11" s="100" t="s">
        <v>91</v>
      </c>
      <c r="D11" s="105" t="s">
        <v>292</v>
      </c>
      <c r="E11" s="105" t="s">
        <v>301</v>
      </c>
      <c r="F11" s="102" t="s">
        <v>96</v>
      </c>
      <c r="G11" s="102" t="s">
        <v>97</v>
      </c>
      <c r="H11" s="109" t="s">
        <v>349</v>
      </c>
    </row>
    <row r="12" spans="1:8" ht="16.8">
      <c r="A12" s="176" t="s">
        <v>85</v>
      </c>
      <c r="B12" s="99">
        <v>0</v>
      </c>
      <c r="C12" s="100" t="s">
        <v>86</v>
      </c>
      <c r="D12" s="101" t="s">
        <v>293</v>
      </c>
      <c r="E12" s="101" t="s">
        <v>301</v>
      </c>
      <c r="F12" s="102" t="s">
        <v>87</v>
      </c>
      <c r="G12" s="102" t="s">
        <v>88</v>
      </c>
      <c r="H12" s="103" t="s">
        <v>89</v>
      </c>
    </row>
    <row r="13" spans="1:8" ht="16.8">
      <c r="A13" s="176" t="s">
        <v>319</v>
      </c>
      <c r="B13" s="126">
        <v>0</v>
      </c>
      <c r="C13" s="177" t="s">
        <v>101</v>
      </c>
      <c r="D13" s="110" t="s">
        <v>290</v>
      </c>
      <c r="E13" s="269" t="s">
        <v>301</v>
      </c>
      <c r="F13" s="127" t="s">
        <v>459</v>
      </c>
      <c r="G13" s="127" t="s">
        <v>104</v>
      </c>
      <c r="H13" s="179" t="s">
        <v>320</v>
      </c>
    </row>
    <row r="14" spans="1:8" ht="16.8">
      <c r="A14" s="235" t="s">
        <v>259</v>
      </c>
      <c r="B14" s="198">
        <v>0</v>
      </c>
      <c r="C14" s="199" t="s">
        <v>138</v>
      </c>
      <c r="D14" s="200" t="s">
        <v>294</v>
      </c>
      <c r="E14" s="200" t="s">
        <v>301</v>
      </c>
      <c r="F14" s="201" t="s">
        <v>87</v>
      </c>
      <c r="G14" s="201" t="s">
        <v>88</v>
      </c>
      <c r="H14" s="202" t="s">
        <v>274</v>
      </c>
    </row>
    <row r="15" spans="1:8" ht="16.8">
      <c r="A15" s="176" t="s">
        <v>140</v>
      </c>
      <c r="B15" s="99">
        <v>1</v>
      </c>
      <c r="C15" s="100" t="s">
        <v>99</v>
      </c>
      <c r="D15" s="101" t="s">
        <v>294</v>
      </c>
      <c r="E15" s="101" t="s">
        <v>301</v>
      </c>
      <c r="F15" s="102" t="s">
        <v>315</v>
      </c>
      <c r="G15" s="102" t="s">
        <v>92</v>
      </c>
      <c r="H15" s="180" t="s">
        <v>141</v>
      </c>
    </row>
    <row r="16" spans="1:8" ht="16.8">
      <c r="A16" s="176" t="s">
        <v>142</v>
      </c>
      <c r="B16" s="99">
        <v>1</v>
      </c>
      <c r="C16" s="100" t="s">
        <v>138</v>
      </c>
      <c r="D16" s="101" t="s">
        <v>295</v>
      </c>
      <c r="E16" s="101" t="s">
        <v>301</v>
      </c>
      <c r="F16" s="102" t="s">
        <v>87</v>
      </c>
      <c r="G16" s="102" t="s">
        <v>94</v>
      </c>
      <c r="H16" s="103"/>
    </row>
    <row r="17" spans="1:8" ht="16.8">
      <c r="A17" s="176" t="s">
        <v>260</v>
      </c>
      <c r="B17" s="99">
        <v>1</v>
      </c>
      <c r="C17" s="100" t="s">
        <v>334</v>
      </c>
      <c r="D17" s="101" t="s">
        <v>290</v>
      </c>
      <c r="E17" s="101" t="s">
        <v>301</v>
      </c>
      <c r="F17" s="102" t="s">
        <v>126</v>
      </c>
      <c r="G17" s="102" t="s">
        <v>270</v>
      </c>
      <c r="H17" s="103" t="s">
        <v>271</v>
      </c>
    </row>
    <row r="18" spans="1:8" ht="16.8">
      <c r="A18" s="176" t="s">
        <v>143</v>
      </c>
      <c r="B18" s="99">
        <v>1</v>
      </c>
      <c r="C18" s="100" t="s">
        <v>99</v>
      </c>
      <c r="D18" s="101" t="s">
        <v>296</v>
      </c>
      <c r="E18" s="101" t="s">
        <v>301</v>
      </c>
      <c r="F18" s="102" t="s">
        <v>126</v>
      </c>
      <c r="G18" s="102" t="s">
        <v>100</v>
      </c>
      <c r="H18" s="104" t="s">
        <v>285</v>
      </c>
    </row>
    <row r="19" spans="1:8" ht="16.8">
      <c r="A19" s="176" t="s">
        <v>144</v>
      </c>
      <c r="B19" s="106">
        <v>1</v>
      </c>
      <c r="C19" s="107" t="s">
        <v>134</v>
      </c>
      <c r="D19" s="105" t="s">
        <v>293</v>
      </c>
      <c r="E19" s="105" t="s">
        <v>301</v>
      </c>
      <c r="F19" s="108" t="s">
        <v>96</v>
      </c>
      <c r="G19" s="108" t="s">
        <v>97</v>
      </c>
      <c r="H19" s="104" t="s">
        <v>350</v>
      </c>
    </row>
    <row r="20" spans="1:8" ht="16.8">
      <c r="A20" s="176" t="s">
        <v>146</v>
      </c>
      <c r="B20" s="99">
        <v>1</v>
      </c>
      <c r="C20" s="100" t="s">
        <v>138</v>
      </c>
      <c r="D20" s="101" t="s">
        <v>295</v>
      </c>
      <c r="E20" s="101" t="s">
        <v>88</v>
      </c>
      <c r="F20" s="102" t="s">
        <v>87</v>
      </c>
      <c r="G20" s="102" t="s">
        <v>94</v>
      </c>
      <c r="H20" s="104"/>
    </row>
    <row r="21" spans="1:8" ht="16.8">
      <c r="A21" s="176" t="s">
        <v>261</v>
      </c>
      <c r="B21" s="99">
        <v>1</v>
      </c>
      <c r="C21" s="100" t="s">
        <v>334</v>
      </c>
      <c r="D21" s="101" t="s">
        <v>290</v>
      </c>
      <c r="E21" s="101" t="s">
        <v>301</v>
      </c>
      <c r="F21" s="102" t="s">
        <v>126</v>
      </c>
      <c r="G21" s="108" t="s">
        <v>97</v>
      </c>
      <c r="H21" s="104" t="s">
        <v>351</v>
      </c>
    </row>
    <row r="22" spans="1:8" ht="16.8">
      <c r="A22" s="176" t="s">
        <v>147</v>
      </c>
      <c r="B22" s="99">
        <v>1</v>
      </c>
      <c r="C22" s="100" t="s">
        <v>134</v>
      </c>
      <c r="D22" s="105" t="s">
        <v>294</v>
      </c>
      <c r="E22" s="105" t="s">
        <v>301</v>
      </c>
      <c r="F22" s="102" t="s">
        <v>114</v>
      </c>
      <c r="G22" s="102" t="s">
        <v>97</v>
      </c>
      <c r="H22" s="104" t="s">
        <v>352</v>
      </c>
    </row>
    <row r="23" spans="1:8" ht="16.8">
      <c r="A23" s="176" t="s">
        <v>148</v>
      </c>
      <c r="B23" s="99">
        <v>1</v>
      </c>
      <c r="C23" s="100" t="s">
        <v>105</v>
      </c>
      <c r="D23" s="101" t="s">
        <v>294</v>
      </c>
      <c r="E23" s="101" t="s">
        <v>301</v>
      </c>
      <c r="F23" s="102" t="s">
        <v>96</v>
      </c>
      <c r="G23" s="102" t="s">
        <v>88</v>
      </c>
      <c r="H23" s="180" t="s">
        <v>149</v>
      </c>
    </row>
    <row r="24" spans="1:8" ht="16.8">
      <c r="A24" s="176" t="s">
        <v>150</v>
      </c>
      <c r="B24" s="99">
        <v>1</v>
      </c>
      <c r="C24" s="100" t="s">
        <v>99</v>
      </c>
      <c r="D24" s="101" t="s">
        <v>294</v>
      </c>
      <c r="E24" s="101" t="s">
        <v>301</v>
      </c>
      <c r="F24" s="102" t="s">
        <v>116</v>
      </c>
      <c r="G24" s="102" t="s">
        <v>92</v>
      </c>
      <c r="H24" s="109" t="s">
        <v>353</v>
      </c>
    </row>
    <row r="25" spans="1:8" ht="16.8">
      <c r="A25" s="176" t="s">
        <v>151</v>
      </c>
      <c r="B25" s="99">
        <v>1</v>
      </c>
      <c r="C25" s="100" t="s">
        <v>86</v>
      </c>
      <c r="D25" s="101" t="s">
        <v>290</v>
      </c>
      <c r="E25" s="101" t="s">
        <v>301</v>
      </c>
      <c r="F25" s="102" t="s">
        <v>87</v>
      </c>
      <c r="G25" s="102" t="s">
        <v>152</v>
      </c>
      <c r="H25" s="104" t="s">
        <v>153</v>
      </c>
    </row>
    <row r="26" spans="1:8" ht="16.8">
      <c r="A26" s="176" t="s">
        <v>154</v>
      </c>
      <c r="B26" s="99">
        <v>1</v>
      </c>
      <c r="C26" s="100" t="s">
        <v>86</v>
      </c>
      <c r="D26" s="101" t="s">
        <v>290</v>
      </c>
      <c r="E26" s="101" t="s">
        <v>301</v>
      </c>
      <c r="F26" s="102" t="s">
        <v>96</v>
      </c>
      <c r="G26" s="102" t="s">
        <v>92</v>
      </c>
      <c r="H26" s="180" t="s">
        <v>155</v>
      </c>
    </row>
    <row r="27" spans="1:8" ht="16.8">
      <c r="A27" s="176" t="s">
        <v>321</v>
      </c>
      <c r="B27" s="126">
        <v>1</v>
      </c>
      <c r="C27" s="177" t="s">
        <v>322</v>
      </c>
      <c r="D27" s="110" t="s">
        <v>294</v>
      </c>
      <c r="E27" s="269" t="s">
        <v>301</v>
      </c>
      <c r="F27" s="271" t="s">
        <v>116</v>
      </c>
      <c r="G27" s="127" t="s">
        <v>104</v>
      </c>
      <c r="H27" s="179" t="s">
        <v>323</v>
      </c>
    </row>
    <row r="28" spans="1:8" ht="16.8">
      <c r="A28" s="176" t="s">
        <v>425</v>
      </c>
      <c r="B28" s="220">
        <v>1</v>
      </c>
      <c r="C28" s="100" t="s">
        <v>334</v>
      </c>
      <c r="D28" s="101" t="s">
        <v>290</v>
      </c>
      <c r="E28" s="101" t="s">
        <v>301</v>
      </c>
      <c r="F28" s="102" t="s">
        <v>87</v>
      </c>
      <c r="G28" s="102" t="s">
        <v>94</v>
      </c>
      <c r="H28" s="104" t="s">
        <v>145</v>
      </c>
    </row>
    <row r="29" spans="1:8" ht="16.8">
      <c r="A29" s="176" t="s">
        <v>282</v>
      </c>
      <c r="B29" s="99">
        <v>1</v>
      </c>
      <c r="C29" s="100" t="s">
        <v>138</v>
      </c>
      <c r="D29" s="101" t="s">
        <v>295</v>
      </c>
      <c r="E29" s="101" t="s">
        <v>301</v>
      </c>
      <c r="F29" s="102" t="s">
        <v>96</v>
      </c>
      <c r="G29" s="102" t="s">
        <v>102</v>
      </c>
      <c r="H29" s="109" t="s">
        <v>354</v>
      </c>
    </row>
    <row r="30" spans="1:8" ht="16.8">
      <c r="A30" s="230" t="s">
        <v>156</v>
      </c>
      <c r="B30" s="220">
        <v>1</v>
      </c>
      <c r="C30" s="100" t="s">
        <v>138</v>
      </c>
      <c r="D30" s="101" t="s">
        <v>297</v>
      </c>
      <c r="E30" s="101" t="s">
        <v>301</v>
      </c>
      <c r="F30" s="102" t="s">
        <v>87</v>
      </c>
      <c r="G30" s="102" t="s">
        <v>92</v>
      </c>
      <c r="H30" s="180" t="s">
        <v>157</v>
      </c>
    </row>
    <row r="31" spans="1:8" ht="16.8">
      <c r="A31" s="176" t="s">
        <v>158</v>
      </c>
      <c r="B31" s="99">
        <v>1</v>
      </c>
      <c r="C31" s="100" t="s">
        <v>101</v>
      </c>
      <c r="D31" s="101" t="s">
        <v>290</v>
      </c>
      <c r="E31" s="101" t="s">
        <v>301</v>
      </c>
      <c r="F31" s="102" t="s">
        <v>272</v>
      </c>
      <c r="G31" s="102" t="s">
        <v>92</v>
      </c>
      <c r="H31" s="104" t="s">
        <v>355</v>
      </c>
    </row>
    <row r="32" spans="1:8" ht="16.8">
      <c r="A32" s="176" t="s">
        <v>159</v>
      </c>
      <c r="B32" s="99">
        <v>1</v>
      </c>
      <c r="C32" s="100" t="s">
        <v>86</v>
      </c>
      <c r="D32" s="101" t="s">
        <v>293</v>
      </c>
      <c r="E32" s="101" t="s">
        <v>301</v>
      </c>
      <c r="F32" s="102" t="s">
        <v>87</v>
      </c>
      <c r="G32" s="102" t="s">
        <v>92</v>
      </c>
      <c r="H32" s="109" t="s">
        <v>356</v>
      </c>
    </row>
    <row r="33" spans="1:8" ht="16.8">
      <c r="A33" s="176" t="s">
        <v>160</v>
      </c>
      <c r="B33" s="99">
        <v>1</v>
      </c>
      <c r="C33" s="100" t="s">
        <v>86</v>
      </c>
      <c r="D33" s="101" t="s">
        <v>290</v>
      </c>
      <c r="E33" s="101" t="s">
        <v>301</v>
      </c>
      <c r="F33" s="102" t="s">
        <v>126</v>
      </c>
      <c r="G33" s="102" t="s">
        <v>97</v>
      </c>
      <c r="H33" s="109" t="s">
        <v>357</v>
      </c>
    </row>
    <row r="34" spans="1:8" ht="16.8">
      <c r="A34" s="176" t="s">
        <v>161</v>
      </c>
      <c r="B34" s="99">
        <v>1</v>
      </c>
      <c r="C34" s="100" t="s">
        <v>86</v>
      </c>
      <c r="D34" s="110" t="s">
        <v>294</v>
      </c>
      <c r="E34" s="110" t="s">
        <v>301</v>
      </c>
      <c r="F34" s="102" t="s">
        <v>87</v>
      </c>
      <c r="G34" s="102" t="s">
        <v>104</v>
      </c>
      <c r="H34" s="109" t="s">
        <v>358</v>
      </c>
    </row>
    <row r="35" spans="1:8" ht="16.8">
      <c r="A35" s="176" t="s">
        <v>162</v>
      </c>
      <c r="B35" s="99">
        <v>1</v>
      </c>
      <c r="C35" s="100" t="s">
        <v>86</v>
      </c>
      <c r="D35" s="101" t="s">
        <v>295</v>
      </c>
      <c r="E35" s="101" t="s">
        <v>301</v>
      </c>
      <c r="F35" s="102" t="s">
        <v>87</v>
      </c>
      <c r="G35" s="102" t="s">
        <v>92</v>
      </c>
      <c r="H35" s="180" t="s">
        <v>163</v>
      </c>
    </row>
    <row r="36" spans="1:8" ht="16.8">
      <c r="A36" s="235" t="s">
        <v>164</v>
      </c>
      <c r="B36" s="198">
        <v>1</v>
      </c>
      <c r="C36" s="327" t="s">
        <v>101</v>
      </c>
      <c r="D36" s="328" t="s">
        <v>293</v>
      </c>
      <c r="E36" s="328" t="s">
        <v>302</v>
      </c>
      <c r="F36" s="329" t="s">
        <v>126</v>
      </c>
      <c r="G36" s="329" t="s">
        <v>104</v>
      </c>
      <c r="H36" s="330" t="s">
        <v>165</v>
      </c>
    </row>
    <row r="37" spans="1:8" ht="33.6">
      <c r="A37" s="176" t="s">
        <v>166</v>
      </c>
      <c r="B37" s="126">
        <v>2</v>
      </c>
      <c r="C37" s="177" t="s">
        <v>99</v>
      </c>
      <c r="D37" s="178" t="s">
        <v>294</v>
      </c>
      <c r="E37" s="178" t="s">
        <v>301</v>
      </c>
      <c r="F37" s="127" t="s">
        <v>87</v>
      </c>
      <c r="G37" s="127" t="s">
        <v>92</v>
      </c>
      <c r="H37" s="228" t="s">
        <v>167</v>
      </c>
    </row>
    <row r="38" spans="1:8" ht="16.8">
      <c r="A38" s="176" t="s">
        <v>279</v>
      </c>
      <c r="B38" s="126">
        <v>2</v>
      </c>
      <c r="C38" s="177" t="s">
        <v>134</v>
      </c>
      <c r="D38" s="110" t="s">
        <v>293</v>
      </c>
      <c r="E38" s="110" t="s">
        <v>88</v>
      </c>
      <c r="F38" s="127" t="s">
        <v>114</v>
      </c>
      <c r="G38" s="127" t="s">
        <v>104</v>
      </c>
      <c r="H38" s="179" t="s">
        <v>359</v>
      </c>
    </row>
    <row r="39" spans="1:8" ht="16.8">
      <c r="A39" s="176" t="s">
        <v>168</v>
      </c>
      <c r="B39" s="126">
        <v>2</v>
      </c>
      <c r="C39" s="177" t="s">
        <v>99</v>
      </c>
      <c r="D39" s="178" t="s">
        <v>295</v>
      </c>
      <c r="E39" s="178" t="s">
        <v>301</v>
      </c>
      <c r="F39" s="127" t="s">
        <v>126</v>
      </c>
      <c r="G39" s="127" t="s">
        <v>169</v>
      </c>
      <c r="H39" s="179" t="s">
        <v>264</v>
      </c>
    </row>
    <row r="40" spans="1:8" ht="16.8">
      <c r="A40" s="176" t="s">
        <v>170</v>
      </c>
      <c r="B40" s="126">
        <v>2</v>
      </c>
      <c r="C40" s="177" t="s">
        <v>134</v>
      </c>
      <c r="D40" s="110" t="s">
        <v>292</v>
      </c>
      <c r="E40" s="110" t="s">
        <v>301</v>
      </c>
      <c r="F40" s="127" t="s">
        <v>96</v>
      </c>
      <c r="G40" s="127" t="s">
        <v>94</v>
      </c>
      <c r="H40" s="179" t="s">
        <v>171</v>
      </c>
    </row>
    <row r="41" spans="1:8" ht="16.8">
      <c r="A41" s="176" t="s">
        <v>324</v>
      </c>
      <c r="B41" s="126">
        <v>2</v>
      </c>
      <c r="C41" s="177" t="s">
        <v>86</v>
      </c>
      <c r="D41" s="110" t="s">
        <v>294</v>
      </c>
      <c r="E41" s="269" t="s">
        <v>302</v>
      </c>
      <c r="F41" s="270" t="s">
        <v>87</v>
      </c>
      <c r="G41" s="127" t="s">
        <v>97</v>
      </c>
      <c r="H41" s="179" t="s">
        <v>318</v>
      </c>
    </row>
    <row r="42" spans="1:8" ht="16.8">
      <c r="A42" s="176" t="s">
        <v>325</v>
      </c>
      <c r="B42" s="126">
        <v>2</v>
      </c>
      <c r="C42" s="177" t="s">
        <v>98</v>
      </c>
      <c r="D42" s="110" t="s">
        <v>294</v>
      </c>
      <c r="E42" s="269" t="s">
        <v>301</v>
      </c>
      <c r="F42" s="127" t="s">
        <v>126</v>
      </c>
      <c r="G42" s="127" t="s">
        <v>104</v>
      </c>
      <c r="H42" s="179" t="s">
        <v>318</v>
      </c>
    </row>
    <row r="43" spans="1:8" ht="16.8">
      <c r="A43" s="176" t="s">
        <v>326</v>
      </c>
      <c r="B43" s="126">
        <v>2</v>
      </c>
      <c r="C43" s="177" t="s">
        <v>98</v>
      </c>
      <c r="D43" s="110" t="s">
        <v>294</v>
      </c>
      <c r="E43" s="269" t="s">
        <v>301</v>
      </c>
      <c r="F43" s="127" t="s">
        <v>126</v>
      </c>
      <c r="G43" s="127" t="s">
        <v>104</v>
      </c>
      <c r="H43" s="179" t="s">
        <v>327</v>
      </c>
    </row>
    <row r="44" spans="1:8" ht="16.8">
      <c r="A44" s="176" t="s">
        <v>328</v>
      </c>
      <c r="B44" s="126">
        <v>2</v>
      </c>
      <c r="C44" s="177" t="s">
        <v>86</v>
      </c>
      <c r="D44" s="110" t="s">
        <v>294</v>
      </c>
      <c r="E44" s="269" t="s">
        <v>301</v>
      </c>
      <c r="F44" s="127" t="s">
        <v>87</v>
      </c>
      <c r="G44" s="127" t="s">
        <v>92</v>
      </c>
      <c r="H44" s="179" t="s">
        <v>327</v>
      </c>
    </row>
    <row r="45" spans="1:8" ht="16.8">
      <c r="A45" s="176" t="s">
        <v>265</v>
      </c>
      <c r="B45" s="126">
        <v>2</v>
      </c>
      <c r="C45" s="177" t="s">
        <v>138</v>
      </c>
      <c r="D45" s="110" t="s">
        <v>293</v>
      </c>
      <c r="E45" s="110" t="s">
        <v>301</v>
      </c>
      <c r="F45" s="127" t="s">
        <v>87</v>
      </c>
      <c r="G45" s="127" t="s">
        <v>102</v>
      </c>
      <c r="H45" s="179" t="s">
        <v>172</v>
      </c>
    </row>
    <row r="46" spans="1:8" ht="16.8">
      <c r="A46" s="176" t="s">
        <v>173</v>
      </c>
      <c r="B46" s="126">
        <v>2</v>
      </c>
      <c r="C46" s="177" t="s">
        <v>99</v>
      </c>
      <c r="D46" s="178" t="s">
        <v>294</v>
      </c>
      <c r="E46" s="178" t="s">
        <v>301</v>
      </c>
      <c r="F46" s="229" t="s">
        <v>116</v>
      </c>
      <c r="G46" s="127" t="s">
        <v>104</v>
      </c>
      <c r="H46" s="179" t="s">
        <v>174</v>
      </c>
    </row>
    <row r="47" spans="1:8" ht="16.8">
      <c r="A47" s="176" t="s">
        <v>329</v>
      </c>
      <c r="B47" s="126">
        <v>2</v>
      </c>
      <c r="C47" s="177" t="s">
        <v>101</v>
      </c>
      <c r="D47" s="110" t="s">
        <v>290</v>
      </c>
      <c r="E47" s="269" t="s">
        <v>301</v>
      </c>
      <c r="F47" s="127" t="s">
        <v>96</v>
      </c>
      <c r="G47" s="127" t="s">
        <v>97</v>
      </c>
      <c r="H47" s="179" t="s">
        <v>330</v>
      </c>
    </row>
    <row r="48" spans="1:8" ht="16.8">
      <c r="A48" s="176" t="s">
        <v>262</v>
      </c>
      <c r="B48" s="126">
        <v>2</v>
      </c>
      <c r="C48" s="177" t="s">
        <v>105</v>
      </c>
      <c r="D48" s="110" t="s">
        <v>293</v>
      </c>
      <c r="E48" s="110" t="s">
        <v>301</v>
      </c>
      <c r="F48" s="127" t="s">
        <v>126</v>
      </c>
      <c r="G48" s="127" t="s">
        <v>179</v>
      </c>
      <c r="H48" s="179" t="s">
        <v>350</v>
      </c>
    </row>
    <row r="49" spans="1:8" ht="16.8">
      <c r="A49" s="176" t="s">
        <v>176</v>
      </c>
      <c r="B49" s="126">
        <v>2</v>
      </c>
      <c r="C49" s="177" t="s">
        <v>105</v>
      </c>
      <c r="D49" s="110" t="s">
        <v>298</v>
      </c>
      <c r="E49" s="110" t="s">
        <v>301</v>
      </c>
      <c r="F49" s="127" t="s">
        <v>87</v>
      </c>
      <c r="G49" s="127" t="s">
        <v>97</v>
      </c>
      <c r="H49" s="179"/>
    </row>
    <row r="50" spans="1:8" ht="16.8">
      <c r="A50" s="176" t="s">
        <v>263</v>
      </c>
      <c r="B50" s="126">
        <v>2</v>
      </c>
      <c r="C50" s="177" t="s">
        <v>334</v>
      </c>
      <c r="D50" s="178" t="s">
        <v>290</v>
      </c>
      <c r="E50" s="178" t="s">
        <v>301</v>
      </c>
      <c r="F50" s="127" t="s">
        <v>87</v>
      </c>
      <c r="G50" s="127" t="s">
        <v>246</v>
      </c>
      <c r="H50" s="179" t="s">
        <v>351</v>
      </c>
    </row>
    <row r="51" spans="1:8" ht="16.8">
      <c r="A51" s="176" t="s">
        <v>177</v>
      </c>
      <c r="B51" s="126">
        <v>2</v>
      </c>
      <c r="C51" s="177" t="s">
        <v>101</v>
      </c>
      <c r="D51" s="110" t="s">
        <v>294</v>
      </c>
      <c r="E51" s="110" t="s">
        <v>301</v>
      </c>
      <c r="F51" s="127" t="s">
        <v>87</v>
      </c>
      <c r="G51" s="127" t="s">
        <v>102</v>
      </c>
      <c r="H51" s="179"/>
    </row>
    <row r="52" spans="1:8" ht="16.8">
      <c r="A52" s="176" t="s">
        <v>178</v>
      </c>
      <c r="B52" s="126">
        <v>2</v>
      </c>
      <c r="C52" s="177" t="s">
        <v>105</v>
      </c>
      <c r="D52" s="110" t="s">
        <v>293</v>
      </c>
      <c r="E52" s="110" t="s">
        <v>301</v>
      </c>
      <c r="F52" s="127" t="s">
        <v>126</v>
      </c>
      <c r="G52" s="127" t="s">
        <v>179</v>
      </c>
      <c r="H52" s="179" t="s">
        <v>360</v>
      </c>
    </row>
    <row r="53" spans="1:8" ht="16.8">
      <c r="A53" s="176" t="s">
        <v>331</v>
      </c>
      <c r="B53" s="126">
        <v>2</v>
      </c>
      <c r="C53" s="177" t="s">
        <v>138</v>
      </c>
      <c r="D53" s="110" t="s">
        <v>290</v>
      </c>
      <c r="E53" s="269" t="s">
        <v>301</v>
      </c>
      <c r="F53" s="127" t="s">
        <v>96</v>
      </c>
      <c r="G53" s="127" t="s">
        <v>97</v>
      </c>
      <c r="H53" s="179" t="s">
        <v>332</v>
      </c>
    </row>
    <row r="54" spans="1:8" ht="16.8">
      <c r="A54" s="176" t="s">
        <v>180</v>
      </c>
      <c r="B54" s="126">
        <v>2</v>
      </c>
      <c r="C54" s="177" t="s">
        <v>138</v>
      </c>
      <c r="D54" s="178" t="s">
        <v>294</v>
      </c>
      <c r="E54" s="178" t="s">
        <v>301</v>
      </c>
      <c r="F54" s="127" t="s">
        <v>87</v>
      </c>
      <c r="G54" s="127" t="s">
        <v>102</v>
      </c>
      <c r="H54" s="179" t="s">
        <v>181</v>
      </c>
    </row>
    <row r="55" spans="1:8" ht="16.8">
      <c r="A55" s="176" t="s">
        <v>182</v>
      </c>
      <c r="B55" s="126">
        <v>2</v>
      </c>
      <c r="C55" s="177" t="s">
        <v>99</v>
      </c>
      <c r="D55" s="178" t="s">
        <v>290</v>
      </c>
      <c r="E55" s="178" t="s">
        <v>301</v>
      </c>
      <c r="F55" s="127" t="s">
        <v>116</v>
      </c>
      <c r="G55" s="127" t="s">
        <v>113</v>
      </c>
      <c r="H55" s="179"/>
    </row>
    <row r="56" spans="1:8" ht="16.8">
      <c r="A56" s="176" t="s">
        <v>333</v>
      </c>
      <c r="B56" s="126">
        <v>2</v>
      </c>
      <c r="C56" s="177" t="s">
        <v>334</v>
      </c>
      <c r="D56" s="110" t="s">
        <v>294</v>
      </c>
      <c r="E56" s="269" t="s">
        <v>301</v>
      </c>
      <c r="F56" s="127" t="s">
        <v>87</v>
      </c>
      <c r="G56" s="127" t="s">
        <v>97</v>
      </c>
      <c r="H56" s="179" t="s">
        <v>335</v>
      </c>
    </row>
    <row r="57" spans="1:8" ht="16.8">
      <c r="A57" s="176" t="s">
        <v>183</v>
      </c>
      <c r="B57" s="126">
        <v>2</v>
      </c>
      <c r="C57" s="177" t="s">
        <v>134</v>
      </c>
      <c r="D57" s="178" t="s">
        <v>290</v>
      </c>
      <c r="E57" s="178" t="s">
        <v>301</v>
      </c>
      <c r="F57" s="127" t="s">
        <v>116</v>
      </c>
      <c r="G57" s="127" t="s">
        <v>92</v>
      </c>
      <c r="H57" s="179" t="s">
        <v>184</v>
      </c>
    </row>
    <row r="58" spans="1:8" ht="16.8">
      <c r="A58" s="176" t="s">
        <v>266</v>
      </c>
      <c r="B58" s="126">
        <v>2</v>
      </c>
      <c r="C58" s="177" t="s">
        <v>334</v>
      </c>
      <c r="D58" s="178" t="s">
        <v>293</v>
      </c>
      <c r="E58" s="178" t="s">
        <v>301</v>
      </c>
      <c r="F58" s="127" t="s">
        <v>87</v>
      </c>
      <c r="G58" s="127" t="s">
        <v>169</v>
      </c>
      <c r="H58" s="179" t="s">
        <v>361</v>
      </c>
    </row>
    <row r="59" spans="1:8" ht="16.8">
      <c r="A59" s="176" t="s">
        <v>185</v>
      </c>
      <c r="B59" s="126">
        <v>2</v>
      </c>
      <c r="C59" s="177" t="s">
        <v>99</v>
      </c>
      <c r="D59" s="178" t="s">
        <v>294</v>
      </c>
      <c r="E59" s="178" t="s">
        <v>301</v>
      </c>
      <c r="F59" s="127" t="s">
        <v>116</v>
      </c>
      <c r="G59" s="127" t="s">
        <v>104</v>
      </c>
      <c r="H59" s="179" t="s">
        <v>362</v>
      </c>
    </row>
    <row r="60" spans="1:8" ht="16.8">
      <c r="A60" s="176" t="s">
        <v>426</v>
      </c>
      <c r="B60" s="126">
        <v>2</v>
      </c>
      <c r="C60" s="177" t="s">
        <v>334</v>
      </c>
      <c r="D60" s="178" t="s">
        <v>290</v>
      </c>
      <c r="E60" s="178" t="s">
        <v>301</v>
      </c>
      <c r="F60" s="127" t="s">
        <v>87</v>
      </c>
      <c r="G60" s="127" t="s">
        <v>94</v>
      </c>
      <c r="H60" s="179" t="s">
        <v>175</v>
      </c>
    </row>
    <row r="61" spans="1:8" ht="16.8">
      <c r="A61" s="176" t="s">
        <v>336</v>
      </c>
      <c r="B61" s="126">
        <v>2</v>
      </c>
      <c r="C61" s="177" t="s">
        <v>322</v>
      </c>
      <c r="D61" s="110" t="s">
        <v>294</v>
      </c>
      <c r="E61" s="269" t="s">
        <v>302</v>
      </c>
      <c r="F61" s="127" t="s">
        <v>460</v>
      </c>
      <c r="G61" s="127" t="s">
        <v>104</v>
      </c>
      <c r="H61" s="179" t="s">
        <v>337</v>
      </c>
    </row>
    <row r="62" spans="1:8" ht="16.8">
      <c r="A62" s="176" t="s">
        <v>186</v>
      </c>
      <c r="B62" s="126">
        <v>2</v>
      </c>
      <c r="C62" s="177" t="s">
        <v>101</v>
      </c>
      <c r="D62" s="178" t="s">
        <v>290</v>
      </c>
      <c r="E62" s="178" t="s">
        <v>301</v>
      </c>
      <c r="F62" s="127" t="s">
        <v>87</v>
      </c>
      <c r="G62" s="127" t="s">
        <v>94</v>
      </c>
      <c r="H62" s="179" t="s">
        <v>187</v>
      </c>
    </row>
    <row r="63" spans="1:8" ht="16.8">
      <c r="A63" s="176" t="s">
        <v>338</v>
      </c>
      <c r="B63" s="126">
        <v>2</v>
      </c>
      <c r="C63" s="177" t="s">
        <v>86</v>
      </c>
      <c r="D63" s="110" t="s">
        <v>294</v>
      </c>
      <c r="E63" s="269" t="s">
        <v>301</v>
      </c>
      <c r="F63" s="127" t="s">
        <v>87</v>
      </c>
      <c r="G63" s="127" t="s">
        <v>104</v>
      </c>
      <c r="H63" s="179" t="s">
        <v>337</v>
      </c>
    </row>
    <row r="64" spans="1:8" ht="16.8">
      <c r="A64" s="176" t="s">
        <v>339</v>
      </c>
      <c r="B64" s="126">
        <v>2</v>
      </c>
      <c r="C64" s="177" t="s">
        <v>134</v>
      </c>
      <c r="D64" s="110" t="s">
        <v>290</v>
      </c>
      <c r="E64" s="269" t="s">
        <v>301</v>
      </c>
      <c r="F64" s="127" t="s">
        <v>87</v>
      </c>
      <c r="G64" s="127" t="s">
        <v>97</v>
      </c>
      <c r="H64" s="179" t="s">
        <v>340</v>
      </c>
    </row>
    <row r="65" spans="1:8" ht="16.8">
      <c r="A65" s="176" t="s">
        <v>188</v>
      </c>
      <c r="B65" s="126">
        <v>2</v>
      </c>
      <c r="C65" s="177" t="s">
        <v>138</v>
      </c>
      <c r="D65" s="178" t="s">
        <v>290</v>
      </c>
      <c r="E65" s="178" t="s">
        <v>301</v>
      </c>
      <c r="F65" s="127" t="s">
        <v>126</v>
      </c>
      <c r="G65" s="127" t="s">
        <v>94</v>
      </c>
      <c r="H65" s="232" t="s">
        <v>363</v>
      </c>
    </row>
    <row r="66" spans="1:8" ht="16.8">
      <c r="A66" s="176" t="s">
        <v>341</v>
      </c>
      <c r="B66" s="126">
        <v>2</v>
      </c>
      <c r="C66" s="177" t="s">
        <v>138</v>
      </c>
      <c r="D66" s="110" t="s">
        <v>290</v>
      </c>
      <c r="E66" s="269" t="s">
        <v>301</v>
      </c>
      <c r="F66" s="127" t="s">
        <v>96</v>
      </c>
      <c r="G66" s="127" t="s">
        <v>104</v>
      </c>
      <c r="H66" s="179" t="s">
        <v>342</v>
      </c>
    </row>
    <row r="67" spans="1:8" ht="16.8">
      <c r="A67" s="176" t="s">
        <v>189</v>
      </c>
      <c r="B67" s="126">
        <v>2</v>
      </c>
      <c r="C67" s="177" t="s">
        <v>101</v>
      </c>
      <c r="D67" s="178" t="s">
        <v>290</v>
      </c>
      <c r="E67" s="178" t="s">
        <v>301</v>
      </c>
      <c r="F67" s="127" t="s">
        <v>126</v>
      </c>
      <c r="G67" s="127" t="s">
        <v>94</v>
      </c>
      <c r="H67" s="179" t="s">
        <v>357</v>
      </c>
    </row>
    <row r="68" spans="1:8" ht="16.8">
      <c r="A68" s="176" t="s">
        <v>190</v>
      </c>
      <c r="B68" s="231">
        <v>2</v>
      </c>
      <c r="C68" s="233" t="s">
        <v>105</v>
      </c>
      <c r="D68" s="178" t="s">
        <v>293</v>
      </c>
      <c r="E68" s="178" t="s">
        <v>301</v>
      </c>
      <c r="F68" s="127" t="s">
        <v>126</v>
      </c>
      <c r="G68" s="229" t="s">
        <v>94</v>
      </c>
      <c r="H68" s="179" t="s">
        <v>364</v>
      </c>
    </row>
    <row r="69" spans="1:8" ht="16.8">
      <c r="A69" s="176" t="s">
        <v>191</v>
      </c>
      <c r="B69" s="126">
        <v>2</v>
      </c>
      <c r="C69" s="233" t="s">
        <v>86</v>
      </c>
      <c r="D69" s="110" t="s">
        <v>292</v>
      </c>
      <c r="E69" s="110" t="s">
        <v>301</v>
      </c>
      <c r="F69" s="127" t="s">
        <v>126</v>
      </c>
      <c r="G69" s="229" t="s">
        <v>102</v>
      </c>
      <c r="H69" s="179" t="s">
        <v>364</v>
      </c>
    </row>
    <row r="70" spans="1:8" ht="16.8">
      <c r="A70" s="176" t="s">
        <v>192</v>
      </c>
      <c r="B70" s="126">
        <v>2</v>
      </c>
      <c r="C70" s="177" t="s">
        <v>98</v>
      </c>
      <c r="D70" s="178" t="s">
        <v>290</v>
      </c>
      <c r="E70" s="178" t="s">
        <v>301</v>
      </c>
      <c r="F70" s="127" t="s">
        <v>281</v>
      </c>
      <c r="G70" s="127" t="s">
        <v>92</v>
      </c>
      <c r="H70" s="179"/>
    </row>
    <row r="71" spans="1:8" ht="16.8">
      <c r="A71" s="176" t="s">
        <v>193</v>
      </c>
      <c r="B71" s="126">
        <v>2</v>
      </c>
      <c r="C71" s="177" t="s">
        <v>105</v>
      </c>
      <c r="D71" s="178" t="s">
        <v>297</v>
      </c>
      <c r="E71" s="178" t="s">
        <v>301</v>
      </c>
      <c r="F71" s="127" t="s">
        <v>126</v>
      </c>
      <c r="G71" s="127" t="s">
        <v>94</v>
      </c>
      <c r="H71" s="179" t="s">
        <v>286</v>
      </c>
    </row>
    <row r="72" spans="1:8" ht="16.8">
      <c r="A72" s="176" t="s">
        <v>194</v>
      </c>
      <c r="B72" s="126">
        <v>2</v>
      </c>
      <c r="C72" s="177" t="s">
        <v>134</v>
      </c>
      <c r="D72" s="178" t="s">
        <v>290</v>
      </c>
      <c r="E72" s="178" t="s">
        <v>301</v>
      </c>
      <c r="F72" s="127" t="s">
        <v>96</v>
      </c>
      <c r="G72" s="127" t="s">
        <v>92</v>
      </c>
      <c r="H72" s="232" t="s">
        <v>365</v>
      </c>
    </row>
    <row r="73" spans="1:8" ht="16.8">
      <c r="A73" s="176" t="s">
        <v>195</v>
      </c>
      <c r="B73" s="231">
        <v>2</v>
      </c>
      <c r="C73" s="177" t="s">
        <v>105</v>
      </c>
      <c r="D73" s="178" t="s">
        <v>294</v>
      </c>
      <c r="E73" s="178" t="s">
        <v>301</v>
      </c>
      <c r="F73" s="127" t="s">
        <v>116</v>
      </c>
      <c r="G73" s="127" t="s">
        <v>104</v>
      </c>
      <c r="H73" s="232" t="s">
        <v>366</v>
      </c>
    </row>
    <row r="74" spans="1:8" ht="16.8">
      <c r="A74" s="176" t="s">
        <v>343</v>
      </c>
      <c r="B74" s="126">
        <v>2</v>
      </c>
      <c r="C74" s="177" t="s">
        <v>138</v>
      </c>
      <c r="D74" s="178" t="s">
        <v>294</v>
      </c>
      <c r="E74" s="178" t="s">
        <v>303</v>
      </c>
      <c r="F74" s="229" t="s">
        <v>96</v>
      </c>
      <c r="G74" s="127" t="s">
        <v>169</v>
      </c>
      <c r="H74" s="179" t="s">
        <v>320</v>
      </c>
    </row>
    <row r="75" spans="1:8" ht="16.8">
      <c r="A75" s="176" t="s">
        <v>196</v>
      </c>
      <c r="B75" s="126">
        <v>2</v>
      </c>
      <c r="C75" s="177" t="s">
        <v>101</v>
      </c>
      <c r="D75" s="178" t="s">
        <v>293</v>
      </c>
      <c r="E75" s="178" t="s">
        <v>302</v>
      </c>
      <c r="F75" s="127" t="s">
        <v>126</v>
      </c>
      <c r="G75" s="127" t="s">
        <v>104</v>
      </c>
      <c r="H75" s="179" t="s">
        <v>287</v>
      </c>
    </row>
    <row r="76" spans="1:8" ht="16.8">
      <c r="A76" s="176" t="s">
        <v>344</v>
      </c>
      <c r="B76" s="126">
        <v>2</v>
      </c>
      <c r="C76" s="177" t="s">
        <v>322</v>
      </c>
      <c r="D76" s="110" t="s">
        <v>294</v>
      </c>
      <c r="E76" s="269" t="s">
        <v>301</v>
      </c>
      <c r="F76" s="127" t="s">
        <v>96</v>
      </c>
      <c r="G76" s="127" t="s">
        <v>345</v>
      </c>
      <c r="H76" s="179" t="s">
        <v>346</v>
      </c>
    </row>
    <row r="77" spans="1:8" ht="16.8">
      <c r="A77" s="176" t="s">
        <v>197</v>
      </c>
      <c r="B77" s="126">
        <v>2</v>
      </c>
      <c r="C77" s="177" t="s">
        <v>86</v>
      </c>
      <c r="D77" s="178" t="s">
        <v>290</v>
      </c>
      <c r="E77" s="178" t="s">
        <v>301</v>
      </c>
      <c r="F77" s="229" t="s">
        <v>126</v>
      </c>
      <c r="G77" s="127" t="s">
        <v>152</v>
      </c>
      <c r="H77" s="179" t="s">
        <v>367</v>
      </c>
    </row>
    <row r="78" spans="1:8" ht="16.8">
      <c r="A78" s="235" t="s">
        <v>198</v>
      </c>
      <c r="B78" s="236">
        <v>2</v>
      </c>
      <c r="C78" s="237" t="s">
        <v>99</v>
      </c>
      <c r="D78" s="238" t="s">
        <v>299</v>
      </c>
      <c r="E78" s="238" t="s">
        <v>301</v>
      </c>
      <c r="F78" s="239" t="s">
        <v>126</v>
      </c>
      <c r="G78" s="239" t="s">
        <v>92</v>
      </c>
      <c r="H78" s="240" t="s">
        <v>368</v>
      </c>
    </row>
    <row r="79" spans="1:8" ht="16.8">
      <c r="A79" s="176" t="s">
        <v>267</v>
      </c>
      <c r="B79" s="126">
        <v>3</v>
      </c>
      <c r="C79" s="177" t="s">
        <v>334</v>
      </c>
      <c r="D79" s="178" t="s">
        <v>295</v>
      </c>
      <c r="E79" s="178" t="s">
        <v>301</v>
      </c>
      <c r="F79" s="127" t="s">
        <v>87</v>
      </c>
      <c r="G79" s="127" t="s">
        <v>94</v>
      </c>
      <c r="H79" s="232" t="s">
        <v>369</v>
      </c>
    </row>
    <row r="80" spans="1:8" ht="16.8">
      <c r="A80" s="176" t="s">
        <v>199</v>
      </c>
      <c r="B80" s="126">
        <v>3</v>
      </c>
      <c r="C80" s="177" t="s">
        <v>138</v>
      </c>
      <c r="D80" s="178" t="s">
        <v>290</v>
      </c>
      <c r="E80" s="178" t="s">
        <v>301</v>
      </c>
      <c r="F80" s="127" t="s">
        <v>87</v>
      </c>
      <c r="G80" s="127" t="s">
        <v>103</v>
      </c>
      <c r="H80" s="232" t="s">
        <v>370</v>
      </c>
    </row>
    <row r="81" spans="1:8" ht="16.8">
      <c r="A81" s="176" t="s">
        <v>389</v>
      </c>
      <c r="B81" s="126">
        <v>3</v>
      </c>
      <c r="C81" s="177" t="s">
        <v>86</v>
      </c>
      <c r="D81" s="110" t="s">
        <v>290</v>
      </c>
      <c r="E81" s="269" t="s">
        <v>301</v>
      </c>
      <c r="F81" s="127" t="s">
        <v>87</v>
      </c>
      <c r="G81" s="127" t="s">
        <v>97</v>
      </c>
      <c r="H81" s="179" t="s">
        <v>327</v>
      </c>
    </row>
    <row r="82" spans="1:8" ht="16.8">
      <c r="A82" s="176" t="s">
        <v>268</v>
      </c>
      <c r="B82" s="231">
        <v>3</v>
      </c>
      <c r="C82" s="177" t="s">
        <v>334</v>
      </c>
      <c r="D82" s="178" t="s">
        <v>290</v>
      </c>
      <c r="E82" s="178" t="s">
        <v>301</v>
      </c>
      <c r="F82" s="229" t="s">
        <v>87</v>
      </c>
      <c r="G82" s="127" t="s">
        <v>94</v>
      </c>
      <c r="H82" s="232" t="s">
        <v>371</v>
      </c>
    </row>
    <row r="83" spans="1:8" ht="16.8">
      <c r="A83" s="176" t="s">
        <v>200</v>
      </c>
      <c r="B83" s="126">
        <v>3</v>
      </c>
      <c r="C83" s="177" t="s">
        <v>98</v>
      </c>
      <c r="D83" s="178" t="s">
        <v>295</v>
      </c>
      <c r="E83" s="178" t="s">
        <v>301</v>
      </c>
      <c r="F83" s="127" t="s">
        <v>87</v>
      </c>
      <c r="G83" s="127" t="s">
        <v>103</v>
      </c>
      <c r="H83" s="232" t="s">
        <v>201</v>
      </c>
    </row>
    <row r="84" spans="1:8" ht="16.8">
      <c r="A84" s="176" t="s">
        <v>202</v>
      </c>
      <c r="B84" s="126">
        <v>3</v>
      </c>
      <c r="C84" s="177" t="s">
        <v>101</v>
      </c>
      <c r="D84" s="110" t="s">
        <v>290</v>
      </c>
      <c r="E84" s="269" t="s">
        <v>303</v>
      </c>
      <c r="F84" s="127" t="s">
        <v>126</v>
      </c>
      <c r="G84" s="127" t="s">
        <v>152</v>
      </c>
      <c r="H84" s="179" t="s">
        <v>203</v>
      </c>
    </row>
    <row r="85" spans="1:8" ht="16.8">
      <c r="A85" s="176" t="s">
        <v>205</v>
      </c>
      <c r="B85" s="126">
        <v>3</v>
      </c>
      <c r="C85" s="177" t="s">
        <v>105</v>
      </c>
      <c r="D85" s="178" t="s">
        <v>290</v>
      </c>
      <c r="E85" s="178" t="s">
        <v>301</v>
      </c>
      <c r="F85" s="127" t="s">
        <v>87</v>
      </c>
      <c r="G85" s="127" t="s">
        <v>97</v>
      </c>
      <c r="H85" s="179"/>
    </row>
    <row r="86" spans="1:8" ht="16.8">
      <c r="A86" s="176" t="s">
        <v>206</v>
      </c>
      <c r="B86" s="126">
        <v>3</v>
      </c>
      <c r="C86" s="177" t="s">
        <v>105</v>
      </c>
      <c r="D86" s="178" t="s">
        <v>290</v>
      </c>
      <c r="E86" s="178" t="s">
        <v>301</v>
      </c>
      <c r="F86" s="127" t="s">
        <v>87</v>
      </c>
      <c r="G86" s="127" t="s">
        <v>169</v>
      </c>
      <c r="H86" s="179"/>
    </row>
    <row r="87" spans="1:8" ht="16.8">
      <c r="A87" s="176" t="s">
        <v>390</v>
      </c>
      <c r="B87" s="126">
        <v>3</v>
      </c>
      <c r="C87" s="177" t="s">
        <v>138</v>
      </c>
      <c r="D87" s="110" t="s">
        <v>294</v>
      </c>
      <c r="E87" s="269" t="s">
        <v>301</v>
      </c>
      <c r="F87" s="127" t="s">
        <v>87</v>
      </c>
      <c r="G87" s="127" t="s">
        <v>104</v>
      </c>
      <c r="H87" s="179" t="s">
        <v>332</v>
      </c>
    </row>
    <row r="88" spans="1:8" ht="16.8">
      <c r="A88" s="176" t="s">
        <v>207</v>
      </c>
      <c r="B88" s="126">
        <v>3</v>
      </c>
      <c r="C88" s="233" t="s">
        <v>86</v>
      </c>
      <c r="D88" s="110" t="s">
        <v>290</v>
      </c>
      <c r="E88" s="110" t="s">
        <v>301</v>
      </c>
      <c r="F88" s="229" t="s">
        <v>116</v>
      </c>
      <c r="G88" s="229" t="s">
        <v>94</v>
      </c>
      <c r="H88" s="232" t="s">
        <v>372</v>
      </c>
    </row>
    <row r="89" spans="1:8" ht="16.8">
      <c r="A89" s="176" t="s">
        <v>391</v>
      </c>
      <c r="B89" s="126">
        <v>3</v>
      </c>
      <c r="C89" s="177" t="s">
        <v>138</v>
      </c>
      <c r="D89" s="110" t="s">
        <v>294</v>
      </c>
      <c r="E89" s="269" t="s">
        <v>301</v>
      </c>
      <c r="F89" s="127" t="s">
        <v>96</v>
      </c>
      <c r="G89" s="127" t="s">
        <v>104</v>
      </c>
      <c r="H89" s="179" t="s">
        <v>335</v>
      </c>
    </row>
    <row r="90" spans="1:8" ht="16.8">
      <c r="A90" s="176" t="s">
        <v>208</v>
      </c>
      <c r="B90" s="126">
        <v>3</v>
      </c>
      <c r="C90" s="233" t="s">
        <v>86</v>
      </c>
      <c r="D90" s="178" t="s">
        <v>294</v>
      </c>
      <c r="E90" s="178" t="s">
        <v>303</v>
      </c>
      <c r="F90" s="229" t="s">
        <v>87</v>
      </c>
      <c r="G90" s="229" t="s">
        <v>209</v>
      </c>
      <c r="H90" s="232" t="s">
        <v>210</v>
      </c>
    </row>
    <row r="91" spans="1:8" ht="16.8">
      <c r="A91" s="176" t="s">
        <v>427</v>
      </c>
      <c r="B91" s="126">
        <v>3</v>
      </c>
      <c r="C91" s="177" t="s">
        <v>334</v>
      </c>
      <c r="D91" s="178" t="s">
        <v>290</v>
      </c>
      <c r="E91" s="178" t="s">
        <v>301</v>
      </c>
      <c r="F91" s="127" t="s">
        <v>87</v>
      </c>
      <c r="G91" s="127" t="s">
        <v>94</v>
      </c>
      <c r="H91" s="179" t="s">
        <v>204</v>
      </c>
    </row>
    <row r="92" spans="1:8" ht="16.8">
      <c r="A92" s="176" t="s">
        <v>211</v>
      </c>
      <c r="B92" s="126">
        <v>3</v>
      </c>
      <c r="C92" s="233" t="s">
        <v>105</v>
      </c>
      <c r="D92" s="178" t="s">
        <v>290</v>
      </c>
      <c r="E92" s="178" t="s">
        <v>301</v>
      </c>
      <c r="F92" s="229" t="s">
        <v>96</v>
      </c>
      <c r="G92" s="127" t="s">
        <v>92</v>
      </c>
      <c r="H92" s="232"/>
    </row>
    <row r="93" spans="1:8" ht="16.8">
      <c r="A93" s="176" t="s">
        <v>392</v>
      </c>
      <c r="B93" s="126">
        <v>3</v>
      </c>
      <c r="C93" s="177" t="s">
        <v>86</v>
      </c>
      <c r="D93" s="110" t="s">
        <v>294</v>
      </c>
      <c r="E93" s="269" t="s">
        <v>301</v>
      </c>
      <c r="F93" s="127" t="s">
        <v>87</v>
      </c>
      <c r="G93" s="127" t="s">
        <v>104</v>
      </c>
      <c r="H93" s="179" t="s">
        <v>340</v>
      </c>
    </row>
    <row r="94" spans="1:8" ht="16.8">
      <c r="A94" s="176" t="s">
        <v>212</v>
      </c>
      <c r="B94" s="126">
        <v>3</v>
      </c>
      <c r="C94" s="233" t="s">
        <v>134</v>
      </c>
      <c r="D94" s="178" t="s">
        <v>297</v>
      </c>
      <c r="E94" s="178" t="s">
        <v>301</v>
      </c>
      <c r="F94" s="127" t="s">
        <v>281</v>
      </c>
      <c r="G94" s="229" t="s">
        <v>92</v>
      </c>
      <c r="H94" s="179" t="s">
        <v>354</v>
      </c>
    </row>
    <row r="95" spans="1:8" ht="16.8">
      <c r="A95" s="176" t="s">
        <v>213</v>
      </c>
      <c r="B95" s="126">
        <v>3</v>
      </c>
      <c r="C95" s="233" t="s">
        <v>86</v>
      </c>
      <c r="D95" s="178" t="s">
        <v>300</v>
      </c>
      <c r="E95" s="178" t="s">
        <v>301</v>
      </c>
      <c r="F95" s="229" t="s">
        <v>87</v>
      </c>
      <c r="G95" s="229" t="s">
        <v>97</v>
      </c>
      <c r="H95" s="232"/>
    </row>
    <row r="96" spans="1:8" ht="16.8">
      <c r="A96" s="176" t="s">
        <v>214</v>
      </c>
      <c r="B96" s="231">
        <v>3</v>
      </c>
      <c r="C96" s="233" t="s">
        <v>138</v>
      </c>
      <c r="D96" s="178" t="s">
        <v>294</v>
      </c>
      <c r="E96" s="178" t="s">
        <v>301</v>
      </c>
      <c r="F96" s="229" t="s">
        <v>87</v>
      </c>
      <c r="G96" s="229" t="s">
        <v>102</v>
      </c>
      <c r="H96" s="243" t="s">
        <v>215</v>
      </c>
    </row>
    <row r="97" spans="1:8" ht="16.8">
      <c r="A97" s="176" t="s">
        <v>216</v>
      </c>
      <c r="B97" s="126">
        <v>3</v>
      </c>
      <c r="C97" s="233" t="s">
        <v>138</v>
      </c>
      <c r="D97" s="178" t="s">
        <v>294</v>
      </c>
      <c r="E97" s="178" t="s">
        <v>301</v>
      </c>
      <c r="F97" s="229" t="s">
        <v>96</v>
      </c>
      <c r="G97" s="229" t="s">
        <v>97</v>
      </c>
      <c r="H97" s="232" t="s">
        <v>373</v>
      </c>
    </row>
    <row r="98" spans="1:8" ht="16.8">
      <c r="A98" s="176" t="s">
        <v>217</v>
      </c>
      <c r="B98" s="126">
        <v>3</v>
      </c>
      <c r="C98" s="177" t="s">
        <v>86</v>
      </c>
      <c r="D98" s="178" t="s">
        <v>293</v>
      </c>
      <c r="E98" s="178" t="s">
        <v>301</v>
      </c>
      <c r="F98" s="127" t="s">
        <v>87</v>
      </c>
      <c r="G98" s="127" t="s">
        <v>218</v>
      </c>
      <c r="H98" s="232" t="s">
        <v>219</v>
      </c>
    </row>
    <row r="99" spans="1:8" ht="33.6">
      <c r="A99" s="176" t="s">
        <v>220</v>
      </c>
      <c r="B99" s="126">
        <v>3</v>
      </c>
      <c r="C99" s="177" t="s">
        <v>101</v>
      </c>
      <c r="D99" s="178" t="s">
        <v>294</v>
      </c>
      <c r="E99" s="178" t="s">
        <v>301</v>
      </c>
      <c r="F99" s="127" t="s">
        <v>273</v>
      </c>
      <c r="G99" s="127" t="s">
        <v>104</v>
      </c>
      <c r="H99" s="243" t="s">
        <v>221</v>
      </c>
    </row>
    <row r="100" spans="1:8" ht="16.8">
      <c r="A100" s="176" t="s">
        <v>222</v>
      </c>
      <c r="B100" s="126">
        <v>3</v>
      </c>
      <c r="C100" s="177" t="s">
        <v>101</v>
      </c>
      <c r="D100" s="178" t="s">
        <v>290</v>
      </c>
      <c r="E100" s="178" t="s">
        <v>301</v>
      </c>
      <c r="F100" s="127" t="s">
        <v>87</v>
      </c>
      <c r="G100" s="127" t="s">
        <v>94</v>
      </c>
      <c r="H100" s="232" t="s">
        <v>374</v>
      </c>
    </row>
    <row r="101" spans="1:8" ht="16.8">
      <c r="A101" s="176" t="s">
        <v>223</v>
      </c>
      <c r="B101" s="126">
        <v>3</v>
      </c>
      <c r="C101" s="177" t="s">
        <v>86</v>
      </c>
      <c r="D101" s="178" t="s">
        <v>290</v>
      </c>
      <c r="E101" s="178" t="s">
        <v>301</v>
      </c>
      <c r="F101" s="127" t="s">
        <v>87</v>
      </c>
      <c r="G101" s="127" t="s">
        <v>94</v>
      </c>
      <c r="H101" s="232" t="s">
        <v>374</v>
      </c>
    </row>
    <row r="102" spans="1:8" ht="16.8">
      <c r="A102" s="176" t="s">
        <v>224</v>
      </c>
      <c r="B102" s="126">
        <v>3</v>
      </c>
      <c r="C102" s="177" t="s">
        <v>101</v>
      </c>
      <c r="D102" s="178" t="s">
        <v>290</v>
      </c>
      <c r="E102" s="178" t="s">
        <v>301</v>
      </c>
      <c r="F102" s="127" t="s">
        <v>87</v>
      </c>
      <c r="G102" s="127" t="s">
        <v>94</v>
      </c>
      <c r="H102" s="232" t="s">
        <v>225</v>
      </c>
    </row>
    <row r="103" spans="1:8" ht="16.8">
      <c r="A103" s="176" t="s">
        <v>226</v>
      </c>
      <c r="B103" s="126">
        <v>3</v>
      </c>
      <c r="C103" s="177" t="s">
        <v>105</v>
      </c>
      <c r="D103" s="178" t="s">
        <v>290</v>
      </c>
      <c r="E103" s="178" t="s">
        <v>301</v>
      </c>
      <c r="F103" s="229" t="s">
        <v>116</v>
      </c>
      <c r="G103" s="127" t="s">
        <v>94</v>
      </c>
      <c r="H103" s="179" t="s">
        <v>375</v>
      </c>
    </row>
    <row r="104" spans="1:8" ht="16.8">
      <c r="A104" s="176" t="s">
        <v>269</v>
      </c>
      <c r="B104" s="126">
        <v>3</v>
      </c>
      <c r="C104" s="177" t="s">
        <v>334</v>
      </c>
      <c r="D104" s="178" t="s">
        <v>294</v>
      </c>
      <c r="E104" s="178" t="s">
        <v>301</v>
      </c>
      <c r="F104" s="229" t="s">
        <v>115</v>
      </c>
      <c r="G104" s="127" t="s">
        <v>92</v>
      </c>
      <c r="H104" s="232" t="s">
        <v>365</v>
      </c>
    </row>
    <row r="105" spans="1:8" ht="16.8">
      <c r="A105" s="176" t="s">
        <v>227</v>
      </c>
      <c r="B105" s="126">
        <v>3</v>
      </c>
      <c r="C105" s="177" t="s">
        <v>134</v>
      </c>
      <c r="D105" s="178" t="s">
        <v>290</v>
      </c>
      <c r="E105" s="178" t="s">
        <v>301</v>
      </c>
      <c r="F105" s="229" t="s">
        <v>96</v>
      </c>
      <c r="G105" s="127" t="s">
        <v>92</v>
      </c>
      <c r="H105" s="179" t="s">
        <v>376</v>
      </c>
    </row>
    <row r="106" spans="1:8" ht="16.8">
      <c r="A106" s="176" t="s">
        <v>228</v>
      </c>
      <c r="B106" s="126">
        <v>3</v>
      </c>
      <c r="C106" s="177" t="s">
        <v>138</v>
      </c>
      <c r="D106" s="178" t="s">
        <v>293</v>
      </c>
      <c r="E106" s="178" t="s">
        <v>301</v>
      </c>
      <c r="F106" s="229" t="s">
        <v>87</v>
      </c>
      <c r="G106" s="127" t="s">
        <v>94</v>
      </c>
      <c r="H106" s="232" t="s">
        <v>377</v>
      </c>
    </row>
    <row r="107" spans="1:8" ht="16.8">
      <c r="A107" s="176" t="s">
        <v>393</v>
      </c>
      <c r="B107" s="126">
        <v>3</v>
      </c>
      <c r="C107" s="177" t="s">
        <v>86</v>
      </c>
      <c r="D107" s="110" t="s">
        <v>290</v>
      </c>
      <c r="E107" s="269" t="s">
        <v>301</v>
      </c>
      <c r="F107" s="127" t="s">
        <v>87</v>
      </c>
      <c r="G107" s="127" t="s">
        <v>97</v>
      </c>
      <c r="H107" s="179" t="s">
        <v>320</v>
      </c>
    </row>
    <row r="108" spans="1:8" ht="16.8">
      <c r="A108" s="176" t="s">
        <v>229</v>
      </c>
      <c r="B108" s="126">
        <v>3</v>
      </c>
      <c r="C108" s="233" t="s">
        <v>101</v>
      </c>
      <c r="D108" s="110" t="s">
        <v>293</v>
      </c>
      <c r="E108" s="110" t="s">
        <v>302</v>
      </c>
      <c r="F108" s="229" t="s">
        <v>126</v>
      </c>
      <c r="G108" s="229" t="s">
        <v>104</v>
      </c>
      <c r="H108" s="234" t="s">
        <v>230</v>
      </c>
    </row>
    <row r="109" spans="1:8" ht="16.8">
      <c r="A109" s="176" t="s">
        <v>231</v>
      </c>
      <c r="B109" s="126">
        <v>3</v>
      </c>
      <c r="C109" s="177" t="s">
        <v>138</v>
      </c>
      <c r="D109" s="110" t="s">
        <v>293</v>
      </c>
      <c r="E109" s="110" t="s">
        <v>301</v>
      </c>
      <c r="F109" s="127" t="s">
        <v>87</v>
      </c>
      <c r="G109" s="127" t="s">
        <v>179</v>
      </c>
      <c r="H109" s="232" t="s">
        <v>378</v>
      </c>
    </row>
    <row r="110" spans="1:8" ht="16.8">
      <c r="A110" s="176" t="s">
        <v>232</v>
      </c>
      <c r="B110" s="126">
        <v>3</v>
      </c>
      <c r="C110" s="177" t="s">
        <v>138</v>
      </c>
      <c r="D110" s="110" t="s">
        <v>299</v>
      </c>
      <c r="E110" s="110" t="s">
        <v>301</v>
      </c>
      <c r="F110" s="127" t="s">
        <v>87</v>
      </c>
      <c r="G110" s="127" t="s">
        <v>97</v>
      </c>
      <c r="H110" s="232" t="s">
        <v>378</v>
      </c>
    </row>
    <row r="111" spans="1:8" ht="16.8">
      <c r="A111" s="235" t="s">
        <v>233</v>
      </c>
      <c r="B111" s="236">
        <v>3</v>
      </c>
      <c r="C111" s="237" t="s">
        <v>105</v>
      </c>
      <c r="D111" s="244" t="s">
        <v>293</v>
      </c>
      <c r="E111" s="244" t="s">
        <v>301</v>
      </c>
      <c r="F111" s="245" t="s">
        <v>116</v>
      </c>
      <c r="G111" s="239" t="s">
        <v>104</v>
      </c>
      <c r="H111" s="325"/>
    </row>
    <row r="112" spans="1:8" ht="16.8">
      <c r="A112" s="176" t="s">
        <v>234</v>
      </c>
      <c r="B112" s="126">
        <v>4</v>
      </c>
      <c r="C112" s="177" t="s">
        <v>138</v>
      </c>
      <c r="D112" s="178" t="s">
        <v>294</v>
      </c>
      <c r="E112" s="178" t="s">
        <v>301</v>
      </c>
      <c r="F112" s="127" t="s">
        <v>87</v>
      </c>
      <c r="G112" s="127" t="s">
        <v>97</v>
      </c>
      <c r="H112" s="232" t="s">
        <v>379</v>
      </c>
    </row>
    <row r="113" spans="1:8" ht="16.8">
      <c r="A113" s="176" t="s">
        <v>317</v>
      </c>
      <c r="B113" s="126">
        <v>4</v>
      </c>
      <c r="C113" s="177" t="s">
        <v>86</v>
      </c>
      <c r="D113" s="110" t="s">
        <v>294</v>
      </c>
      <c r="E113" s="269" t="s">
        <v>301</v>
      </c>
      <c r="F113" s="270" t="s">
        <v>461</v>
      </c>
      <c r="G113" s="127" t="s">
        <v>104</v>
      </c>
      <c r="H113" s="179" t="s">
        <v>318</v>
      </c>
    </row>
    <row r="114" spans="1:8" ht="16.8">
      <c r="A114" s="176" t="s">
        <v>394</v>
      </c>
      <c r="B114" s="126">
        <v>4</v>
      </c>
      <c r="C114" s="177" t="s">
        <v>322</v>
      </c>
      <c r="D114" s="110" t="s">
        <v>294</v>
      </c>
      <c r="E114" s="269" t="s">
        <v>301</v>
      </c>
      <c r="F114" s="127" t="s">
        <v>126</v>
      </c>
      <c r="G114" s="127" t="s">
        <v>104</v>
      </c>
      <c r="H114" s="179" t="s">
        <v>330</v>
      </c>
    </row>
    <row r="115" spans="1:8" ht="16.8">
      <c r="A115" s="176" t="s">
        <v>235</v>
      </c>
      <c r="B115" s="126">
        <v>4</v>
      </c>
      <c r="C115" s="177" t="s">
        <v>138</v>
      </c>
      <c r="D115" s="110" t="s">
        <v>293</v>
      </c>
      <c r="E115" s="110" t="s">
        <v>301</v>
      </c>
      <c r="F115" s="127" t="s">
        <v>281</v>
      </c>
      <c r="G115" s="229" t="s">
        <v>97</v>
      </c>
      <c r="H115" s="179" t="s">
        <v>236</v>
      </c>
    </row>
    <row r="116" spans="1:8" ht="16.8">
      <c r="A116" s="176" t="s">
        <v>395</v>
      </c>
      <c r="B116" s="126">
        <v>4</v>
      </c>
      <c r="C116" s="177" t="s">
        <v>86</v>
      </c>
      <c r="D116" s="110" t="s">
        <v>294</v>
      </c>
      <c r="E116" s="269" t="s">
        <v>301</v>
      </c>
      <c r="F116" s="127" t="s">
        <v>87</v>
      </c>
      <c r="G116" s="127" t="s">
        <v>104</v>
      </c>
      <c r="H116" s="179" t="s">
        <v>330</v>
      </c>
    </row>
    <row r="117" spans="1:8" ht="16.8">
      <c r="A117" s="176" t="s">
        <v>280</v>
      </c>
      <c r="B117" s="126">
        <v>4</v>
      </c>
      <c r="C117" s="177" t="s">
        <v>138</v>
      </c>
      <c r="D117" s="110" t="s">
        <v>296</v>
      </c>
      <c r="E117" s="110" t="s">
        <v>301</v>
      </c>
      <c r="F117" s="127" t="s">
        <v>281</v>
      </c>
      <c r="G117" s="229" t="s">
        <v>94</v>
      </c>
      <c r="H117" s="179" t="s">
        <v>380</v>
      </c>
    </row>
    <row r="118" spans="1:8" ht="16.8">
      <c r="A118" s="176" t="s">
        <v>238</v>
      </c>
      <c r="B118" s="126">
        <v>4</v>
      </c>
      <c r="C118" s="177" t="s">
        <v>86</v>
      </c>
      <c r="D118" s="110" t="s">
        <v>290</v>
      </c>
      <c r="E118" s="269" t="s">
        <v>301</v>
      </c>
      <c r="F118" s="127" t="s">
        <v>116</v>
      </c>
      <c r="G118" s="127" t="s">
        <v>92</v>
      </c>
      <c r="H118" s="179" t="s">
        <v>380</v>
      </c>
    </row>
    <row r="119" spans="1:8" ht="16.8">
      <c r="A119" s="176" t="s">
        <v>239</v>
      </c>
      <c r="B119" s="126">
        <v>4</v>
      </c>
      <c r="C119" s="177" t="s">
        <v>134</v>
      </c>
      <c r="D119" s="110" t="s">
        <v>294</v>
      </c>
      <c r="E119" s="110" t="s">
        <v>301</v>
      </c>
      <c r="F119" s="127" t="s">
        <v>126</v>
      </c>
      <c r="G119" s="127" t="s">
        <v>104</v>
      </c>
      <c r="H119" s="179" t="s">
        <v>380</v>
      </c>
    </row>
    <row r="120" spans="1:8" ht="16.8">
      <c r="A120" s="176" t="s">
        <v>240</v>
      </c>
      <c r="B120" s="126">
        <v>4</v>
      </c>
      <c r="C120" s="177" t="s">
        <v>86</v>
      </c>
      <c r="D120" s="178" t="s">
        <v>297</v>
      </c>
      <c r="E120" s="178" t="s">
        <v>301</v>
      </c>
      <c r="F120" s="127" t="s">
        <v>126</v>
      </c>
      <c r="G120" s="127" t="s">
        <v>94</v>
      </c>
      <c r="H120" s="179" t="s">
        <v>241</v>
      </c>
    </row>
    <row r="121" spans="1:8" ht="16.8">
      <c r="A121" s="176" t="s">
        <v>134</v>
      </c>
      <c r="B121" s="126">
        <v>4</v>
      </c>
      <c r="C121" s="177" t="s">
        <v>134</v>
      </c>
      <c r="D121" s="178" t="s">
        <v>295</v>
      </c>
      <c r="E121" s="178" t="s">
        <v>303</v>
      </c>
      <c r="F121" s="127" t="s">
        <v>96</v>
      </c>
      <c r="G121" s="127" t="s">
        <v>94</v>
      </c>
      <c r="H121" s="232" t="s">
        <v>381</v>
      </c>
    </row>
    <row r="122" spans="1:8" ht="16.8">
      <c r="A122" s="176" t="s">
        <v>242</v>
      </c>
      <c r="B122" s="231">
        <v>4</v>
      </c>
      <c r="C122" s="177" t="s">
        <v>105</v>
      </c>
      <c r="D122" s="178" t="s">
        <v>294</v>
      </c>
      <c r="E122" s="178" t="s">
        <v>301</v>
      </c>
      <c r="F122" s="127" t="s">
        <v>96</v>
      </c>
      <c r="G122" s="127" t="s">
        <v>104</v>
      </c>
      <c r="H122" s="232" t="s">
        <v>381</v>
      </c>
    </row>
    <row r="123" spans="1:8" ht="16.8">
      <c r="A123" s="176" t="s">
        <v>243</v>
      </c>
      <c r="B123" s="126">
        <v>4</v>
      </c>
      <c r="C123" s="177" t="s">
        <v>86</v>
      </c>
      <c r="D123" s="178" t="s">
        <v>293</v>
      </c>
      <c r="E123" s="178" t="s">
        <v>301</v>
      </c>
      <c r="F123" s="127" t="s">
        <v>87</v>
      </c>
      <c r="G123" s="127" t="s">
        <v>97</v>
      </c>
      <c r="H123" s="232" t="s">
        <v>382</v>
      </c>
    </row>
    <row r="124" spans="1:8" ht="16.8">
      <c r="A124" s="176" t="s">
        <v>244</v>
      </c>
      <c r="B124" s="126">
        <v>4</v>
      </c>
      <c r="C124" s="177" t="s">
        <v>138</v>
      </c>
      <c r="D124" s="178" t="s">
        <v>294</v>
      </c>
      <c r="E124" s="178" t="s">
        <v>301</v>
      </c>
      <c r="F124" s="127" t="s">
        <v>126</v>
      </c>
      <c r="G124" s="127" t="s">
        <v>92</v>
      </c>
      <c r="H124" s="232" t="s">
        <v>361</v>
      </c>
    </row>
    <row r="125" spans="1:8" ht="16.8">
      <c r="A125" s="176" t="s">
        <v>245</v>
      </c>
      <c r="B125" s="126">
        <v>4</v>
      </c>
      <c r="C125" s="177" t="s">
        <v>105</v>
      </c>
      <c r="D125" s="178" t="s">
        <v>294</v>
      </c>
      <c r="E125" s="178" t="s">
        <v>303</v>
      </c>
      <c r="F125" s="127" t="s">
        <v>87</v>
      </c>
      <c r="G125" s="127" t="s">
        <v>246</v>
      </c>
      <c r="H125" s="232" t="s">
        <v>383</v>
      </c>
    </row>
    <row r="126" spans="1:8" ht="16.8">
      <c r="A126" s="176" t="s">
        <v>428</v>
      </c>
      <c r="B126" s="231">
        <v>4</v>
      </c>
      <c r="C126" s="177" t="s">
        <v>334</v>
      </c>
      <c r="D126" s="178" t="s">
        <v>290</v>
      </c>
      <c r="E126" s="178" t="s">
        <v>301</v>
      </c>
      <c r="F126" s="127" t="s">
        <v>87</v>
      </c>
      <c r="G126" s="127" t="s">
        <v>94</v>
      </c>
      <c r="H126" s="179" t="s">
        <v>237</v>
      </c>
    </row>
    <row r="127" spans="1:8" ht="16.8">
      <c r="A127" s="176" t="s">
        <v>247</v>
      </c>
      <c r="B127" s="126">
        <v>4</v>
      </c>
      <c r="C127" s="177" t="s">
        <v>101</v>
      </c>
      <c r="D127" s="178" t="s">
        <v>294</v>
      </c>
      <c r="E127" s="178" t="s">
        <v>301</v>
      </c>
      <c r="F127" s="127" t="s">
        <v>126</v>
      </c>
      <c r="G127" s="127" t="s">
        <v>94</v>
      </c>
      <c r="H127" s="232" t="s">
        <v>384</v>
      </c>
    </row>
    <row r="128" spans="1:8" ht="16.8">
      <c r="A128" s="176" t="s">
        <v>396</v>
      </c>
      <c r="B128" s="126">
        <v>4</v>
      </c>
      <c r="C128" s="177" t="s">
        <v>86</v>
      </c>
      <c r="D128" s="110" t="s">
        <v>294</v>
      </c>
      <c r="E128" s="269" t="s">
        <v>301</v>
      </c>
      <c r="F128" s="127" t="s">
        <v>87</v>
      </c>
      <c r="G128" s="127" t="s">
        <v>104</v>
      </c>
      <c r="H128" s="179" t="s">
        <v>337</v>
      </c>
    </row>
    <row r="129" spans="1:8" ht="16.8">
      <c r="A129" s="176" t="s">
        <v>397</v>
      </c>
      <c r="B129" s="126">
        <v>4</v>
      </c>
      <c r="C129" s="177" t="s">
        <v>86</v>
      </c>
      <c r="D129" s="110" t="s">
        <v>290</v>
      </c>
      <c r="E129" s="269" t="s">
        <v>301</v>
      </c>
      <c r="F129" s="271" t="s">
        <v>126</v>
      </c>
      <c r="G129" s="127" t="s">
        <v>152</v>
      </c>
      <c r="H129" s="179" t="s">
        <v>342</v>
      </c>
    </row>
    <row r="130" spans="1:8" ht="16.8">
      <c r="A130" s="176" t="s">
        <v>248</v>
      </c>
      <c r="B130" s="126">
        <v>4</v>
      </c>
      <c r="C130" s="177" t="s">
        <v>101</v>
      </c>
      <c r="D130" s="178" t="s">
        <v>293</v>
      </c>
      <c r="E130" s="178" t="s">
        <v>301</v>
      </c>
      <c r="F130" s="127" t="s">
        <v>87</v>
      </c>
      <c r="G130" s="127" t="s">
        <v>94</v>
      </c>
      <c r="H130" s="232" t="s">
        <v>385</v>
      </c>
    </row>
    <row r="131" spans="1:8" ht="16.8">
      <c r="A131" s="176" t="s">
        <v>249</v>
      </c>
      <c r="B131" s="126">
        <v>4</v>
      </c>
      <c r="C131" s="177" t="s">
        <v>86</v>
      </c>
      <c r="D131" s="110" t="s">
        <v>294</v>
      </c>
      <c r="E131" s="110" t="s">
        <v>301</v>
      </c>
      <c r="F131" s="127" t="s">
        <v>115</v>
      </c>
      <c r="G131" s="127" t="s">
        <v>97</v>
      </c>
      <c r="H131" s="232" t="s">
        <v>357</v>
      </c>
    </row>
    <row r="132" spans="1:8" ht="16.8">
      <c r="A132" s="176" t="s">
        <v>250</v>
      </c>
      <c r="B132" s="126">
        <v>4</v>
      </c>
      <c r="C132" s="177" t="s">
        <v>101</v>
      </c>
      <c r="D132" s="178" t="s">
        <v>295</v>
      </c>
      <c r="E132" s="178" t="s">
        <v>301</v>
      </c>
      <c r="F132" s="229" t="s">
        <v>87</v>
      </c>
      <c r="G132" s="127" t="s">
        <v>94</v>
      </c>
      <c r="H132" s="179" t="s">
        <v>386</v>
      </c>
    </row>
    <row r="133" spans="1:8" ht="16.8">
      <c r="A133" s="176" t="s">
        <v>398</v>
      </c>
      <c r="B133" s="126">
        <v>4</v>
      </c>
      <c r="C133" s="177" t="s">
        <v>138</v>
      </c>
      <c r="D133" s="178" t="s">
        <v>294</v>
      </c>
      <c r="E133" s="178" t="s">
        <v>301</v>
      </c>
      <c r="F133" s="229" t="s">
        <v>87</v>
      </c>
      <c r="G133" s="127" t="s">
        <v>103</v>
      </c>
      <c r="H133" s="232" t="s">
        <v>399</v>
      </c>
    </row>
    <row r="134" spans="1:8" ht="16.8">
      <c r="A134" s="176" t="s">
        <v>400</v>
      </c>
      <c r="B134" s="126">
        <v>4</v>
      </c>
      <c r="C134" s="177" t="s">
        <v>101</v>
      </c>
      <c r="D134" s="110" t="s">
        <v>294</v>
      </c>
      <c r="E134" s="269" t="s">
        <v>301</v>
      </c>
      <c r="F134" s="127" t="s">
        <v>87</v>
      </c>
      <c r="G134" s="127" t="s">
        <v>401</v>
      </c>
      <c r="H134" s="179" t="s">
        <v>402</v>
      </c>
    </row>
    <row r="135" spans="1:8" ht="16.8">
      <c r="A135" s="176" t="s">
        <v>251</v>
      </c>
      <c r="B135" s="126">
        <v>4</v>
      </c>
      <c r="C135" s="177" t="s">
        <v>105</v>
      </c>
      <c r="D135" s="178" t="s">
        <v>293</v>
      </c>
      <c r="E135" s="178" t="s">
        <v>303</v>
      </c>
      <c r="F135" s="127" t="s">
        <v>126</v>
      </c>
      <c r="G135" s="127" t="s">
        <v>252</v>
      </c>
      <c r="H135" s="232" t="s">
        <v>387</v>
      </c>
    </row>
    <row r="136" spans="1:8" ht="16.8">
      <c r="A136" s="176" t="s">
        <v>253</v>
      </c>
      <c r="B136" s="126">
        <v>4</v>
      </c>
      <c r="C136" s="177" t="s">
        <v>86</v>
      </c>
      <c r="D136" s="178" t="s">
        <v>294</v>
      </c>
      <c r="E136" s="178" t="s">
        <v>301</v>
      </c>
      <c r="F136" s="127" t="s">
        <v>87</v>
      </c>
      <c r="G136" s="127" t="s">
        <v>97</v>
      </c>
      <c r="H136" s="232" t="s">
        <v>376</v>
      </c>
    </row>
    <row r="137" spans="1:8" ht="16.8">
      <c r="A137" s="176" t="s">
        <v>403</v>
      </c>
      <c r="B137" s="126">
        <v>4</v>
      </c>
      <c r="C137" s="177" t="s">
        <v>134</v>
      </c>
      <c r="D137" s="110" t="s">
        <v>290</v>
      </c>
      <c r="E137" s="269" t="s">
        <v>301</v>
      </c>
      <c r="F137" s="127" t="s">
        <v>96</v>
      </c>
      <c r="G137" s="127" t="s">
        <v>104</v>
      </c>
      <c r="H137" s="179" t="s">
        <v>402</v>
      </c>
    </row>
    <row r="138" spans="1:8" ht="16.8">
      <c r="A138" s="176" t="s">
        <v>254</v>
      </c>
      <c r="B138" s="126">
        <v>4</v>
      </c>
      <c r="C138" s="177" t="s">
        <v>134</v>
      </c>
      <c r="D138" s="178" t="s">
        <v>290</v>
      </c>
      <c r="E138" s="178" t="s">
        <v>301</v>
      </c>
      <c r="F138" s="127" t="s">
        <v>87</v>
      </c>
      <c r="G138" s="127" t="s">
        <v>102</v>
      </c>
      <c r="H138" s="179" t="s">
        <v>255</v>
      </c>
    </row>
    <row r="139" spans="1:8" ht="16.8">
      <c r="A139" s="176" t="s">
        <v>256</v>
      </c>
      <c r="B139" s="126">
        <v>4</v>
      </c>
      <c r="C139" s="233" t="s">
        <v>101</v>
      </c>
      <c r="D139" s="110" t="s">
        <v>293</v>
      </c>
      <c r="E139" s="110" t="s">
        <v>302</v>
      </c>
      <c r="F139" s="229" t="s">
        <v>126</v>
      </c>
      <c r="G139" s="229" t="s">
        <v>104</v>
      </c>
      <c r="H139" s="234" t="s">
        <v>257</v>
      </c>
    </row>
    <row r="140" spans="1:8" ht="16.8">
      <c r="A140" s="235" t="s">
        <v>258</v>
      </c>
      <c r="B140" s="236">
        <v>4</v>
      </c>
      <c r="C140" s="237" t="s">
        <v>134</v>
      </c>
      <c r="D140" s="244" t="s">
        <v>298</v>
      </c>
      <c r="E140" s="244" t="s">
        <v>301</v>
      </c>
      <c r="F140" s="239" t="s">
        <v>87</v>
      </c>
      <c r="G140" s="239" t="s">
        <v>97</v>
      </c>
      <c r="H140" s="240" t="s">
        <v>388</v>
      </c>
    </row>
    <row r="141" spans="1:8" ht="16.8">
      <c r="A141" s="182" t="s">
        <v>404</v>
      </c>
      <c r="B141" s="183">
        <v>5</v>
      </c>
      <c r="C141" s="184" t="s">
        <v>322</v>
      </c>
      <c r="D141" s="187" t="s">
        <v>294</v>
      </c>
      <c r="E141" s="272" t="s">
        <v>301</v>
      </c>
      <c r="F141" s="185" t="s">
        <v>126</v>
      </c>
      <c r="G141" s="185" t="s">
        <v>104</v>
      </c>
      <c r="H141" s="186" t="s">
        <v>318</v>
      </c>
    </row>
    <row r="142" spans="1:8" ht="16.8">
      <c r="A142" s="182" t="s">
        <v>405</v>
      </c>
      <c r="B142" s="183">
        <v>5</v>
      </c>
      <c r="C142" s="184" t="s">
        <v>334</v>
      </c>
      <c r="D142" s="187" t="s">
        <v>290</v>
      </c>
      <c r="E142" s="272" t="s">
        <v>301</v>
      </c>
      <c r="F142" s="185" t="s">
        <v>87</v>
      </c>
      <c r="G142" s="185" t="s">
        <v>104</v>
      </c>
      <c r="H142" s="186" t="s">
        <v>327</v>
      </c>
    </row>
    <row r="143" spans="1:8" ht="16.8">
      <c r="A143" s="182" t="s">
        <v>406</v>
      </c>
      <c r="B143" s="183">
        <v>5</v>
      </c>
      <c r="C143" s="184" t="s">
        <v>101</v>
      </c>
      <c r="D143" s="187" t="s">
        <v>290</v>
      </c>
      <c r="E143" s="272" t="s">
        <v>301</v>
      </c>
      <c r="F143" s="185" t="s">
        <v>126</v>
      </c>
      <c r="G143" s="185" t="s">
        <v>92</v>
      </c>
      <c r="H143" s="186" t="s">
        <v>330</v>
      </c>
    </row>
    <row r="144" spans="1:8" ht="16.8">
      <c r="A144" s="182" t="s">
        <v>407</v>
      </c>
      <c r="B144" s="183">
        <v>5</v>
      </c>
      <c r="C144" s="184" t="s">
        <v>86</v>
      </c>
      <c r="D144" s="187" t="s">
        <v>294</v>
      </c>
      <c r="E144" s="272" t="s">
        <v>301</v>
      </c>
      <c r="F144" s="185" t="s">
        <v>96</v>
      </c>
      <c r="G144" s="185" t="s">
        <v>97</v>
      </c>
      <c r="H144" s="186" t="s">
        <v>332</v>
      </c>
    </row>
    <row r="145" spans="1:8" ht="16.8">
      <c r="A145" s="182" t="s">
        <v>408</v>
      </c>
      <c r="B145" s="183">
        <v>5</v>
      </c>
      <c r="C145" s="184" t="s">
        <v>101</v>
      </c>
      <c r="D145" s="187" t="s">
        <v>290</v>
      </c>
      <c r="E145" s="272" t="s">
        <v>301</v>
      </c>
      <c r="F145" s="185" t="s">
        <v>409</v>
      </c>
      <c r="G145" s="185" t="s">
        <v>94</v>
      </c>
      <c r="H145" s="186" t="s">
        <v>335</v>
      </c>
    </row>
    <row r="146" spans="1:8" ht="16.8">
      <c r="A146" s="182" t="s">
        <v>430</v>
      </c>
      <c r="B146" s="295">
        <v>5</v>
      </c>
      <c r="C146" s="184" t="s">
        <v>105</v>
      </c>
      <c r="D146" s="187" t="s">
        <v>294</v>
      </c>
      <c r="E146" s="272" t="s">
        <v>301</v>
      </c>
      <c r="F146" s="185" t="s">
        <v>116</v>
      </c>
      <c r="G146" s="185" t="s">
        <v>94</v>
      </c>
      <c r="H146" s="186" t="s">
        <v>431</v>
      </c>
    </row>
    <row r="147" spans="1:8" ht="16.8">
      <c r="A147" s="182" t="s">
        <v>410</v>
      </c>
      <c r="B147" s="183">
        <v>5</v>
      </c>
      <c r="C147" s="184" t="s">
        <v>101</v>
      </c>
      <c r="D147" s="187" t="s">
        <v>290</v>
      </c>
      <c r="E147" s="272" t="s">
        <v>301</v>
      </c>
      <c r="F147" s="185" t="s">
        <v>96</v>
      </c>
      <c r="G147" s="185" t="s">
        <v>92</v>
      </c>
      <c r="H147" s="186" t="s">
        <v>323</v>
      </c>
    </row>
    <row r="148" spans="1:8" ht="16.8">
      <c r="A148" s="182" t="s">
        <v>429</v>
      </c>
      <c r="B148" s="295">
        <v>5</v>
      </c>
      <c r="C148" s="184" t="s">
        <v>334</v>
      </c>
      <c r="D148" s="187" t="s">
        <v>290</v>
      </c>
      <c r="E148" s="272" t="s">
        <v>301</v>
      </c>
      <c r="F148" s="185" t="s">
        <v>126</v>
      </c>
      <c r="G148" s="185" t="s">
        <v>94</v>
      </c>
      <c r="H148" s="186" t="s">
        <v>432</v>
      </c>
    </row>
    <row r="149" spans="1:8" ht="16.8">
      <c r="A149" s="182" t="s">
        <v>411</v>
      </c>
      <c r="B149" s="183">
        <v>5</v>
      </c>
      <c r="C149" s="184" t="s">
        <v>322</v>
      </c>
      <c r="D149" s="187" t="s">
        <v>294</v>
      </c>
      <c r="E149" s="272" t="s">
        <v>302</v>
      </c>
      <c r="F149" s="185" t="s">
        <v>87</v>
      </c>
      <c r="G149" s="185" t="s">
        <v>104</v>
      </c>
      <c r="H149" s="186" t="s">
        <v>340</v>
      </c>
    </row>
    <row r="150" spans="1:8" ht="17.399999999999999" thickBot="1">
      <c r="A150" s="188" t="s">
        <v>412</v>
      </c>
      <c r="B150" s="326">
        <v>5</v>
      </c>
      <c r="C150" s="189" t="s">
        <v>138</v>
      </c>
      <c r="D150" s="190" t="s">
        <v>294</v>
      </c>
      <c r="E150" s="273" t="s">
        <v>301</v>
      </c>
      <c r="F150" s="191" t="s">
        <v>96</v>
      </c>
      <c r="G150" s="191" t="s">
        <v>104</v>
      </c>
      <c r="H150" s="192" t="s">
        <v>320</v>
      </c>
    </row>
    <row r="151" spans="1:8" ht="16.2" thickTop="1"/>
  </sheetData>
  <sortState ref="A3:H150">
    <sortCondition ref="B3:B150"/>
    <sortCondition ref="A3:A150"/>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1"/>
  <sheetViews>
    <sheetView showGridLines="0" workbookViewId="0"/>
  </sheetViews>
  <sheetFormatPr defaultColWidth="13" defaultRowHeight="15.6"/>
  <cols>
    <col min="1" max="1" width="21.8984375" style="34" bestFit="1" customWidth="1"/>
    <col min="2" max="2" width="6.19921875" style="34" bestFit="1" customWidth="1"/>
    <col min="3" max="3" width="4.09765625" style="34" bestFit="1" customWidth="1"/>
    <col min="4" max="4" width="6.3984375" style="35" bestFit="1" customWidth="1"/>
    <col min="5" max="5" width="1.8984375" style="35" customWidth="1"/>
    <col min="6" max="6" width="37.59765625" style="35" bestFit="1" customWidth="1"/>
    <col min="7" max="7" width="1.8984375" style="34" customWidth="1"/>
    <col min="8" max="8" width="19.8984375" style="27" bestFit="1" customWidth="1"/>
    <col min="9" max="16384" width="13" style="27"/>
  </cols>
  <sheetData>
    <row r="1" spans="1:8" ht="24" thickTop="1" thickBot="1">
      <c r="A1" s="115" t="s">
        <v>128</v>
      </c>
      <c r="B1" s="116"/>
      <c r="C1" s="116"/>
      <c r="D1" s="117"/>
      <c r="E1" s="27"/>
      <c r="F1" s="118" t="s">
        <v>308</v>
      </c>
      <c r="G1" s="27"/>
      <c r="H1" s="267" t="s">
        <v>413</v>
      </c>
    </row>
    <row r="2" spans="1:8" ht="17.399999999999999" thickTop="1">
      <c r="A2" s="119" t="s">
        <v>109</v>
      </c>
      <c r="B2" s="120" t="s">
        <v>7</v>
      </c>
      <c r="C2" s="120" t="s">
        <v>310</v>
      </c>
      <c r="D2" s="121" t="s">
        <v>110</v>
      </c>
      <c r="E2" s="21"/>
      <c r="F2" s="304" t="s">
        <v>474</v>
      </c>
      <c r="G2" s="27"/>
      <c r="H2" s="265" t="s">
        <v>312</v>
      </c>
    </row>
    <row r="3" spans="1:8" ht="16.8">
      <c r="A3" s="122" t="s">
        <v>90</v>
      </c>
      <c r="B3" s="123">
        <v>0</v>
      </c>
      <c r="C3" s="123">
        <f>10+B3+'Personal File'!$C$13</f>
        <v>12</v>
      </c>
      <c r="D3" s="124" t="s">
        <v>468</v>
      </c>
      <c r="E3" s="21"/>
      <c r="F3" s="255" t="s">
        <v>469</v>
      </c>
      <c r="G3" s="27"/>
      <c r="H3" s="256" t="s">
        <v>314</v>
      </c>
    </row>
    <row r="4" spans="1:8" ht="16.8">
      <c r="A4" s="122" t="s">
        <v>424</v>
      </c>
      <c r="B4" s="123">
        <v>0</v>
      </c>
      <c r="C4" s="123">
        <f>10+B4+'Personal File'!$C$13</f>
        <v>12</v>
      </c>
      <c r="D4" s="124" t="s">
        <v>490</v>
      </c>
      <c r="E4" s="21"/>
      <c r="F4" s="255" t="s">
        <v>305</v>
      </c>
      <c r="G4" s="27"/>
      <c r="H4" s="203" t="s">
        <v>311</v>
      </c>
    </row>
    <row r="5" spans="1:8" ht="17.399999999999999" thickBot="1">
      <c r="A5" s="122" t="s">
        <v>137</v>
      </c>
      <c r="B5" s="123">
        <v>0</v>
      </c>
      <c r="C5" s="123">
        <f>10+B5+'Personal File'!$C$13</f>
        <v>12</v>
      </c>
      <c r="D5" s="124" t="s">
        <v>490</v>
      </c>
      <c r="E5" s="21"/>
      <c r="F5" s="277" t="s">
        <v>434</v>
      </c>
      <c r="G5" s="27"/>
      <c r="H5" s="266" t="s">
        <v>313</v>
      </c>
    </row>
    <row r="6" spans="1:8" ht="18" thickTop="1" thickBot="1">
      <c r="A6" s="122" t="s">
        <v>85</v>
      </c>
      <c r="B6" s="123">
        <v>0</v>
      </c>
      <c r="C6" s="123">
        <f>10+B6+'Personal File'!$C$13</f>
        <v>12</v>
      </c>
      <c r="D6" s="124" t="s">
        <v>490</v>
      </c>
      <c r="E6" s="21"/>
      <c r="G6" s="27"/>
      <c r="H6" s="34"/>
    </row>
    <row r="7" spans="1:8" ht="24" thickTop="1" thickBot="1">
      <c r="A7" s="222" t="s">
        <v>259</v>
      </c>
      <c r="B7" s="204">
        <v>0</v>
      </c>
      <c r="C7" s="204">
        <f>10+B7+'Personal File'!$C$13</f>
        <v>12</v>
      </c>
      <c r="D7" s="125" t="s">
        <v>490</v>
      </c>
      <c r="E7" s="21"/>
      <c r="F7" s="118" t="s">
        <v>309</v>
      </c>
      <c r="G7" s="27"/>
      <c r="H7" s="264" t="s">
        <v>111</v>
      </c>
    </row>
    <row r="8" spans="1:8" ht="17.399999999999999" thickBot="1">
      <c r="A8" s="122" t="s">
        <v>435</v>
      </c>
      <c r="B8" s="123">
        <v>1</v>
      </c>
      <c r="C8" s="123">
        <f>10+B8+'Personal File'!$C$13</f>
        <v>13</v>
      </c>
      <c r="D8" s="124" t="s">
        <v>468</v>
      </c>
      <c r="E8" s="21"/>
      <c r="F8" s="218" t="s">
        <v>421</v>
      </c>
      <c r="G8" s="27"/>
      <c r="H8" s="266" t="s">
        <v>420</v>
      </c>
    </row>
    <row r="9" spans="1:8" ht="17.399999999999999" thickTop="1">
      <c r="A9" s="122" t="s">
        <v>148</v>
      </c>
      <c r="B9" s="123">
        <v>1</v>
      </c>
      <c r="C9" s="123">
        <f>10+B9+'Personal File'!$C$13</f>
        <v>13</v>
      </c>
      <c r="D9" s="124" t="s">
        <v>468</v>
      </c>
      <c r="E9" s="21"/>
      <c r="F9" s="219" t="s">
        <v>422</v>
      </c>
      <c r="G9" s="27"/>
    </row>
    <row r="10" spans="1:8" ht="16.8">
      <c r="A10" s="122" t="s">
        <v>154</v>
      </c>
      <c r="B10" s="123">
        <v>1</v>
      </c>
      <c r="C10" s="123">
        <f>10+B10+'Personal File'!$C$13</f>
        <v>13</v>
      </c>
      <c r="D10" s="124" t="s">
        <v>468</v>
      </c>
      <c r="E10" s="21"/>
      <c r="F10" s="218" t="s">
        <v>477</v>
      </c>
    </row>
    <row r="11" spans="1:8" ht="16.8">
      <c r="A11" s="305" t="s">
        <v>425</v>
      </c>
      <c r="B11" s="306">
        <v>1</v>
      </c>
      <c r="C11" s="204">
        <f>10+B11+'Personal File'!$C$13</f>
        <v>13</v>
      </c>
      <c r="D11" s="125" t="s">
        <v>490</v>
      </c>
      <c r="E11" s="21"/>
      <c r="F11" s="218" t="s">
        <v>470</v>
      </c>
    </row>
    <row r="12" spans="1:8" ht="17.399999999999999" thickBot="1">
      <c r="A12" s="223" t="s">
        <v>265</v>
      </c>
      <c r="B12" s="224">
        <v>2</v>
      </c>
      <c r="C12" s="224">
        <f>10+B12+'Personal File'!$C$13</f>
        <v>14</v>
      </c>
      <c r="D12" s="124" t="s">
        <v>468</v>
      </c>
      <c r="E12" s="21"/>
      <c r="F12" s="276" t="s">
        <v>478</v>
      </c>
    </row>
    <row r="13" spans="1:8" ht="17.399999999999999" thickTop="1">
      <c r="A13" s="223" t="s">
        <v>192</v>
      </c>
      <c r="B13" s="224">
        <v>2</v>
      </c>
      <c r="C13" s="224">
        <f>10+B13+'Personal File'!$C$13</f>
        <v>14</v>
      </c>
      <c r="D13" s="124" t="s">
        <v>468</v>
      </c>
      <c r="E13" s="21"/>
    </row>
    <row r="14" spans="1:8" ht="16.8">
      <c r="A14" s="331" t="s">
        <v>195</v>
      </c>
      <c r="B14" s="333">
        <v>2</v>
      </c>
      <c r="C14" s="224">
        <f>10+B14+'Personal File'!$C$13</f>
        <v>14</v>
      </c>
      <c r="D14" s="124" t="s">
        <v>468</v>
      </c>
      <c r="E14" s="21"/>
    </row>
    <row r="15" spans="1:8" ht="16.8">
      <c r="A15" s="332" t="s">
        <v>196</v>
      </c>
      <c r="B15" s="227">
        <v>2</v>
      </c>
      <c r="C15" s="227">
        <f>10+B15+'Personal File'!$C$13</f>
        <v>14</v>
      </c>
      <c r="D15" s="125" t="s">
        <v>468</v>
      </c>
      <c r="E15" s="21"/>
    </row>
    <row r="16" spans="1:8" ht="16.8">
      <c r="A16" s="223" t="s">
        <v>207</v>
      </c>
      <c r="B16" s="224">
        <v>3</v>
      </c>
      <c r="C16" s="296">
        <f>10+B16+'Personal File'!$C$13</f>
        <v>15</v>
      </c>
      <c r="D16" s="124" t="s">
        <v>490</v>
      </c>
      <c r="E16" s="21"/>
    </row>
    <row r="17" spans="1:8" ht="16.8">
      <c r="A17" s="223" t="s">
        <v>427</v>
      </c>
      <c r="B17" s="224">
        <v>3</v>
      </c>
      <c r="C17" s="296">
        <f>10+B17+'Personal File'!$C$13</f>
        <v>15</v>
      </c>
      <c r="D17" s="124" t="s">
        <v>490</v>
      </c>
      <c r="E17" s="21"/>
      <c r="H17"/>
    </row>
    <row r="18" spans="1:8" ht="16.8">
      <c r="A18" s="307" t="s">
        <v>214</v>
      </c>
      <c r="B18" s="308">
        <v>3</v>
      </c>
      <c r="C18" s="297">
        <f>10+B18+'Personal File'!$C$13</f>
        <v>15</v>
      </c>
      <c r="D18" s="125" t="s">
        <v>468</v>
      </c>
      <c r="E18" s="21"/>
      <c r="H18"/>
    </row>
    <row r="19" spans="1:8" ht="16.8">
      <c r="A19" s="298"/>
      <c r="B19" s="299">
        <v>4</v>
      </c>
      <c r="C19" s="300">
        <f>10+B19+'Personal File'!$C$13</f>
        <v>16</v>
      </c>
      <c r="D19" s="124" t="s">
        <v>490</v>
      </c>
      <c r="H19"/>
    </row>
    <row r="20" spans="1:8" ht="17.399999999999999" thickBot="1">
      <c r="A20" s="301"/>
      <c r="B20" s="302">
        <v>4</v>
      </c>
      <c r="C20" s="303">
        <f>10+B20+'Personal File'!$C$13</f>
        <v>16</v>
      </c>
      <c r="D20" s="242" t="s">
        <v>490</v>
      </c>
      <c r="H20"/>
    </row>
    <row r="21" spans="1:8" ht="16.2" thickTop="1">
      <c r="E21" s="21"/>
      <c r="H21"/>
    </row>
  </sheetData>
  <sortState ref="A3:D18">
    <sortCondition ref="B3:B18"/>
    <sortCondition ref="A3:A18"/>
  </sortState>
  <phoneticPr fontId="0" type="noConversion"/>
  <conditionalFormatting sqref="D3:D20">
    <cfRule type="cellIs" dxfId="8"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7"/>
  <sheetViews>
    <sheetView showGridLines="0" workbookViewId="0"/>
  </sheetViews>
  <sheetFormatPr defaultColWidth="13" defaultRowHeight="15.6"/>
  <cols>
    <col min="1" max="1" width="22.69921875" style="356" bestFit="1" customWidth="1"/>
    <col min="2" max="2" width="8.59765625" style="356" customWidth="1"/>
    <col min="3" max="3" width="6.09765625" style="356" customWidth="1"/>
    <col min="4" max="4" width="8.19921875" style="356" customWidth="1"/>
    <col min="5" max="5" width="8.3984375" style="356" customWidth="1"/>
    <col min="6" max="6" width="8.3984375" style="356" bestFit="1" customWidth="1"/>
    <col min="7" max="10" width="5.59765625" style="356" customWidth="1"/>
    <col min="11" max="11" width="28.8984375" style="356" bestFit="1" customWidth="1"/>
    <col min="12" max="16384" width="13" style="335"/>
  </cols>
  <sheetData>
    <row r="1" spans="1:11" ht="23.4" thickBot="1">
      <c r="A1" s="334" t="s">
        <v>29</v>
      </c>
      <c r="B1" s="334"/>
      <c r="C1" s="334"/>
      <c r="D1" s="334"/>
      <c r="E1" s="334"/>
      <c r="F1" s="334"/>
      <c r="G1" s="334"/>
      <c r="H1" s="334"/>
      <c r="I1" s="334"/>
      <c r="J1" s="334"/>
      <c r="K1" s="334"/>
    </row>
    <row r="2" spans="1:11" ht="16.8" thickTop="1" thickBot="1">
      <c r="A2" s="336" t="s">
        <v>9</v>
      </c>
      <c r="B2" s="337" t="s">
        <v>10</v>
      </c>
      <c r="C2" s="337" t="s">
        <v>33</v>
      </c>
      <c r="D2" s="337" t="s">
        <v>34</v>
      </c>
      <c r="E2" s="338" t="s">
        <v>78</v>
      </c>
      <c r="F2" s="337" t="s">
        <v>30</v>
      </c>
      <c r="G2" s="337" t="s">
        <v>35</v>
      </c>
      <c r="H2" s="339" t="s">
        <v>316</v>
      </c>
      <c r="I2" s="340" t="s">
        <v>464</v>
      </c>
      <c r="J2" s="339" t="s">
        <v>122</v>
      </c>
      <c r="K2" s="341" t="s">
        <v>8</v>
      </c>
    </row>
    <row r="3" spans="1:11">
      <c r="A3" s="342" t="s">
        <v>458</v>
      </c>
      <c r="B3" s="343" t="s">
        <v>454</v>
      </c>
      <c r="C3" s="344" t="s">
        <v>456</v>
      </c>
      <c r="D3" s="345">
        <v>1</v>
      </c>
      <c r="E3" s="346" t="s">
        <v>448</v>
      </c>
      <c r="F3" s="343" t="s">
        <v>455</v>
      </c>
      <c r="G3" s="347">
        <v>10</v>
      </c>
      <c r="H3" s="348" t="str">
        <f>CONCATENATE("+",'Personal File'!$E$6+'Personal File'!$C$9+D3)</f>
        <v>+11</v>
      </c>
      <c r="I3" s="322">
        <f t="shared" ref="I3:I4" ca="1" si="0">RANDBETWEEN(1,20)</f>
        <v>8</v>
      </c>
      <c r="J3" s="323">
        <f t="shared" ref="J3:J4" ca="1" si="1">I3+H3</f>
        <v>19</v>
      </c>
      <c r="K3" s="349" t="s">
        <v>457</v>
      </c>
    </row>
    <row r="4" spans="1:11" ht="16.2" thickBot="1">
      <c r="A4" s="350" t="s">
        <v>475</v>
      </c>
      <c r="B4" s="351" t="s">
        <v>476</v>
      </c>
      <c r="C4" s="352" t="s">
        <v>71</v>
      </c>
      <c r="D4" s="351">
        <v>1</v>
      </c>
      <c r="E4" s="351" t="s">
        <v>448</v>
      </c>
      <c r="F4" s="351" t="s">
        <v>455</v>
      </c>
      <c r="G4" s="353">
        <v>0</v>
      </c>
      <c r="H4" s="354" t="str">
        <f>CONCATENATE("+",'Personal File'!$E$6+'Personal File'!$C$13+D4)</f>
        <v>+7</v>
      </c>
      <c r="I4" s="321">
        <f t="shared" ca="1" si="0"/>
        <v>18</v>
      </c>
      <c r="J4" s="324">
        <f t="shared" ca="1" si="1"/>
        <v>25</v>
      </c>
      <c r="K4" s="355"/>
    </row>
    <row r="5" spans="1:11" ht="6" customHeight="1" thickTop="1" thickBot="1"/>
    <row r="6" spans="1:11" ht="16.8" thickTop="1" thickBot="1">
      <c r="A6" s="336" t="s">
        <v>12</v>
      </c>
      <c r="B6" s="337" t="s">
        <v>13</v>
      </c>
      <c r="C6" s="337" t="s">
        <v>33</v>
      </c>
      <c r="D6" s="337" t="s">
        <v>34</v>
      </c>
      <c r="E6" s="338" t="s">
        <v>78</v>
      </c>
      <c r="F6" s="337" t="s">
        <v>14</v>
      </c>
      <c r="G6" s="337" t="s">
        <v>35</v>
      </c>
      <c r="H6" s="339" t="s">
        <v>316</v>
      </c>
      <c r="I6" s="340" t="s">
        <v>464</v>
      </c>
      <c r="J6" s="339" t="s">
        <v>122</v>
      </c>
      <c r="K6" s="341" t="s">
        <v>8</v>
      </c>
    </row>
    <row r="7" spans="1:11">
      <c r="A7" s="357" t="s">
        <v>463</v>
      </c>
      <c r="B7" s="346" t="s">
        <v>454</v>
      </c>
      <c r="C7" s="358">
        <v>0</v>
      </c>
      <c r="D7" s="359" t="s">
        <v>71</v>
      </c>
      <c r="E7" s="360" t="s">
        <v>448</v>
      </c>
      <c r="F7" s="359" t="s">
        <v>462</v>
      </c>
      <c r="G7" s="361">
        <v>8</v>
      </c>
      <c r="H7" s="268" t="str">
        <f>CONCATENATE("+",'Personal File'!$E$6+'Personal File'!$C$10+D7)</f>
        <v>+4</v>
      </c>
      <c r="I7" s="362">
        <f ca="1">RANDBETWEEN(1,20)</f>
        <v>20</v>
      </c>
      <c r="J7" s="363">
        <f t="shared" ref="J7:J8" ca="1" si="2">I7+H7</f>
        <v>24</v>
      </c>
      <c r="K7" s="364"/>
    </row>
    <row r="8" spans="1:11" ht="16.2" thickBot="1">
      <c r="A8" s="365"/>
      <c r="B8" s="366"/>
      <c r="C8" s="367"/>
      <c r="D8" s="367"/>
      <c r="E8" s="366"/>
      <c r="F8" s="367"/>
      <c r="G8" s="368"/>
      <c r="H8" s="369" t="str">
        <f>CONCATENATE("+",'Personal File'!$E$6+'Personal File'!$C$10+D8)</f>
        <v>+4</v>
      </c>
      <c r="I8" s="370">
        <f t="shared" ref="I8" ca="1" si="3">RANDBETWEEN(1,20)</f>
        <v>15</v>
      </c>
      <c r="J8" s="371">
        <f t="shared" ca="1" si="2"/>
        <v>19</v>
      </c>
      <c r="K8" s="372"/>
    </row>
    <row r="9" spans="1:11" ht="6" customHeight="1" thickTop="1" thickBot="1">
      <c r="D9" s="373"/>
      <c r="E9" s="373"/>
      <c r="G9" s="374"/>
      <c r="H9" s="374"/>
      <c r="I9" s="374"/>
      <c r="J9" s="374"/>
    </row>
    <row r="10" spans="1:11" ht="16.8" thickTop="1" thickBot="1">
      <c r="A10" s="336" t="s">
        <v>83</v>
      </c>
      <c r="B10" s="337" t="s">
        <v>23</v>
      </c>
      <c r="C10" s="337" t="s">
        <v>42</v>
      </c>
      <c r="D10" s="337" t="s">
        <v>122</v>
      </c>
      <c r="E10" s="337" t="s">
        <v>123</v>
      </c>
      <c r="F10" s="337" t="s">
        <v>124</v>
      </c>
      <c r="G10" s="337" t="s">
        <v>35</v>
      </c>
      <c r="H10" s="375" t="s">
        <v>8</v>
      </c>
      <c r="I10" s="376"/>
      <c r="J10" s="376"/>
      <c r="K10" s="377"/>
    </row>
    <row r="11" spans="1:11">
      <c r="A11" s="378" t="s">
        <v>436</v>
      </c>
      <c r="B11" s="379">
        <v>2</v>
      </c>
      <c r="C11" s="379" t="s">
        <v>447</v>
      </c>
      <c r="D11" s="379">
        <v>0</v>
      </c>
      <c r="E11" s="380">
        <v>0.05</v>
      </c>
      <c r="F11" s="379" t="s">
        <v>447</v>
      </c>
      <c r="G11" s="381">
        <v>5</v>
      </c>
      <c r="H11" s="382"/>
      <c r="I11" s="383"/>
      <c r="J11" s="383"/>
      <c r="K11" s="384"/>
    </row>
    <row r="12" spans="1:11" ht="16.2" thickBot="1">
      <c r="A12" s="385" t="s">
        <v>437</v>
      </c>
      <c r="B12" s="386">
        <v>7</v>
      </c>
      <c r="C12" s="387">
        <v>0</v>
      </c>
      <c r="D12" s="386">
        <v>-6</v>
      </c>
      <c r="E12" s="388">
        <v>0.4</v>
      </c>
      <c r="F12" s="389" t="s">
        <v>460</v>
      </c>
      <c r="G12" s="390">
        <v>50</v>
      </c>
      <c r="H12" s="391"/>
      <c r="I12" s="392"/>
      <c r="J12" s="392"/>
      <c r="K12" s="393"/>
    </row>
    <row r="13" spans="1:11" ht="6.75" customHeight="1" thickTop="1" thickBot="1"/>
    <row r="14" spans="1:11" ht="16.8" thickTop="1" thickBot="1">
      <c r="A14" s="394" t="s">
        <v>15</v>
      </c>
      <c r="B14" s="374">
        <f>SUM(G4:G14)</f>
        <v>63</v>
      </c>
      <c r="D14" s="395" t="s">
        <v>84</v>
      </c>
      <c r="E14" s="396"/>
      <c r="F14" s="375" t="s">
        <v>11</v>
      </c>
      <c r="G14" s="337" t="s">
        <v>35</v>
      </c>
      <c r="H14" s="339" t="s">
        <v>316</v>
      </c>
      <c r="I14" s="375" t="s">
        <v>8</v>
      </c>
      <c r="J14" s="376"/>
      <c r="K14" s="377"/>
    </row>
    <row r="15" spans="1:11">
      <c r="D15" s="412" t="s">
        <v>481</v>
      </c>
      <c r="E15" s="413"/>
      <c r="F15" s="397">
        <v>18</v>
      </c>
      <c r="G15" s="398">
        <f>F15*0.05</f>
        <v>0.9</v>
      </c>
      <c r="H15" s="414" t="s">
        <v>482</v>
      </c>
      <c r="I15" s="399"/>
      <c r="J15" s="400"/>
      <c r="K15" s="401"/>
    </row>
    <row r="16" spans="1:11" ht="16.2" thickBot="1">
      <c r="D16" s="402"/>
      <c r="E16" s="403"/>
      <c r="F16" s="404"/>
      <c r="G16" s="368"/>
      <c r="H16" s="368"/>
      <c r="I16" s="405"/>
      <c r="J16" s="406"/>
      <c r="K16" s="407"/>
    </row>
    <row r="17" ht="16.2" thickTop="1"/>
  </sheetData>
  <phoneticPr fontId="0" type="noConversion"/>
  <conditionalFormatting sqref="I4">
    <cfRule type="cellIs" dxfId="7" priority="7" operator="equal">
      <formula>20</formula>
    </cfRule>
    <cfRule type="cellIs" dxfId="6" priority="8" operator="equal">
      <formula>1</formula>
    </cfRule>
  </conditionalFormatting>
  <conditionalFormatting sqref="I7">
    <cfRule type="cellIs" dxfId="5" priority="5" operator="equal">
      <formula>20</formula>
    </cfRule>
    <cfRule type="cellIs" dxfId="4" priority="6" operator="equal">
      <formula>1</formula>
    </cfRule>
  </conditionalFormatting>
  <conditionalFormatting sqref="I8">
    <cfRule type="cellIs" dxfId="3" priority="3" operator="equal">
      <formula>20</formula>
    </cfRule>
    <cfRule type="cellIs" dxfId="2" priority="4" operator="equal">
      <formula>1</formula>
    </cfRule>
  </conditionalFormatting>
  <conditionalFormatting sqref="I3">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0"/>
  <sheetViews>
    <sheetView showGridLines="0" workbookViewId="0"/>
  </sheetViews>
  <sheetFormatPr defaultColWidth="13" defaultRowHeight="15.6"/>
  <cols>
    <col min="1" max="1" width="27.3984375" style="24" bestFit="1" customWidth="1"/>
    <col min="2" max="2" width="5.59765625" style="26" bestFit="1" customWidth="1"/>
    <col min="3" max="4" width="26.59765625" style="1" customWidth="1"/>
    <col min="5" max="16384" width="13" style="1"/>
  </cols>
  <sheetData>
    <row r="1" spans="1:4" ht="23.4" thickBot="1">
      <c r="A1" s="23" t="s">
        <v>117</v>
      </c>
      <c r="B1" s="131"/>
      <c r="C1" s="23"/>
      <c r="D1" s="23"/>
    </row>
    <row r="2" spans="1:4" s="24" customFormat="1" ht="16.2" thickBot="1">
      <c r="A2" s="132" t="s">
        <v>118</v>
      </c>
      <c r="B2" s="133" t="s">
        <v>35</v>
      </c>
      <c r="C2" s="134" t="s">
        <v>119</v>
      </c>
      <c r="D2" s="135" t="s">
        <v>120</v>
      </c>
    </row>
    <row r="3" spans="1:4">
      <c r="A3" s="136" t="s">
        <v>444</v>
      </c>
      <c r="B3" s="137">
        <v>0</v>
      </c>
      <c r="C3" s="415" t="s">
        <v>483</v>
      </c>
      <c r="D3" s="138" t="s">
        <v>450</v>
      </c>
    </row>
    <row r="4" spans="1:4">
      <c r="A4" s="139" t="s">
        <v>445</v>
      </c>
      <c r="B4" s="140">
        <v>1</v>
      </c>
      <c r="C4" s="141" t="s">
        <v>451</v>
      </c>
      <c r="D4" s="142"/>
    </row>
    <row r="5" spans="1:4" ht="16.2" thickBot="1">
      <c r="A5" s="143" t="s">
        <v>446</v>
      </c>
      <c r="B5" s="274">
        <v>0</v>
      </c>
      <c r="C5" s="275" t="s">
        <v>452</v>
      </c>
      <c r="D5" s="146" t="s">
        <v>449</v>
      </c>
    </row>
    <row r="6" spans="1:4" ht="24" thickTop="1" thickBot="1">
      <c r="A6" s="23" t="s">
        <v>121</v>
      </c>
      <c r="B6" s="147"/>
      <c r="C6" s="23"/>
      <c r="D6" s="148"/>
    </row>
    <row r="7" spans="1:4" ht="16.2" thickBot="1">
      <c r="A7" s="132" t="s">
        <v>118</v>
      </c>
      <c r="B7" s="133" t="s">
        <v>35</v>
      </c>
      <c r="C7" s="134" t="s">
        <v>119</v>
      </c>
      <c r="D7" s="135" t="s">
        <v>120</v>
      </c>
    </row>
    <row r="8" spans="1:4">
      <c r="A8" s="139" t="s">
        <v>441</v>
      </c>
      <c r="B8" s="140">
        <v>2</v>
      </c>
      <c r="C8" s="141"/>
      <c r="D8" s="142"/>
    </row>
    <row r="9" spans="1:4">
      <c r="A9" s="416" t="s">
        <v>442</v>
      </c>
      <c r="B9" s="417">
        <v>0</v>
      </c>
      <c r="C9" s="418" t="s">
        <v>487</v>
      </c>
      <c r="D9" s="419"/>
    </row>
    <row r="10" spans="1:4">
      <c r="A10" s="420" t="s">
        <v>485</v>
      </c>
      <c r="B10" s="417">
        <v>0</v>
      </c>
      <c r="C10" s="418" t="s">
        <v>486</v>
      </c>
      <c r="D10" s="419"/>
    </row>
    <row r="11" spans="1:4">
      <c r="A11" s="416" t="s">
        <v>443</v>
      </c>
      <c r="B11" s="417">
        <v>0</v>
      </c>
      <c r="C11" s="418" t="s">
        <v>488</v>
      </c>
      <c r="D11" s="419"/>
    </row>
    <row r="12" spans="1:4" ht="16.2" thickBot="1">
      <c r="A12" s="408" t="s">
        <v>479</v>
      </c>
      <c r="B12" s="409">
        <v>0</v>
      </c>
      <c r="C12" s="410" t="s">
        <v>480</v>
      </c>
      <c r="D12" s="411"/>
    </row>
    <row r="13" spans="1:4" ht="24" thickTop="1" thickBot="1">
      <c r="A13" s="20" t="s">
        <v>489</v>
      </c>
      <c r="B13" s="26">
        <f>SUM(B3:B12)</f>
        <v>3</v>
      </c>
      <c r="C13" s="149" t="s">
        <v>438</v>
      </c>
      <c r="D13" s="148"/>
    </row>
    <row r="14" spans="1:4" ht="16.2" thickBot="1">
      <c r="A14" s="132" t="s">
        <v>118</v>
      </c>
      <c r="B14" s="133" t="s">
        <v>35</v>
      </c>
      <c r="C14" s="134" t="s">
        <v>119</v>
      </c>
      <c r="D14" s="135" t="s">
        <v>120</v>
      </c>
    </row>
    <row r="15" spans="1:4">
      <c r="A15" s="225" t="s">
        <v>439</v>
      </c>
      <c r="B15" s="226"/>
      <c r="C15" s="153"/>
      <c r="D15" s="150"/>
    </row>
    <row r="16" spans="1:4">
      <c r="A16" s="152" t="s">
        <v>440</v>
      </c>
      <c r="B16" s="154"/>
      <c r="C16" s="155"/>
      <c r="D16" s="151"/>
    </row>
    <row r="17" spans="1:4">
      <c r="A17" s="152"/>
      <c r="B17" s="154"/>
      <c r="C17" s="155"/>
      <c r="D17" s="151"/>
    </row>
    <row r="18" spans="1:4" ht="16.2" thickBot="1">
      <c r="A18" s="143"/>
      <c r="B18" s="144"/>
      <c r="C18" s="145"/>
      <c r="D18" s="146"/>
    </row>
    <row r="19" spans="1:4" ht="23.4" thickTop="1">
      <c r="A19" s="20" t="s">
        <v>484</v>
      </c>
      <c r="B19" s="26">
        <f>SUM(B15:B18)</f>
        <v>0</v>
      </c>
      <c r="C19" s="241"/>
      <c r="D19" s="148"/>
    </row>
    <row r="20" spans="1:4">
      <c r="A20" s="1"/>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Spells</vt:lpstr>
      <vt:lpstr>Feats</vt:lpstr>
      <vt:lpstr>Martial</vt:lpstr>
      <vt:lpstr>Equipment</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2007-10-06T03:37:03Z</cp:lastPrinted>
  <dcterms:created xsi:type="dcterms:W3CDTF">2000-10-24T15:39:59Z</dcterms:created>
  <dcterms:modified xsi:type="dcterms:W3CDTF">2018-01-19T21:23:01Z</dcterms:modified>
</cp:coreProperties>
</file>