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08" yWindow="-12" windowWidth="10200" windowHeight="8736"/>
  </bookViews>
  <sheets>
    <sheet name="Initiative" sheetId="1" r:id="rId1"/>
    <sheet name="Attacks" sheetId="2" r:id="rId2"/>
    <sheet name="Saves" sheetId="3" r:id="rId3"/>
    <sheet name="hps" sheetId="5" r:id="rId4"/>
    <sheet name="Rolls" sheetId="4" r:id="rId5"/>
  </sheets>
  <calcPr calcId="145621"/>
</workbook>
</file>

<file path=xl/calcChain.xml><?xml version="1.0" encoding="utf-8"?>
<calcChain xmlns="http://schemas.openxmlformats.org/spreadsheetml/2006/main">
  <c r="D11" i="1" l="1"/>
  <c r="D9" i="1"/>
  <c r="E9" i="1" s="1"/>
  <c r="D8" i="1" l="1"/>
  <c r="E8" i="1" s="1"/>
  <c r="H6" i="2"/>
  <c r="I6" i="2" s="1"/>
  <c r="H5" i="2"/>
  <c r="I5" i="2" s="1"/>
  <c r="E11" i="3"/>
  <c r="F11" i="3" s="1"/>
  <c r="E10" i="3"/>
  <c r="F10" i="3" s="1"/>
  <c r="E9" i="3"/>
  <c r="F9" i="3" s="1"/>
  <c r="H7" i="2"/>
  <c r="I7" i="2" s="1"/>
  <c r="V11" i="5" l="1"/>
  <c r="Z11" i="5" s="1"/>
  <c r="AA11" i="5" s="1"/>
  <c r="V10" i="5"/>
  <c r="Z10" i="5" s="1"/>
  <c r="AA10" i="5" s="1"/>
  <c r="D7" i="1" l="1"/>
  <c r="D6" i="1"/>
  <c r="D5" i="1"/>
  <c r="D4" i="1"/>
  <c r="D3" i="1"/>
  <c r="D2" i="1"/>
  <c r="E7" i="1" l="1"/>
  <c r="E2" i="1" l="1"/>
  <c r="Y2" i="5" l="1"/>
  <c r="E8" i="3" l="1"/>
  <c r="F8" i="3" s="1"/>
  <c r="V13" i="5" l="1"/>
  <c r="Z13" i="5" s="1"/>
  <c r="AA13" i="5" s="1"/>
  <c r="H11" i="2" l="1"/>
  <c r="I11" i="2" s="1"/>
  <c r="H10" i="2"/>
  <c r="I10" i="2" s="1"/>
  <c r="V12" i="5" l="1"/>
  <c r="Z12" i="5" l="1"/>
  <c r="AA12" i="5" s="1"/>
  <c r="D2" i="5" l="1"/>
  <c r="C2" i="5"/>
  <c r="B2" i="5"/>
  <c r="L5" i="3" l="1"/>
  <c r="M5" i="3" s="1"/>
  <c r="L6" i="3"/>
  <c r="M6" i="3" s="1"/>
  <c r="L7" i="3"/>
  <c r="M7" i="3" s="1"/>
  <c r="L8" i="3"/>
  <c r="M8" i="3" s="1"/>
  <c r="V8" i="5" l="1"/>
  <c r="Z8" i="5" s="1"/>
  <c r="AA8" i="5" s="1"/>
  <c r="V9" i="5" l="1"/>
  <c r="Z9" i="5" s="1"/>
  <c r="AA9" i="5" s="1"/>
  <c r="D5" i="5" l="1"/>
  <c r="C5" i="5"/>
  <c r="V6" i="5"/>
  <c r="Z6" i="5" s="1"/>
  <c r="AA6" i="5" s="1"/>
  <c r="V5" i="5"/>
  <c r="Z5" i="5" s="1"/>
  <c r="AA5" i="5" s="1"/>
  <c r="B5" i="5"/>
  <c r="V4" i="5"/>
  <c r="Z4" i="5" s="1"/>
  <c r="AA4" i="5" s="1"/>
  <c r="E4" i="1" l="1"/>
  <c r="E3" i="1"/>
  <c r="H12" i="2" l="1"/>
  <c r="I12" i="2" s="1"/>
  <c r="H4" i="4" l="1"/>
  <c r="H4" i="2" l="1"/>
  <c r="I4" i="2" s="1"/>
  <c r="H3" i="2" l="1"/>
  <c r="I3" i="2" s="1"/>
  <c r="H2" i="2"/>
  <c r="I2" i="2" s="1"/>
  <c r="I8" i="1" l="1"/>
  <c r="H13" i="2" l="1"/>
  <c r="I13" i="2" s="1"/>
  <c r="V7" i="5" l="1"/>
  <c r="Z7" i="5" s="1"/>
  <c r="AA7" i="5" s="1"/>
  <c r="E7" i="3" l="1"/>
  <c r="F7" i="3" s="1"/>
  <c r="E6" i="3"/>
  <c r="F6" i="3" s="1"/>
  <c r="E5" i="3"/>
  <c r="F5" i="3" s="1"/>
  <c r="I9" i="1" l="1"/>
  <c r="L4" i="3" l="1"/>
  <c r="M4" i="3" s="1"/>
  <c r="L3" i="3"/>
  <c r="M3" i="3" s="1"/>
  <c r="L2" i="3"/>
  <c r="M2" i="3" s="1"/>
  <c r="V3" i="5" l="1"/>
  <c r="Z3" i="5" s="1"/>
  <c r="AA3" i="5" s="1"/>
  <c r="I10" i="1" l="1"/>
  <c r="I11" i="1"/>
  <c r="I12" i="1" s="1"/>
  <c r="M11" i="1" s="1"/>
  <c r="M12" i="1" l="1"/>
  <c r="M10" i="1"/>
  <c r="E6" i="1" l="1"/>
  <c r="V2" i="5" l="1"/>
  <c r="Z2" i="5" s="1"/>
  <c r="AA2" i="5" s="1"/>
  <c r="E2" i="3" l="1"/>
  <c r="F2" i="3" s="1"/>
  <c r="E3" i="3"/>
  <c r="F3" i="3" s="1"/>
  <c r="E4" i="3" l="1"/>
  <c r="F4" i="3" s="1"/>
  <c r="M5" i="1" l="1"/>
  <c r="M6" i="1"/>
  <c r="M14" i="1" s="1"/>
  <c r="M7" i="1" l="1"/>
  <c r="M8" i="1" s="1"/>
  <c r="D5" i="4" l="1"/>
  <c r="E5" i="1" l="1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H6" i="4"/>
  <c r="G6" i="4"/>
  <c r="F6" i="4"/>
  <c r="E6" i="4"/>
  <c r="D6" i="4"/>
  <c r="C6" i="4"/>
  <c r="H5" i="4"/>
  <c r="G5" i="4"/>
  <c r="F5" i="4"/>
  <c r="E5" i="4"/>
  <c r="C5" i="4"/>
  <c r="G4" i="4"/>
  <c r="F4" i="4"/>
  <c r="E4" i="4"/>
  <c r="D4" i="4"/>
  <c r="C4" i="4"/>
  <c r="H3" i="4"/>
  <c r="G3" i="4"/>
  <c r="F3" i="4"/>
  <c r="E3" i="4"/>
  <c r="D3" i="4"/>
  <c r="C3" i="4"/>
  <c r="H2" i="4"/>
  <c r="G2" i="4"/>
  <c r="F2" i="4"/>
  <c r="E2" i="4"/>
  <c r="D2" i="4"/>
  <c r="C2" i="4"/>
</calcChain>
</file>

<file path=xl/comments1.xml><?xml version="1.0" encoding="utf-8"?>
<comments xmlns="http://schemas.openxmlformats.org/spreadsheetml/2006/main">
  <authors>
    <author>Alexis Álvarez</author>
  </authors>
  <commentList>
    <comment ref="F3" authorId="0">
      <text>
        <r>
          <rPr>
            <i/>
            <sz val="12"/>
            <color indexed="81"/>
            <rFont val="Times New Roman"/>
            <family val="1"/>
          </rPr>
          <t>longstrider
+10’ to Speed</t>
        </r>
      </text>
    </comment>
  </commentList>
</comments>
</file>

<file path=xl/sharedStrings.xml><?xml version="1.0" encoding="utf-8"?>
<sst xmlns="http://schemas.openxmlformats.org/spreadsheetml/2006/main" count="223" uniqueCount="128">
  <si>
    <t>Character</t>
  </si>
  <si>
    <t>Group</t>
  </si>
  <si>
    <t>Initiative</t>
  </si>
  <si>
    <t>Roll</t>
  </si>
  <si>
    <t>Modified Roll</t>
  </si>
  <si>
    <t>Move</t>
  </si>
  <si>
    <t>30’</t>
  </si>
  <si>
    <t>Jason</t>
  </si>
  <si>
    <t>1d</t>
  </si>
  <si>
    <t>2d</t>
  </si>
  <si>
    <t>3d</t>
  </si>
  <si>
    <t>4d</t>
  </si>
  <si>
    <t>5d</t>
  </si>
  <si>
    <t>6d</t>
  </si>
  <si>
    <t>Party Composition</t>
  </si>
  <si>
    <t>Adversarial Party Composition</t>
  </si>
  <si>
    <t>ECL</t>
  </si>
  <si>
    <t>Classes</t>
  </si>
  <si>
    <t>scout</t>
  </si>
  <si>
    <t>Avg. ECL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</si>
  <si>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</si>
  <si>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</si>
  <si>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</si>
  <si>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</si>
  <si>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</si>
  <si>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</si>
  <si>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</si>
  <si>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</si>
  <si>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</si>
  <si>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</si>
  <si>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</si>
  <si>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</si>
  <si>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</si>
  <si>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</si>
  <si>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Mod+</t>
  </si>
  <si>
    <t>W+</t>
  </si>
  <si>
    <t>Other+</t>
  </si>
  <si>
    <t>d20</t>
  </si>
  <si>
    <t>Ranks</t>
  </si>
  <si>
    <t>Save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</si>
  <si>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</si>
  <si>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</si>
  <si>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</si>
  <si>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</si>
  <si>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</si>
  <si>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</si>
  <si>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</si>
  <si>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</si>
  <si>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</si>
  <si>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</si>
  <si>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</si>
  <si>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</si>
  <si>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</si>
  <si>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</si>
  <si>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Evil</t>
  </si>
  <si>
    <t>Good</t>
  </si>
  <si>
    <t>Chaos</t>
  </si>
  <si>
    <t>Law</t>
  </si>
  <si>
    <t>Silver</t>
  </si>
  <si>
    <t>Magic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</si>
  <si>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</si>
  <si>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</si>
  <si>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</si>
  <si>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</si>
  <si>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</si>
  <si>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</si>
  <si>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</si>
  <si>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Save vs.</t>
  </si>
  <si>
    <t>see PC file</t>
  </si>
  <si>
    <t>*</t>
  </si>
  <si>
    <t>Info</t>
  </si>
  <si>
    <t>Spell Resist</t>
  </si>
  <si>
    <t>none</t>
  </si>
  <si>
    <t>Faith</t>
  </si>
  <si>
    <t>20’</t>
  </si>
  <si>
    <t>paladin / pious templar</t>
  </si>
  <si>
    <t>Brant (mount)</t>
  </si>
  <si>
    <t>Targeting</t>
  </si>
  <si>
    <t>Brant</t>
  </si>
  <si>
    <t>Mods</t>
  </si>
  <si>
    <t>d4</t>
  </si>
  <si>
    <t>d6</t>
  </si>
  <si>
    <t>d8</t>
  </si>
  <si>
    <t>d10</t>
  </si>
  <si>
    <t>d12</t>
  </si>
  <si>
    <t>d100</t>
  </si>
  <si>
    <t>/all</t>
  </si>
  <si>
    <t>Notes</t>
  </si>
  <si>
    <t>d3</t>
  </si>
  <si>
    <t>Dispel Magic</t>
  </si>
  <si>
    <r>
      <t>Faith</t>
    </r>
    <r>
      <rPr>
        <b/>
        <vertAlign val="superscript"/>
        <sz val="12"/>
        <color theme="1"/>
        <rFont val="Times New Roman"/>
        <family val="1"/>
      </rPr>
      <t>pfe</t>
    </r>
  </si>
  <si>
    <t>Caleb</t>
  </si>
  <si>
    <t>Kali</t>
  </si>
  <si>
    <t>50’</t>
  </si>
  <si>
    <t>fighter / dervish</t>
  </si>
  <si>
    <t>diviner / cleric / myst. theurge</t>
  </si>
  <si>
    <t>40’</t>
  </si>
  <si>
    <t>Spot</t>
  </si>
  <si>
    <t>Gordo</t>
  </si>
  <si>
    <t>rogue</t>
  </si>
  <si>
    <t>dung snakes</t>
  </si>
  <si>
    <t>dung snake</t>
  </si>
  <si>
    <t>dung snakes, 6</t>
  </si>
  <si>
    <t>Grapple</t>
  </si>
  <si>
    <t>Bite</t>
  </si>
  <si>
    <t>1d3+4</t>
  </si>
  <si>
    <t>Constrict</t>
  </si>
  <si>
    <t>1d3+4+Improved Grab</t>
  </si>
  <si>
    <t>Trufaux</t>
  </si>
  <si>
    <t>dung snake 1</t>
  </si>
  <si>
    <t>dung snake 2</t>
  </si>
  <si>
    <t>dung snake 3</t>
  </si>
  <si>
    <t>Dagger</t>
  </si>
  <si>
    <t>1d6</t>
  </si>
  <si>
    <t>1d3</t>
  </si>
  <si>
    <t>Ranseur +1</t>
  </si>
  <si>
    <t>MW Heavy Mace</t>
  </si>
  <si>
    <t>1d6+1</t>
  </si>
  <si>
    <t>Hide</t>
  </si>
  <si>
    <t>Listen</t>
  </si>
  <si>
    <t>Deathcoils</t>
  </si>
  <si>
    <t>Constrict 1d8+10</t>
  </si>
  <si>
    <t>1d8+10+Improved Grab</t>
  </si>
  <si>
    <t>Fort DC 16; sleep 2d4 hours + 1d6 Con</t>
  </si>
  <si>
    <t>Poison Breath, 60’ cone</t>
  </si>
  <si>
    <t>Trufaux (armored)</t>
  </si>
  <si>
    <t>Mov.Sil.</t>
  </si>
  <si>
    <t>Serpent Kingdoms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</si>
</sst>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name val="Times New Roman"/>
      <family val="2"/>
    </font>
    <font>
      <b/>
      <vertAlign val="superscript"/>
      <sz val="12"/>
      <color theme="1"/>
      <name val="Times New Roman"/>
      <family val="1"/>
    </font>
    <font>
      <i/>
      <sz val="12"/>
      <color indexed="81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1" tint="0.14999847407452621"/>
        <bgColor indexed="64"/>
      </patternFill>
    </fill>
  </fills>
  <borders count="56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16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7" borderId="15" xfId="0" applyFont="1" applyFill="1" applyBorder="1" applyAlignment="1">
      <alignment horizontal="center" vertical="center" wrapText="1"/>
    </xf>
    <xf numFmtId="0" fontId="0" fillId="7" borderId="8" xfId="0" applyFill="1" applyBorder="1" applyAlignment="1">
      <alignment horizontal="center"/>
    </xf>
    <xf numFmtId="0" fontId="2" fillId="8" borderId="15" xfId="0" applyFont="1" applyFill="1" applyBorder="1" applyAlignment="1">
      <alignment horizontal="center" vertical="center" wrapText="1"/>
    </xf>
    <xf numFmtId="0" fontId="0" fillId="8" borderId="8" xfId="0" applyFill="1" applyBorder="1" applyAlignment="1">
      <alignment horizontal="center"/>
    </xf>
    <xf numFmtId="0" fontId="7" fillId="9" borderId="8" xfId="0" applyFont="1" applyFill="1" applyBorder="1" applyAlignment="1">
      <alignment horizontal="center"/>
    </xf>
    <xf numFmtId="0" fontId="2" fillId="10" borderId="15" xfId="0" applyFont="1" applyFill="1" applyBorder="1" applyAlignment="1">
      <alignment horizontal="center" vertical="center" wrapText="1"/>
    </xf>
    <xf numFmtId="0" fontId="0" fillId="10" borderId="8" xfId="0" applyFill="1" applyBorder="1" applyAlignment="1">
      <alignment horizontal="center"/>
    </xf>
    <xf numFmtId="0" fontId="2" fillId="11" borderId="15" xfId="0" applyFont="1" applyFill="1" applyBorder="1" applyAlignment="1">
      <alignment horizontal="center" vertical="center" wrapText="1"/>
    </xf>
    <xf numFmtId="0" fontId="0" fillId="11" borderId="8" xfId="0" applyFill="1" applyBorder="1" applyAlignment="1">
      <alignment horizontal="center"/>
    </xf>
    <xf numFmtId="0" fontId="2" fillId="5" borderId="15" xfId="0" applyFon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/>
    </xf>
    <xf numFmtId="0" fontId="2" fillId="12" borderId="15" xfId="0" applyFont="1" applyFill="1" applyBorder="1" applyAlignment="1">
      <alignment horizontal="center" vertical="center" wrapText="1"/>
    </xf>
    <xf numFmtId="0" fontId="0" fillId="12" borderId="8" xfId="0" applyFill="1" applyBorder="1" applyAlignment="1">
      <alignment horizontal="center"/>
    </xf>
    <xf numFmtId="0" fontId="2" fillId="13" borderId="15" xfId="0" applyFont="1" applyFill="1" applyBorder="1" applyAlignment="1">
      <alignment horizontal="center" vertical="center" wrapText="1"/>
    </xf>
    <xf numFmtId="0" fontId="0" fillId="13" borderId="8" xfId="0" applyFill="1" applyBorder="1" applyAlignment="1">
      <alignment horizontal="center"/>
    </xf>
    <xf numFmtId="0" fontId="2" fillId="14" borderId="15" xfId="0" applyFont="1" applyFill="1" applyBorder="1" applyAlignment="1">
      <alignment horizontal="center" vertical="center" wrapText="1"/>
    </xf>
    <xf numFmtId="0" fontId="0" fillId="14" borderId="8" xfId="0" applyFill="1" applyBorder="1" applyAlignment="1">
      <alignment horizontal="center"/>
    </xf>
    <xf numFmtId="0" fontId="2" fillId="15" borderId="15" xfId="0" applyFont="1" applyFill="1" applyBorder="1" applyAlignment="1">
      <alignment horizontal="center" vertical="center" wrapText="1"/>
    </xf>
    <xf numFmtId="0" fontId="0" fillId="15" borderId="8" xfId="0" applyFill="1" applyBorder="1" applyAlignment="1">
      <alignment horizontal="center"/>
    </xf>
    <xf numFmtId="0" fontId="2" fillId="0" borderId="19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2" fillId="16" borderId="16" xfId="0" applyFont="1" applyFill="1" applyBorder="1" applyAlignment="1">
      <alignment horizontal="center" vertical="center" wrapText="1"/>
    </xf>
    <xf numFmtId="0" fontId="0" fillId="16" borderId="14" xfId="0" applyFill="1" applyBorder="1" applyAlignment="1">
      <alignment horizontal="center"/>
    </xf>
    <xf numFmtId="0" fontId="2" fillId="0" borderId="23" xfId="0" applyFont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2" fillId="19" borderId="26" xfId="0" applyFont="1" applyFill="1" applyBorder="1" applyAlignment="1">
      <alignment horizontal="center" vertical="center" wrapText="1"/>
    </xf>
    <xf numFmtId="0" fontId="2" fillId="18" borderId="23" xfId="0" applyFont="1" applyFill="1" applyBorder="1" applyAlignment="1">
      <alignment horizontal="center" vertical="center" wrapText="1"/>
    </xf>
    <xf numFmtId="0" fontId="0" fillId="18" borderId="25" xfId="0" applyFill="1" applyBorder="1" applyAlignment="1">
      <alignment horizontal="center"/>
    </xf>
    <xf numFmtId="0" fontId="8" fillId="17" borderId="27" xfId="0" applyFont="1" applyFill="1" applyBorder="1" applyAlignment="1">
      <alignment horizontal="center" vertical="center" wrapText="1"/>
    </xf>
    <xf numFmtId="0" fontId="9" fillId="17" borderId="28" xfId="0" applyFont="1" applyFill="1" applyBorder="1" applyAlignment="1">
      <alignment horizontal="center"/>
    </xf>
    <xf numFmtId="0" fontId="2" fillId="4" borderId="23" xfId="0" applyFont="1" applyFill="1" applyBorder="1" applyAlignment="1">
      <alignment horizontal="center" vertical="center" wrapText="1"/>
    </xf>
    <xf numFmtId="0" fontId="0" fillId="4" borderId="25" xfId="0" applyFill="1" applyBorder="1" applyAlignment="1">
      <alignment horizontal="center"/>
    </xf>
    <xf numFmtId="0" fontId="0" fillId="7" borderId="31" xfId="0" applyFill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7" borderId="30" xfId="0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5" borderId="30" xfId="0" applyFill="1" applyBorder="1" applyAlignment="1">
      <alignment horizontal="center"/>
    </xf>
    <xf numFmtId="0" fontId="0" fillId="7" borderId="32" xfId="0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10" fillId="9" borderId="32" xfId="0" applyFont="1" applyFill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16" borderId="34" xfId="0" applyFont="1" applyFill="1" applyBorder="1" applyAlignment="1">
      <alignment horizontal="center"/>
    </xf>
    <xf numFmtId="0" fontId="0" fillId="16" borderId="30" xfId="0" applyFill="1" applyBorder="1" applyAlignment="1">
      <alignment horizontal="center"/>
    </xf>
    <xf numFmtId="0" fontId="10" fillId="9" borderId="34" xfId="0" applyFont="1" applyFill="1" applyBorder="1" applyAlignment="1">
      <alignment horizontal="center"/>
    </xf>
    <xf numFmtId="0" fontId="11" fillId="0" borderId="0" xfId="0" applyFont="1" applyAlignment="1">
      <alignment horizontal="right"/>
    </xf>
    <xf numFmtId="0" fontId="2" fillId="3" borderId="42" xfId="0" applyFont="1" applyFill="1" applyBorder="1" applyAlignment="1">
      <alignment horizontal="center"/>
    </xf>
    <xf numFmtId="0" fontId="2" fillId="3" borderId="48" xfId="0" applyFont="1" applyFill="1" applyBorder="1" applyAlignment="1">
      <alignment horizontal="center"/>
    </xf>
    <xf numFmtId="0" fontId="2" fillId="3" borderId="43" xfId="0" applyFont="1" applyFill="1" applyBorder="1" applyAlignment="1">
      <alignment horizontal="center"/>
    </xf>
    <xf numFmtId="0" fontId="0" fillId="3" borderId="37" xfId="0" applyFill="1" applyBorder="1" applyAlignment="1">
      <alignment horizontal="center"/>
    </xf>
    <xf numFmtId="0" fontId="0" fillId="3" borderId="47" xfId="0" applyFill="1" applyBorder="1" applyAlignment="1">
      <alignment horizontal="center"/>
    </xf>
    <xf numFmtId="0" fontId="0" fillId="3" borderId="38" xfId="0" applyFill="1" applyBorder="1" applyAlignment="1">
      <alignment horizontal="center"/>
    </xf>
    <xf numFmtId="0" fontId="0" fillId="3" borderId="30" xfId="0" applyFill="1" applyBorder="1" applyAlignment="1">
      <alignment horizontal="center"/>
    </xf>
    <xf numFmtId="164" fontId="0" fillId="3" borderId="45" xfId="0" applyNumberFormat="1" applyFill="1" applyBorder="1" applyAlignment="1">
      <alignment horizontal="center"/>
    </xf>
    <xf numFmtId="0" fontId="0" fillId="3" borderId="46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41" xfId="0" applyFill="1" applyBorder="1" applyAlignment="1">
      <alignment horizontal="center"/>
    </xf>
    <xf numFmtId="0" fontId="2" fillId="5" borderId="42" xfId="0" applyFont="1" applyFill="1" applyBorder="1" applyAlignment="1">
      <alignment horizontal="center"/>
    </xf>
    <xf numFmtId="0" fontId="2" fillId="5" borderId="48" xfId="0" applyFont="1" applyFill="1" applyBorder="1" applyAlignment="1">
      <alignment horizontal="center"/>
    </xf>
    <xf numFmtId="0" fontId="2" fillId="5" borderId="43" xfId="0" applyFont="1" applyFill="1" applyBorder="1" applyAlignment="1">
      <alignment horizontal="center"/>
    </xf>
    <xf numFmtId="0" fontId="0" fillId="5" borderId="37" xfId="0" applyFill="1" applyBorder="1" applyAlignment="1">
      <alignment horizontal="center"/>
    </xf>
    <xf numFmtId="0" fontId="0" fillId="5" borderId="38" xfId="0" applyFill="1" applyBorder="1" applyAlignment="1">
      <alignment horizontal="center"/>
    </xf>
    <xf numFmtId="0" fontId="0" fillId="5" borderId="46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41" xfId="0" applyFill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6" xfId="0" applyFont="1" applyBorder="1" applyAlignment="1">
      <alignment horizontal="center" vertical="center" wrapText="1"/>
    </xf>
    <xf numFmtId="0" fontId="10" fillId="9" borderId="3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4" borderId="17" xfId="0" applyFont="1" applyFill="1" applyBorder="1" applyAlignment="1">
      <alignment horizontal="centerContinuous" vertical="center" wrapText="1"/>
    </xf>
    <xf numFmtId="0" fontId="2" fillId="14" borderId="20" xfId="0" applyFont="1" applyFill="1" applyBorder="1" applyAlignment="1">
      <alignment horizontal="centerContinuous" vertical="center" wrapText="1"/>
    </xf>
    <xf numFmtId="0" fontId="0" fillId="14" borderId="18" xfId="0" applyFill="1" applyBorder="1" applyAlignment="1">
      <alignment horizontal="center"/>
    </xf>
    <xf numFmtId="0" fontId="0" fillId="14" borderId="21" xfId="0" applyFill="1" applyBorder="1" applyAlignment="1">
      <alignment horizontal="center"/>
    </xf>
    <xf numFmtId="0" fontId="2" fillId="20" borderId="17" xfId="0" applyFont="1" applyFill="1" applyBorder="1" applyAlignment="1">
      <alignment horizontal="center" vertical="center" wrapText="1"/>
    </xf>
    <xf numFmtId="0" fontId="2" fillId="20" borderId="18" xfId="0" applyFont="1" applyFill="1" applyBorder="1" applyAlignment="1">
      <alignment horizontal="center"/>
    </xf>
    <xf numFmtId="0" fontId="2" fillId="21" borderId="15" xfId="0" applyFont="1" applyFill="1" applyBorder="1" applyAlignment="1">
      <alignment horizontal="center" vertical="center" wrapText="1"/>
    </xf>
    <xf numFmtId="0" fontId="2" fillId="21" borderId="8" xfId="0" applyFont="1" applyFill="1" applyBorder="1" applyAlignment="1">
      <alignment horizontal="center"/>
    </xf>
    <xf numFmtId="0" fontId="6" fillId="22" borderId="16" xfId="0" applyFont="1" applyFill="1" applyBorder="1" applyAlignment="1">
      <alignment horizontal="center" vertical="center" wrapText="1"/>
    </xf>
    <xf numFmtId="0" fontId="6" fillId="22" borderId="14" xfId="0" applyFont="1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164" fontId="0" fillId="5" borderId="40" xfId="0" applyNumberForma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164" fontId="0" fillId="3" borderId="40" xfId="0" applyNumberFormat="1" applyFill="1" applyBorder="1" applyAlignment="1">
      <alignment horizontal="center"/>
    </xf>
    <xf numFmtId="1" fontId="2" fillId="0" borderId="0" xfId="3" applyNumberFormat="1" applyFont="1" applyAlignment="1">
      <alignment horizontal="center" vertical="center"/>
    </xf>
    <xf numFmtId="1" fontId="0" fillId="0" borderId="0" xfId="0" applyNumberFormat="1" applyAlignment="1">
      <alignment horizontal="center"/>
    </xf>
    <xf numFmtId="0" fontId="5" fillId="19" borderId="49" xfId="0" applyFont="1" applyFill="1" applyBorder="1" applyAlignment="1">
      <alignment horizontal="center"/>
    </xf>
    <xf numFmtId="0" fontId="2" fillId="3" borderId="44" xfId="0" applyFont="1" applyFill="1" applyBorder="1" applyAlignment="1">
      <alignment horizontal="right"/>
    </xf>
    <xf numFmtId="0" fontId="2" fillId="3" borderId="37" xfId="0" applyFont="1" applyFill="1" applyBorder="1" applyAlignment="1">
      <alignment horizontal="right"/>
    </xf>
    <xf numFmtId="0" fontId="2" fillId="3" borderId="39" xfId="0" applyFont="1" applyFill="1" applyBorder="1" applyAlignment="1">
      <alignment horizontal="right"/>
    </xf>
    <xf numFmtId="0" fontId="2" fillId="5" borderId="44" xfId="0" applyFont="1" applyFill="1" applyBorder="1" applyAlignment="1">
      <alignment horizontal="right"/>
    </xf>
    <xf numFmtId="0" fontId="2" fillId="5" borderId="37" xfId="0" applyFont="1" applyFill="1" applyBorder="1" applyAlignment="1">
      <alignment horizontal="right"/>
    </xf>
    <xf numFmtId="0" fontId="2" fillId="5" borderId="39" xfId="0" applyFont="1" applyFill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/>
    </xf>
    <xf numFmtId="0" fontId="12" fillId="9" borderId="30" xfId="0" applyFont="1" applyFill="1" applyBorder="1" applyAlignment="1">
      <alignment horizontal="center"/>
    </xf>
    <xf numFmtId="0" fontId="12" fillId="9" borderId="31" xfId="0" applyFont="1" applyFill="1" applyBorder="1" applyAlignment="1">
      <alignment horizontal="center"/>
    </xf>
    <xf numFmtId="0" fontId="12" fillId="9" borderId="32" xfId="0" applyFont="1" applyFill="1" applyBorder="1" applyAlignment="1">
      <alignment horizontal="center"/>
    </xf>
    <xf numFmtId="0" fontId="6" fillId="9" borderId="52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/>
    </xf>
    <xf numFmtId="0" fontId="13" fillId="9" borderId="23" xfId="0" applyFont="1" applyFill="1" applyBorder="1" applyAlignment="1">
      <alignment horizontal="center" vertical="center" wrapText="1"/>
    </xf>
    <xf numFmtId="0" fontId="13" fillId="9" borderId="25" xfId="0" applyFont="1" applyFill="1" applyBorder="1" applyAlignment="1">
      <alignment horizontal="center"/>
    </xf>
    <xf numFmtId="164" fontId="0" fillId="5" borderId="45" xfId="0" applyNumberFormat="1" applyFill="1" applyBorder="1" applyAlignment="1">
      <alignment horizontal="center"/>
    </xf>
    <xf numFmtId="0" fontId="2" fillId="23" borderId="18" xfId="0" applyFont="1" applyFill="1" applyBorder="1" applyAlignment="1">
      <alignment horizontal="center"/>
    </xf>
    <xf numFmtId="0" fontId="4" fillId="20" borderId="18" xfId="0" applyFont="1" applyFill="1" applyBorder="1" applyAlignment="1">
      <alignment horizontal="center"/>
    </xf>
    <xf numFmtId="0" fontId="4" fillId="21" borderId="8" xfId="0" applyFont="1" applyFill="1" applyBorder="1" applyAlignment="1">
      <alignment horizontal="center"/>
    </xf>
    <xf numFmtId="0" fontId="5" fillId="5" borderId="53" xfId="0" applyFont="1" applyFill="1" applyBorder="1" applyAlignment="1">
      <alignment horizontal="center" vertical="center"/>
    </xf>
    <xf numFmtId="0" fontId="5" fillId="5" borderId="54" xfId="0" applyFont="1" applyFill="1" applyBorder="1" applyAlignment="1">
      <alignment horizontal="center" vertical="center"/>
    </xf>
    <xf numFmtId="0" fontId="5" fillId="0" borderId="50" xfId="0" applyFont="1" applyBorder="1" applyAlignment="1">
      <alignment horizontal="center"/>
    </xf>
    <xf numFmtId="0" fontId="2" fillId="14" borderId="28" xfId="0" applyFont="1" applyFill="1" applyBorder="1" applyAlignment="1">
      <alignment horizontal="center"/>
    </xf>
    <xf numFmtId="0" fontId="5" fillId="0" borderId="0" xfId="0" quotePrefix="1" applyFont="1" applyAlignment="1">
      <alignment horizontal="center" vertical="center"/>
    </xf>
    <xf numFmtId="0" fontId="0" fillId="14" borderId="18" xfId="0" quotePrefix="1" applyFill="1" applyBorder="1" applyAlignment="1">
      <alignment horizontal="center"/>
    </xf>
    <xf numFmtId="0" fontId="0" fillId="16" borderId="32" xfId="0" applyFill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14" fillId="0" borderId="0" xfId="0" quotePrefix="1" applyFont="1" applyAlignment="1">
      <alignment horizontal="center"/>
    </xf>
    <xf numFmtId="0" fontId="14" fillId="0" borderId="29" xfId="0" quotePrefix="1" applyFont="1" applyBorder="1" applyAlignment="1">
      <alignment horizontal="center"/>
    </xf>
    <xf numFmtId="0" fontId="0" fillId="0" borderId="30" xfId="0" quotePrefix="1" applyBorder="1" applyAlignment="1">
      <alignment horizontal="center"/>
    </xf>
    <xf numFmtId="0" fontId="2" fillId="0" borderId="55" xfId="0" applyFont="1" applyBorder="1" applyAlignment="1">
      <alignment horizontal="center"/>
    </xf>
    <xf numFmtId="0" fontId="14" fillId="0" borderId="30" xfId="0" quotePrefix="1" applyFont="1" applyBorder="1" applyAlignment="1">
      <alignment horizontal="center"/>
    </xf>
    <xf numFmtId="0" fontId="14" fillId="0" borderId="32" xfId="0" quotePrefix="1" applyFont="1" applyBorder="1" applyAlignment="1">
      <alignment horizontal="center"/>
    </xf>
    <xf numFmtId="0" fontId="5" fillId="5" borderId="30" xfId="0" applyFont="1" applyFill="1" applyBorder="1" applyAlignment="1">
      <alignment horizontal="center" vertical="center"/>
    </xf>
    <xf numFmtId="0" fontId="5" fillId="5" borderId="32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/>
    </xf>
    <xf numFmtId="0" fontId="5" fillId="0" borderId="51" xfId="0" applyFont="1" applyFill="1" applyBorder="1" applyAlignment="1">
      <alignment horizontal="center"/>
    </xf>
    <xf numFmtId="0" fontId="2" fillId="5" borderId="28" xfId="0" applyFont="1" applyFill="1" applyBorder="1" applyAlignment="1">
      <alignment horizontal="center"/>
    </xf>
    <xf numFmtId="0" fontId="4" fillId="6" borderId="18" xfId="0" applyFont="1" applyFill="1" applyBorder="1" applyAlignment="1">
      <alignment horizontal="center"/>
    </xf>
    <xf numFmtId="0" fontId="4" fillId="6" borderId="8" xfId="0" applyFont="1" applyFill="1" applyBorder="1" applyAlignment="1">
      <alignment horizontal="center"/>
    </xf>
    <xf numFmtId="0" fontId="4" fillId="6" borderId="14" xfId="0" applyFont="1" applyFill="1" applyBorder="1" applyAlignment="1">
      <alignment horizontal="center"/>
    </xf>
    <xf numFmtId="0" fontId="2" fillId="7" borderId="28" xfId="0" applyFont="1" applyFill="1" applyBorder="1" applyAlignment="1">
      <alignment horizontal="center"/>
    </xf>
    <xf numFmtId="0" fontId="0" fillId="6" borderId="25" xfId="0" applyFill="1" applyBorder="1" applyAlignment="1">
      <alignment horizontal="center"/>
    </xf>
    <xf numFmtId="0" fontId="6" fillId="6" borderId="14" xfId="0" applyFont="1" applyFill="1" applyBorder="1" applyAlignment="1">
      <alignment horizontal="center"/>
    </xf>
    <xf numFmtId="0" fontId="0" fillId="6" borderId="30" xfId="0" applyFill="1" applyBorder="1" applyAlignment="1">
      <alignment horizontal="center"/>
    </xf>
    <xf numFmtId="0" fontId="0" fillId="5" borderId="32" xfId="0" applyFill="1" applyBorder="1" applyAlignment="1">
      <alignment horizontal="center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234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FF00FF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</dxfs>
  <tableStyles count="0" defaultTableStyle="TableStyleMedium2" defaultPivotStyle="PivotStyleLight16"/>
  <colors>
    <mruColors>
      <color rgb="FF00FFFF"/>
      <color rgb="FF99FF99"/>
      <color rgb="FFFF99FF"/>
      <color rgb="FF66FF33"/>
      <color rgb="FFFFFF66"/>
      <color rgb="FFCCFF99"/>
      <color rgb="FF008000"/>
      <color rgb="FF0000FF"/>
      <color rgb="FFCC99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  <c:pt idx="4">
                  <c:v>13</c:v>
                </c:pt>
                <c:pt idx="5">
                  <c:v>14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  <c:pt idx="4">
                  <c:v>9</c:v>
                </c:pt>
                <c:pt idx="5">
                  <c:v>18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4</c:v>
                </c:pt>
                <c:pt idx="1">
                  <c:v>9</c:v>
                </c:pt>
                <c:pt idx="2">
                  <c:v>11</c:v>
                </c:pt>
                <c:pt idx="3">
                  <c:v>10</c:v>
                </c:pt>
                <c:pt idx="4">
                  <c:v>13</c:v>
                </c:pt>
                <c:pt idx="5">
                  <c:v>20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1</c:v>
                </c:pt>
                <c:pt idx="1">
                  <c:v>6</c:v>
                </c:pt>
                <c:pt idx="2">
                  <c:v>17</c:v>
                </c:pt>
                <c:pt idx="3">
                  <c:v>19</c:v>
                </c:pt>
                <c:pt idx="4">
                  <c:v>22</c:v>
                </c:pt>
                <c:pt idx="5">
                  <c:v>24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4</c:v>
                </c:pt>
                <c:pt idx="1">
                  <c:v>10</c:v>
                </c:pt>
                <c:pt idx="2">
                  <c:v>19</c:v>
                </c:pt>
                <c:pt idx="3">
                  <c:v>27</c:v>
                </c:pt>
                <c:pt idx="4">
                  <c:v>26</c:v>
                </c:pt>
                <c:pt idx="5">
                  <c:v>45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6</c:v>
                </c:pt>
                <c:pt idx="1">
                  <c:v>11</c:v>
                </c:pt>
                <c:pt idx="2">
                  <c:v>17</c:v>
                </c:pt>
                <c:pt idx="3">
                  <c:v>35</c:v>
                </c:pt>
                <c:pt idx="4">
                  <c:v>35</c:v>
                </c:pt>
                <c:pt idx="5">
                  <c:v>44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14</c:v>
                </c:pt>
                <c:pt idx="1">
                  <c:v>18</c:v>
                </c:pt>
                <c:pt idx="2">
                  <c:v>27</c:v>
                </c:pt>
                <c:pt idx="3">
                  <c:v>47</c:v>
                </c:pt>
                <c:pt idx="4">
                  <c:v>75</c:v>
                </c:pt>
                <c:pt idx="5">
                  <c:v>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333568"/>
        <c:axId val="114335104"/>
        <c:axId val="8970240"/>
      </c:area3DChart>
      <c:catAx>
        <c:axId val="11433356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14335104"/>
        <c:crosses val="autoZero"/>
        <c:auto val="1"/>
        <c:lblAlgn val="ctr"/>
        <c:lblOffset val="100"/>
        <c:noMultiLvlLbl val="0"/>
      </c:catAx>
      <c:valAx>
        <c:axId val="1143351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14333568"/>
        <c:crosses val="autoZero"/>
        <c:crossBetween val="midCat"/>
      </c:valAx>
      <c:serAx>
        <c:axId val="897024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14335104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</c:v>
                </c:pt>
                <c:pt idx="1">
                  <c:v>d4</c:v>
                </c:pt>
                <c:pt idx="2">
                  <c:v>d6</c:v>
                </c:pt>
                <c:pt idx="3">
                  <c:v>d8</c:v>
                </c:pt>
                <c:pt idx="4">
                  <c:v>d10</c:v>
                </c:pt>
                <c:pt idx="5">
                  <c:v>d12</c:v>
                </c:pt>
                <c:pt idx="6">
                  <c:v>d20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3</c:v>
                </c:pt>
                <c:pt idx="1">
                  <c:v>2</c:v>
                </c:pt>
                <c:pt idx="2">
                  <c:v>4</c:v>
                </c:pt>
                <c:pt idx="3">
                  <c:v>1</c:v>
                </c:pt>
                <c:pt idx="4">
                  <c:v>4</c:v>
                </c:pt>
                <c:pt idx="5">
                  <c:v>6</c:v>
                </c:pt>
                <c:pt idx="6">
                  <c:v>14</c:v>
                </c:pt>
              </c:numCache>
            </c:numRef>
          </c:val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</c:v>
                </c:pt>
                <c:pt idx="1">
                  <c:v>d4</c:v>
                </c:pt>
                <c:pt idx="2">
                  <c:v>d6</c:v>
                </c:pt>
                <c:pt idx="3">
                  <c:v>d8</c:v>
                </c:pt>
                <c:pt idx="4">
                  <c:v>d10</c:v>
                </c:pt>
                <c:pt idx="5">
                  <c:v>d12</c:v>
                </c:pt>
                <c:pt idx="6">
                  <c:v>d20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4</c:v>
                </c:pt>
                <c:pt idx="1">
                  <c:v>4</c:v>
                </c:pt>
                <c:pt idx="2">
                  <c:v>9</c:v>
                </c:pt>
                <c:pt idx="3">
                  <c:v>6</c:v>
                </c:pt>
                <c:pt idx="4">
                  <c:v>10</c:v>
                </c:pt>
                <c:pt idx="5">
                  <c:v>11</c:v>
                </c:pt>
                <c:pt idx="6">
                  <c:v>18</c:v>
                </c:pt>
              </c:numCache>
            </c:numRef>
          </c:val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</c:v>
                </c:pt>
                <c:pt idx="1">
                  <c:v>d4</c:v>
                </c:pt>
                <c:pt idx="2">
                  <c:v>d6</c:v>
                </c:pt>
                <c:pt idx="3">
                  <c:v>d8</c:v>
                </c:pt>
                <c:pt idx="4">
                  <c:v>d10</c:v>
                </c:pt>
                <c:pt idx="5">
                  <c:v>d12</c:v>
                </c:pt>
                <c:pt idx="6">
                  <c:v>d20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6</c:v>
                </c:pt>
                <c:pt idx="1">
                  <c:v>6</c:v>
                </c:pt>
                <c:pt idx="2">
                  <c:v>11</c:v>
                </c:pt>
                <c:pt idx="3">
                  <c:v>17</c:v>
                </c:pt>
                <c:pt idx="4">
                  <c:v>19</c:v>
                </c:pt>
                <c:pt idx="5">
                  <c:v>17</c:v>
                </c:pt>
                <c:pt idx="6">
                  <c:v>27</c:v>
                </c:pt>
              </c:numCache>
            </c:numRef>
          </c:val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</c:v>
                </c:pt>
                <c:pt idx="1">
                  <c:v>d4</c:v>
                </c:pt>
                <c:pt idx="2">
                  <c:v>d6</c:v>
                </c:pt>
                <c:pt idx="3">
                  <c:v>d8</c:v>
                </c:pt>
                <c:pt idx="4">
                  <c:v>d10</c:v>
                </c:pt>
                <c:pt idx="5">
                  <c:v>d12</c:v>
                </c:pt>
                <c:pt idx="6">
                  <c:v>d20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7</c:v>
                </c:pt>
                <c:pt idx="1">
                  <c:v>7</c:v>
                </c:pt>
                <c:pt idx="2">
                  <c:v>10</c:v>
                </c:pt>
                <c:pt idx="3">
                  <c:v>19</c:v>
                </c:pt>
                <c:pt idx="4">
                  <c:v>27</c:v>
                </c:pt>
                <c:pt idx="5">
                  <c:v>35</c:v>
                </c:pt>
                <c:pt idx="6">
                  <c:v>47</c:v>
                </c:pt>
              </c:numCache>
            </c:numRef>
          </c:val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</c:v>
                </c:pt>
                <c:pt idx="1">
                  <c:v>d4</c:v>
                </c:pt>
                <c:pt idx="2">
                  <c:v>d6</c:v>
                </c:pt>
                <c:pt idx="3">
                  <c:v>d8</c:v>
                </c:pt>
                <c:pt idx="4">
                  <c:v>d10</c:v>
                </c:pt>
                <c:pt idx="5">
                  <c:v>d12</c:v>
                </c:pt>
                <c:pt idx="6">
                  <c:v>d20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13</c:v>
                </c:pt>
                <c:pt idx="1">
                  <c:v>9</c:v>
                </c:pt>
                <c:pt idx="2">
                  <c:v>13</c:v>
                </c:pt>
                <c:pt idx="3">
                  <c:v>22</c:v>
                </c:pt>
                <c:pt idx="4">
                  <c:v>26</c:v>
                </c:pt>
                <c:pt idx="5">
                  <c:v>35</c:v>
                </c:pt>
                <c:pt idx="6">
                  <c:v>75</c:v>
                </c:pt>
              </c:numCache>
            </c:numRef>
          </c:val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</c:v>
                </c:pt>
                <c:pt idx="1">
                  <c:v>d4</c:v>
                </c:pt>
                <c:pt idx="2">
                  <c:v>d6</c:v>
                </c:pt>
                <c:pt idx="3">
                  <c:v>d8</c:v>
                </c:pt>
                <c:pt idx="4">
                  <c:v>d10</c:v>
                </c:pt>
                <c:pt idx="5">
                  <c:v>d12</c:v>
                </c:pt>
                <c:pt idx="6">
                  <c:v>d20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14</c:v>
                </c:pt>
                <c:pt idx="1">
                  <c:v>18</c:v>
                </c:pt>
                <c:pt idx="2">
                  <c:v>20</c:v>
                </c:pt>
                <c:pt idx="3">
                  <c:v>24</c:v>
                </c:pt>
                <c:pt idx="4">
                  <c:v>45</c:v>
                </c:pt>
                <c:pt idx="5">
                  <c:v>44</c:v>
                </c:pt>
                <c:pt idx="6">
                  <c:v>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191616"/>
        <c:axId val="116193152"/>
        <c:axId val="60372288"/>
      </c:area3DChart>
      <c:catAx>
        <c:axId val="1161916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16193152"/>
        <c:crosses val="autoZero"/>
        <c:auto val="1"/>
        <c:lblAlgn val="ctr"/>
        <c:lblOffset val="100"/>
        <c:noMultiLvlLbl val="0"/>
      </c:catAx>
      <c:valAx>
        <c:axId val="1161931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16191616"/>
        <c:crosses val="autoZero"/>
        <c:crossBetween val="midCat"/>
      </c:valAx>
      <c:serAx>
        <c:axId val="6037228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16193152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  <c:pt idx="4">
                  <c:v>13</c:v>
                </c:pt>
                <c:pt idx="5">
                  <c:v>14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  <c:pt idx="4">
                  <c:v>9</c:v>
                </c:pt>
                <c:pt idx="5">
                  <c:v>18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4</c:v>
                </c:pt>
                <c:pt idx="1">
                  <c:v>9</c:v>
                </c:pt>
                <c:pt idx="2">
                  <c:v>11</c:v>
                </c:pt>
                <c:pt idx="3">
                  <c:v>10</c:v>
                </c:pt>
                <c:pt idx="4">
                  <c:v>13</c:v>
                </c:pt>
                <c:pt idx="5">
                  <c:v>20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1</c:v>
                </c:pt>
                <c:pt idx="1">
                  <c:v>6</c:v>
                </c:pt>
                <c:pt idx="2">
                  <c:v>17</c:v>
                </c:pt>
                <c:pt idx="3">
                  <c:v>19</c:v>
                </c:pt>
                <c:pt idx="4">
                  <c:v>22</c:v>
                </c:pt>
                <c:pt idx="5">
                  <c:v>24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4</c:v>
                </c:pt>
                <c:pt idx="1">
                  <c:v>10</c:v>
                </c:pt>
                <c:pt idx="2">
                  <c:v>19</c:v>
                </c:pt>
                <c:pt idx="3">
                  <c:v>27</c:v>
                </c:pt>
                <c:pt idx="4">
                  <c:v>26</c:v>
                </c:pt>
                <c:pt idx="5">
                  <c:v>45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6</c:v>
                </c:pt>
                <c:pt idx="1">
                  <c:v>11</c:v>
                </c:pt>
                <c:pt idx="2">
                  <c:v>17</c:v>
                </c:pt>
                <c:pt idx="3">
                  <c:v>35</c:v>
                </c:pt>
                <c:pt idx="4">
                  <c:v>35</c:v>
                </c:pt>
                <c:pt idx="5">
                  <c:v>44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14</c:v>
                </c:pt>
                <c:pt idx="1">
                  <c:v>18</c:v>
                </c:pt>
                <c:pt idx="2">
                  <c:v>27</c:v>
                </c:pt>
                <c:pt idx="3">
                  <c:v>47</c:v>
                </c:pt>
                <c:pt idx="4">
                  <c:v>75</c:v>
                </c:pt>
                <c:pt idx="5">
                  <c:v>52</c:v>
                </c:pt>
              </c:numCache>
            </c:numRef>
          </c:val>
        </c:ser>
        <c:bandFmts/>
        <c:axId val="116530560"/>
        <c:axId val="116552832"/>
        <c:axId val="63834752"/>
      </c:surface3DChart>
      <c:catAx>
        <c:axId val="11653056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16552832"/>
        <c:crosses val="autoZero"/>
        <c:auto val="1"/>
        <c:lblAlgn val="ctr"/>
        <c:lblOffset val="100"/>
        <c:noMultiLvlLbl val="0"/>
      </c:catAx>
      <c:valAx>
        <c:axId val="1165528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16530560"/>
        <c:crosses val="autoZero"/>
        <c:crossBetween val="midCat"/>
      </c:valAx>
      <c:serAx>
        <c:axId val="6383475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16552832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904874</xdr:colOff>
      <xdr:row>12</xdr:row>
      <xdr:rowOff>15239</xdr:rowOff>
    </xdr:from>
    <xdr:to>
      <xdr:col>2</xdr:col>
      <xdr:colOff>97154</xdr:colOff>
      <xdr:row>13</xdr:row>
      <xdr:rowOff>13334</xdr:rowOff>
    </xdr:to>
    <xdr:sp macro="" textlink="">
      <xdr:nvSpPr>
        <xdr:cNvPr id="2" name="Hexagon 1"/>
        <xdr:cNvSpPr/>
      </xdr:nvSpPr>
      <xdr:spPr>
        <a:xfrm>
          <a:off x="904874" y="3436619"/>
          <a:ext cx="1028700" cy="196215"/>
        </a:xfrm>
        <a:prstGeom prst="hexagon">
          <a:avLst/>
        </a:prstGeom>
        <a:solidFill>
          <a:srgbClr val="FF0000">
            <a:alpha val="67000"/>
          </a:srgbClr>
        </a:solidFill>
        <a:ln w="3175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i="1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hastened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6"/>
  <sheetViews>
    <sheetView showGridLines="0" tabSelected="1" zoomScaleNormal="100" workbookViewId="0"/>
  </sheetViews>
  <sheetFormatPr defaultRowHeight="15.6" x14ac:dyDescent="0.3"/>
  <cols>
    <col min="1" max="1" width="15.59765625" bestFit="1" customWidth="1"/>
    <col min="2" max="2" width="6.296875" style="19" bestFit="1" customWidth="1"/>
    <col min="3" max="3" width="8.5" style="19" bestFit="1" customWidth="1"/>
    <col min="4" max="4" width="4.296875" style="19" bestFit="1" customWidth="1"/>
    <col min="5" max="5" width="8.3984375" style="19" bestFit="1" customWidth="1"/>
    <col min="6" max="6" width="5.69921875" style="19" bestFit="1" customWidth="1"/>
    <col min="7" max="7" width="2.69921875" customWidth="1"/>
    <col min="8" max="8" width="14.09765625" bestFit="1" customWidth="1"/>
    <col min="9" max="9" width="4.8984375" bestFit="1" customWidth="1"/>
    <col min="10" max="10" width="25" bestFit="1" customWidth="1"/>
    <col min="11" max="11" width="2.69921875" customWidth="1"/>
    <col min="12" max="12" width="19.59765625" bestFit="1" customWidth="1"/>
    <col min="13" max="13" width="4.8984375" bestFit="1" customWidth="1"/>
    <col min="14" max="14" width="16.69921875" bestFit="1" customWidth="1"/>
  </cols>
  <sheetData>
    <row r="1" spans="1:14" s="93" customFormat="1" ht="31.8" thickBot="1" x14ac:dyDescent="0.35">
      <c r="A1" s="91" t="s">
        <v>0</v>
      </c>
      <c r="B1" s="91" t="s">
        <v>1</v>
      </c>
      <c r="C1" s="91" t="s">
        <v>2</v>
      </c>
      <c r="D1" s="92" t="s">
        <v>3</v>
      </c>
      <c r="E1" s="91" t="s">
        <v>4</v>
      </c>
      <c r="F1" s="91" t="s">
        <v>5</v>
      </c>
      <c r="H1" s="94" t="s">
        <v>14</v>
      </c>
      <c r="I1" s="94"/>
      <c r="J1" s="94"/>
      <c r="K1" s="94"/>
      <c r="L1" s="94" t="s">
        <v>15</v>
      </c>
      <c r="M1" s="94"/>
      <c r="N1" s="94"/>
    </row>
    <row r="2" spans="1:14" ht="16.8" thickTop="1" thickBot="1" x14ac:dyDescent="0.35">
      <c r="A2" s="77" t="s">
        <v>98</v>
      </c>
      <c r="B2" s="77">
        <v>1</v>
      </c>
      <c r="C2" s="60">
        <v>-1</v>
      </c>
      <c r="D2" s="123">
        <f t="shared" ref="D2:D7" ca="1" si="0">RANDBETWEEN(1,20)</f>
        <v>12</v>
      </c>
      <c r="E2" s="60">
        <f t="shared" ref="E2:E7" ca="1" si="1">SUM(C2:D2)</f>
        <v>11</v>
      </c>
      <c r="F2" s="60" t="s">
        <v>74</v>
      </c>
      <c r="H2" s="71" t="s">
        <v>0</v>
      </c>
      <c r="I2" s="72" t="s">
        <v>16</v>
      </c>
      <c r="J2" s="73" t="s">
        <v>17</v>
      </c>
      <c r="L2" s="82" t="s">
        <v>0</v>
      </c>
      <c r="M2" s="83" t="s">
        <v>16</v>
      </c>
      <c r="N2" s="84" t="s">
        <v>70</v>
      </c>
    </row>
    <row r="3" spans="1:14" x14ac:dyDescent="0.3">
      <c r="A3" s="77" t="s">
        <v>91</v>
      </c>
      <c r="B3" s="77">
        <v>1</v>
      </c>
      <c r="C3" s="60">
        <v>3</v>
      </c>
      <c r="D3" s="123">
        <f t="shared" ca="1" si="0"/>
        <v>17</v>
      </c>
      <c r="E3" s="60">
        <f t="shared" ca="1" si="1"/>
        <v>20</v>
      </c>
      <c r="F3" s="159" t="s">
        <v>96</v>
      </c>
      <c r="H3" s="74" t="s">
        <v>7</v>
      </c>
      <c r="I3" s="75">
        <v>11</v>
      </c>
      <c r="J3" s="76" t="s">
        <v>18</v>
      </c>
      <c r="L3" s="85" t="s">
        <v>102</v>
      </c>
      <c r="M3" s="61">
        <v>7</v>
      </c>
      <c r="N3" s="86" t="s">
        <v>127</v>
      </c>
    </row>
    <row r="4" spans="1:14" ht="16.2" thickBot="1" x14ac:dyDescent="0.35">
      <c r="A4" s="77" t="s">
        <v>92</v>
      </c>
      <c r="B4" s="77">
        <v>1</v>
      </c>
      <c r="C4" s="60">
        <v>7</v>
      </c>
      <c r="D4" s="123">
        <f t="shared" ca="1" si="0"/>
        <v>7</v>
      </c>
      <c r="E4" s="60">
        <f t="shared" ca="1" si="1"/>
        <v>14</v>
      </c>
      <c r="F4" s="60" t="s">
        <v>6</v>
      </c>
      <c r="H4" s="74" t="s">
        <v>73</v>
      </c>
      <c r="I4" s="77">
        <v>10</v>
      </c>
      <c r="J4" s="76" t="s">
        <v>75</v>
      </c>
      <c r="L4" s="85" t="s">
        <v>120</v>
      </c>
      <c r="M4" s="61">
        <v>7</v>
      </c>
      <c r="N4" s="86" t="s">
        <v>127</v>
      </c>
    </row>
    <row r="5" spans="1:14" x14ac:dyDescent="0.3">
      <c r="A5" s="77" t="s">
        <v>7</v>
      </c>
      <c r="B5" s="77">
        <v>1</v>
      </c>
      <c r="C5" s="60">
        <v>7</v>
      </c>
      <c r="D5" s="123">
        <f t="shared" ca="1" si="0"/>
        <v>9</v>
      </c>
      <c r="E5" s="60">
        <f t="shared" ca="1" si="1"/>
        <v>16</v>
      </c>
      <c r="F5" s="60" t="s">
        <v>93</v>
      </c>
      <c r="H5" s="74" t="s">
        <v>91</v>
      </c>
      <c r="I5" s="77">
        <v>10</v>
      </c>
      <c r="J5" s="76" t="s">
        <v>95</v>
      </c>
      <c r="L5" s="115" t="s">
        <v>19</v>
      </c>
      <c r="M5" s="130">
        <f>AVERAGE(M3:M4)</f>
        <v>7</v>
      </c>
      <c r="N5" s="87"/>
    </row>
    <row r="6" spans="1:14" x14ac:dyDescent="0.3">
      <c r="A6" s="77" t="s">
        <v>73</v>
      </c>
      <c r="B6" s="77">
        <v>1</v>
      </c>
      <c r="C6" s="60">
        <v>1</v>
      </c>
      <c r="D6" s="123">
        <f t="shared" ca="1" si="0"/>
        <v>10</v>
      </c>
      <c r="E6" s="60">
        <f t="shared" ca="1" si="1"/>
        <v>11</v>
      </c>
      <c r="F6" s="60" t="s">
        <v>74</v>
      </c>
      <c r="H6" s="74" t="s">
        <v>92</v>
      </c>
      <c r="I6" s="77">
        <v>10</v>
      </c>
      <c r="J6" s="76" t="s">
        <v>94</v>
      </c>
      <c r="L6" s="116" t="s">
        <v>20</v>
      </c>
      <c r="M6" s="88">
        <f>SUM(M3:M4)</f>
        <v>14</v>
      </c>
      <c r="N6" s="86"/>
    </row>
    <row r="7" spans="1:14" ht="16.2" thickBot="1" x14ac:dyDescent="0.35">
      <c r="A7" s="61" t="s">
        <v>100</v>
      </c>
      <c r="B7" s="61">
        <v>2</v>
      </c>
      <c r="C7" s="60">
        <v>3</v>
      </c>
      <c r="D7" s="123">
        <f t="shared" ca="1" si="0"/>
        <v>11</v>
      </c>
      <c r="E7" s="60">
        <f t="shared" ca="1" si="1"/>
        <v>14</v>
      </c>
      <c r="F7" s="60" t="s">
        <v>74</v>
      </c>
      <c r="H7" s="74" t="s">
        <v>98</v>
      </c>
      <c r="I7" s="77">
        <v>10</v>
      </c>
      <c r="J7" s="76" t="s">
        <v>99</v>
      </c>
      <c r="L7" s="116" t="s">
        <v>23</v>
      </c>
      <c r="M7" s="105">
        <f>M6/4</f>
        <v>3.5</v>
      </c>
      <c r="N7" s="86" t="s">
        <v>24</v>
      </c>
    </row>
    <row r="8" spans="1:14" ht="16.2" thickBot="1" x14ac:dyDescent="0.35">
      <c r="A8" s="59" t="s">
        <v>125</v>
      </c>
      <c r="B8" s="59">
        <v>2</v>
      </c>
      <c r="C8" s="60">
        <v>1</v>
      </c>
      <c r="D8" s="123">
        <f ca="1">RANDBETWEEN(1,20)</f>
        <v>19</v>
      </c>
      <c r="E8" s="60">
        <f ca="1">SUM(C8:D8)</f>
        <v>20</v>
      </c>
      <c r="F8" s="60" t="s">
        <v>74</v>
      </c>
      <c r="H8" s="112" t="s">
        <v>19</v>
      </c>
      <c r="I8" s="78">
        <f>AVERAGE(I3:I7)</f>
        <v>10.199999999999999</v>
      </c>
      <c r="J8" s="79"/>
      <c r="L8" s="117" t="s">
        <v>25</v>
      </c>
      <c r="M8" s="106">
        <f>M7*2</f>
        <v>7</v>
      </c>
      <c r="N8" s="89" t="s">
        <v>26</v>
      </c>
    </row>
    <row r="9" spans="1:14" ht="16.2" thickTop="1" x14ac:dyDescent="0.3">
      <c r="A9" s="61" t="s">
        <v>120</v>
      </c>
      <c r="B9" s="61">
        <v>2</v>
      </c>
      <c r="C9" s="60">
        <v>3</v>
      </c>
      <c r="D9" s="123">
        <f ca="1">RANDBETWEEN(1,20)</f>
        <v>17</v>
      </c>
      <c r="E9" s="60">
        <f ca="1">SUM(C9:D9)</f>
        <v>20</v>
      </c>
      <c r="F9" s="60" t="s">
        <v>74</v>
      </c>
      <c r="H9" s="113" t="s">
        <v>20</v>
      </c>
      <c r="I9" s="80">
        <f>SUM(I3:I7)</f>
        <v>51</v>
      </c>
      <c r="J9" s="76"/>
    </row>
    <row r="10" spans="1:14" x14ac:dyDescent="0.3">
      <c r="A10" s="19"/>
      <c r="H10" s="113" t="s">
        <v>21</v>
      </c>
      <c r="I10" s="80">
        <f>COUNT(I3:I7)</f>
        <v>5</v>
      </c>
      <c r="J10" s="76"/>
      <c r="L10" s="70" t="s">
        <v>27</v>
      </c>
      <c r="M10" s="110">
        <f>I11</f>
        <v>12.75</v>
      </c>
    </row>
    <row r="11" spans="1:14" x14ac:dyDescent="0.3">
      <c r="A11" s="19"/>
      <c r="D11" s="123">
        <f ca="1">RANDBETWEEN(1,20)</f>
        <v>17</v>
      </c>
      <c r="H11" s="113" t="s">
        <v>23</v>
      </c>
      <c r="I11" s="107">
        <f>I9/4</f>
        <v>12.75</v>
      </c>
      <c r="J11" s="76" t="s">
        <v>24</v>
      </c>
      <c r="L11" s="70" t="s">
        <v>28</v>
      </c>
      <c r="M11" s="110">
        <f>I12</f>
        <v>25.5</v>
      </c>
    </row>
    <row r="12" spans="1:14" ht="16.2" thickBot="1" x14ac:dyDescent="0.35">
      <c r="A12" s="19"/>
      <c r="H12" s="114" t="s">
        <v>25</v>
      </c>
      <c r="I12" s="108">
        <f>I11*2</f>
        <v>25.5</v>
      </c>
      <c r="J12" s="81" t="s">
        <v>26</v>
      </c>
      <c r="L12" s="70" t="s">
        <v>29</v>
      </c>
      <c r="M12" s="110">
        <f>I9</f>
        <v>51</v>
      </c>
    </row>
    <row r="13" spans="1:14" ht="16.2" thickTop="1" x14ac:dyDescent="0.3">
      <c r="A13" s="19"/>
    </row>
    <row r="14" spans="1:14" x14ac:dyDescent="0.3">
      <c r="A14" s="19"/>
      <c r="L14" s="15" t="s">
        <v>30</v>
      </c>
      <c r="M14" s="109">
        <f>M6</f>
        <v>14</v>
      </c>
    </row>
    <row r="15" spans="1:14" x14ac:dyDescent="0.3">
      <c r="A15" s="19"/>
    </row>
    <row r="16" spans="1:14" x14ac:dyDescent="0.3">
      <c r="A16" s="19"/>
    </row>
  </sheetData>
  <sortState ref="A2:F8">
    <sortCondition descending="1" ref="E2:E8"/>
  </sortState>
  <conditionalFormatting sqref="M14">
    <cfRule type="cellIs" dxfId="229" priority="69" operator="greaterThan">
      <formula>$M$12</formula>
    </cfRule>
    <cfRule type="cellIs" dxfId="228" priority="70" operator="between">
      <formula>$M$11</formula>
      <formula>$M$12</formula>
    </cfRule>
    <cfRule type="cellIs" dxfId="227" priority="71" operator="between">
      <formula>$M$10</formula>
      <formula>$M$11</formula>
    </cfRule>
    <cfRule type="cellIs" dxfId="226" priority="72" operator="lessThan">
      <formula>$M$10</formula>
    </cfRule>
  </conditionalFormatting>
  <conditionalFormatting sqref="D2:D7">
    <cfRule type="cellIs" dxfId="221" priority="7" operator="equal">
      <formula>20</formula>
    </cfRule>
    <cfRule type="cellIs" dxfId="220" priority="8" operator="equal">
      <formula>1</formula>
    </cfRule>
  </conditionalFormatting>
  <conditionalFormatting sqref="D8">
    <cfRule type="cellIs" dxfId="219" priority="5" operator="equal">
      <formula>20</formula>
    </cfRule>
    <cfRule type="cellIs" dxfId="218" priority="6" operator="equal">
      <formula>1</formula>
    </cfRule>
  </conditionalFormatting>
  <conditionalFormatting sqref="D9">
    <cfRule type="cellIs" dxfId="217" priority="3" operator="equal">
      <formula>20</formula>
    </cfRule>
    <cfRule type="cellIs" dxfId="216" priority="4" operator="equal">
      <formula>1</formula>
    </cfRule>
  </conditionalFormatting>
  <conditionalFormatting sqref="D11">
    <cfRule type="cellIs" dxfId="215" priority="1" operator="equal">
      <formula>20</formula>
    </cfRule>
    <cfRule type="cellIs" dxfId="214" priority="2" operator="equal">
      <formula>1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showGridLines="0" zoomScaleNormal="100" workbookViewId="0"/>
  </sheetViews>
  <sheetFormatPr defaultRowHeight="15.6" x14ac:dyDescent="0.3"/>
  <cols>
    <col min="1" max="1" width="9.5" style="19" bestFit="1" customWidth="1"/>
    <col min="2" max="2" width="20.09765625" style="19" bestFit="1" customWidth="1"/>
    <col min="3" max="3" width="32.69921875" style="19" bestFit="1" customWidth="1"/>
    <col min="4" max="4" width="4.8984375" style="19" bestFit="1" customWidth="1"/>
    <col min="5" max="5" width="5.796875" style="19" bestFit="1" customWidth="1"/>
    <col min="6" max="6" width="3.8984375" style="19" bestFit="1" customWidth="1"/>
    <col min="7" max="7" width="7.09765625" style="19" bestFit="1" customWidth="1"/>
    <col min="8" max="8" width="3.8984375" style="19" bestFit="1" customWidth="1"/>
    <col min="9" max="9" width="5.3984375" style="19" bestFit="1" customWidth="1"/>
    <col min="10" max="10" width="9.19921875" style="19" bestFit="1" customWidth="1"/>
    <col min="11" max="11" width="5.796875" bestFit="1" customWidth="1"/>
  </cols>
  <sheetData>
    <row r="1" spans="1:11" ht="16.2" thickBot="1" x14ac:dyDescent="0.35">
      <c r="A1" s="90" t="s">
        <v>0</v>
      </c>
      <c r="B1" s="65" t="s">
        <v>31</v>
      </c>
      <c r="C1" s="65" t="s">
        <v>32</v>
      </c>
      <c r="D1" s="67" t="s">
        <v>33</v>
      </c>
      <c r="E1" s="65" t="s">
        <v>34</v>
      </c>
      <c r="F1" s="65" t="s">
        <v>35</v>
      </c>
      <c r="G1" s="65" t="s">
        <v>36</v>
      </c>
      <c r="H1" s="69" t="s">
        <v>37</v>
      </c>
      <c r="I1" s="66" t="s">
        <v>22</v>
      </c>
      <c r="J1" s="145" t="s">
        <v>77</v>
      </c>
      <c r="K1" s="65" t="s">
        <v>87</v>
      </c>
    </row>
    <row r="2" spans="1:11" x14ac:dyDescent="0.3">
      <c r="A2" s="61" t="s">
        <v>101</v>
      </c>
      <c r="B2" s="60" t="s">
        <v>104</v>
      </c>
      <c r="C2" s="60" t="s">
        <v>105</v>
      </c>
      <c r="D2" s="68">
        <v>2</v>
      </c>
      <c r="E2" s="136">
        <v>3</v>
      </c>
      <c r="F2" s="136">
        <v>0</v>
      </c>
      <c r="G2" s="150">
        <v>0</v>
      </c>
      <c r="H2" s="123">
        <f t="shared" ref="H2:H7" ca="1" si="0">RANDBETWEEN(1,20)</f>
        <v>14</v>
      </c>
      <c r="I2" s="60">
        <f t="shared" ref="I2:I3" ca="1" si="1">SUM(D2:H2)</f>
        <v>19</v>
      </c>
      <c r="J2" s="142"/>
      <c r="K2" s="146"/>
    </row>
    <row r="3" spans="1:11" x14ac:dyDescent="0.3">
      <c r="A3" s="61" t="s">
        <v>101</v>
      </c>
      <c r="B3" s="60" t="s">
        <v>103</v>
      </c>
      <c r="C3" s="60" t="s">
        <v>103</v>
      </c>
      <c r="D3" s="68">
        <v>2</v>
      </c>
      <c r="E3" s="136">
        <v>3</v>
      </c>
      <c r="F3" s="136">
        <v>0</v>
      </c>
      <c r="G3" s="150">
        <v>0</v>
      </c>
      <c r="H3" s="123">
        <f t="shared" ca="1" si="0"/>
        <v>7</v>
      </c>
      <c r="I3" s="60">
        <f t="shared" ca="1" si="1"/>
        <v>12</v>
      </c>
      <c r="J3" s="142"/>
      <c r="K3" s="146"/>
    </row>
    <row r="4" spans="1:11" x14ac:dyDescent="0.3">
      <c r="A4" s="160" t="s">
        <v>101</v>
      </c>
      <c r="B4" s="63" t="s">
        <v>106</v>
      </c>
      <c r="C4" s="63" t="s">
        <v>107</v>
      </c>
      <c r="D4" s="140">
        <v>2</v>
      </c>
      <c r="E4" s="141">
        <v>3</v>
      </c>
      <c r="F4" s="141">
        <v>0</v>
      </c>
      <c r="G4" s="151">
        <v>0</v>
      </c>
      <c r="H4" s="125">
        <f t="shared" ca="1" si="0"/>
        <v>17</v>
      </c>
      <c r="I4" s="63">
        <f t="shared" ref="I4" ca="1" si="2">SUM(D4:H4)</f>
        <v>22</v>
      </c>
      <c r="J4" s="143"/>
      <c r="K4" s="147"/>
    </row>
    <row r="5" spans="1:11" x14ac:dyDescent="0.3">
      <c r="A5" s="61" t="s">
        <v>120</v>
      </c>
      <c r="B5" s="60" t="s">
        <v>104</v>
      </c>
      <c r="C5" s="60" t="s">
        <v>122</v>
      </c>
      <c r="D5" s="68">
        <v>11</v>
      </c>
      <c r="E5" s="136">
        <v>5</v>
      </c>
      <c r="F5" s="136">
        <v>0</v>
      </c>
      <c r="G5" s="150">
        <v>0</v>
      </c>
      <c r="H5" s="123">
        <f t="shared" ca="1" si="0"/>
        <v>4</v>
      </c>
      <c r="I5" s="60">
        <f t="shared" ref="I5:I6" ca="1" si="3">SUM(D5:H5)</f>
        <v>20</v>
      </c>
      <c r="J5" s="142"/>
      <c r="K5" s="146"/>
    </row>
    <row r="6" spans="1:11" x14ac:dyDescent="0.3">
      <c r="A6" s="61" t="s">
        <v>120</v>
      </c>
      <c r="B6" s="60" t="s">
        <v>103</v>
      </c>
      <c r="C6" s="60" t="s">
        <v>121</v>
      </c>
      <c r="D6" s="68">
        <v>11</v>
      </c>
      <c r="E6" s="136">
        <v>15</v>
      </c>
      <c r="F6" s="136">
        <v>0</v>
      </c>
      <c r="G6" s="150">
        <v>0</v>
      </c>
      <c r="H6" s="123">
        <f t="shared" ca="1" si="0"/>
        <v>14</v>
      </c>
      <c r="I6" s="60">
        <f t="shared" ca="1" si="3"/>
        <v>40</v>
      </c>
      <c r="J6" s="142"/>
      <c r="K6" s="146"/>
    </row>
    <row r="7" spans="1:11" x14ac:dyDescent="0.3">
      <c r="A7" s="160" t="s">
        <v>120</v>
      </c>
      <c r="B7" s="63" t="s">
        <v>124</v>
      </c>
      <c r="C7" s="63" t="s">
        <v>123</v>
      </c>
      <c r="D7" s="140">
        <v>11</v>
      </c>
      <c r="E7" s="141">
        <v>15</v>
      </c>
      <c r="F7" s="141">
        <v>0</v>
      </c>
      <c r="G7" s="151">
        <v>0</v>
      </c>
      <c r="H7" s="125">
        <f t="shared" ca="1" si="0"/>
        <v>14</v>
      </c>
      <c r="I7" s="63">
        <f t="shared" ref="I7" ca="1" si="4">SUM(D7:H7)</f>
        <v>40</v>
      </c>
      <c r="J7" s="143"/>
      <c r="K7" s="147"/>
    </row>
    <row r="8" spans="1:11" ht="16.2" thickBot="1" x14ac:dyDescent="0.35">
      <c r="A8"/>
      <c r="B8"/>
      <c r="C8"/>
      <c r="D8"/>
      <c r="E8"/>
      <c r="F8"/>
      <c r="G8"/>
      <c r="H8"/>
      <c r="I8"/>
      <c r="J8"/>
    </row>
    <row r="9" spans="1:11" ht="16.2" thickBot="1" x14ac:dyDescent="0.35">
      <c r="A9" s="90" t="s">
        <v>0</v>
      </c>
      <c r="B9" s="65" t="s">
        <v>31</v>
      </c>
      <c r="C9" s="65" t="s">
        <v>32</v>
      </c>
      <c r="D9" s="67" t="s">
        <v>33</v>
      </c>
      <c r="E9" s="65" t="s">
        <v>34</v>
      </c>
      <c r="F9" s="65" t="s">
        <v>35</v>
      </c>
      <c r="G9" s="65" t="s">
        <v>36</v>
      </c>
      <c r="H9" s="69" t="s">
        <v>37</v>
      </c>
      <c r="I9" s="66" t="s">
        <v>22</v>
      </c>
      <c r="J9" s="145" t="s">
        <v>77</v>
      </c>
      <c r="K9" s="65" t="s">
        <v>87</v>
      </c>
    </row>
    <row r="10" spans="1:11" x14ac:dyDescent="0.3">
      <c r="A10" s="59" t="s">
        <v>108</v>
      </c>
      <c r="B10" s="60" t="s">
        <v>115</v>
      </c>
      <c r="C10" s="144" t="s">
        <v>117</v>
      </c>
      <c r="D10" s="68">
        <v>4</v>
      </c>
      <c r="E10" s="136">
        <v>1</v>
      </c>
      <c r="F10" s="136">
        <v>1</v>
      </c>
      <c r="G10" s="150">
        <v>0</v>
      </c>
      <c r="H10" s="123">
        <f t="shared" ref="H10:H12" ca="1" si="5">RANDBETWEEN(1,20)</f>
        <v>19</v>
      </c>
      <c r="I10" s="60">
        <f t="shared" ref="I10:I11" ca="1" si="6">SUM(D10:H10)</f>
        <v>25</v>
      </c>
      <c r="J10" s="142"/>
      <c r="K10" s="146"/>
    </row>
    <row r="11" spans="1:11" x14ac:dyDescent="0.3">
      <c r="A11" s="59" t="s">
        <v>108</v>
      </c>
      <c r="B11" s="60" t="s">
        <v>116</v>
      </c>
      <c r="C11" s="144" t="s">
        <v>113</v>
      </c>
      <c r="D11" s="68">
        <v>4</v>
      </c>
      <c r="E11" s="136">
        <v>1</v>
      </c>
      <c r="F11" s="136">
        <v>1</v>
      </c>
      <c r="G11" s="150">
        <v>0</v>
      </c>
      <c r="H11" s="123">
        <f t="shared" ca="1" si="5"/>
        <v>14</v>
      </c>
      <c r="I11" s="60">
        <f t="shared" ca="1" si="6"/>
        <v>20</v>
      </c>
      <c r="J11" s="142"/>
      <c r="K11" s="146"/>
    </row>
    <row r="12" spans="1:11" x14ac:dyDescent="0.3">
      <c r="A12" s="59" t="s">
        <v>108</v>
      </c>
      <c r="B12" s="60" t="s">
        <v>112</v>
      </c>
      <c r="C12" s="144" t="s">
        <v>114</v>
      </c>
      <c r="D12" s="68">
        <v>4</v>
      </c>
      <c r="E12" s="136">
        <v>1</v>
      </c>
      <c r="F12" s="136">
        <v>0</v>
      </c>
      <c r="G12" s="150">
        <v>0</v>
      </c>
      <c r="H12" s="123">
        <f t="shared" ca="1" si="5"/>
        <v>8</v>
      </c>
      <c r="I12" s="60">
        <f t="shared" ref="I12" ca="1" si="7">SUM(D12:H12)</f>
        <v>13</v>
      </c>
      <c r="J12" s="142"/>
      <c r="K12" s="146"/>
    </row>
    <row r="13" spans="1:11" x14ac:dyDescent="0.3">
      <c r="A13" s="62" t="s">
        <v>108</v>
      </c>
      <c r="B13" s="63" t="s">
        <v>103</v>
      </c>
      <c r="C13" s="63" t="s">
        <v>103</v>
      </c>
      <c r="D13" s="140">
        <v>4</v>
      </c>
      <c r="E13" s="141">
        <v>1</v>
      </c>
      <c r="F13" s="141">
        <v>0</v>
      </c>
      <c r="G13" s="151">
        <v>0</v>
      </c>
      <c r="H13" s="125">
        <f t="shared" ref="H13" ca="1" si="8">RANDBETWEEN(1,20)</f>
        <v>7</v>
      </c>
      <c r="I13" s="63">
        <f t="shared" ref="I13" ca="1" si="9">SUM(D13:H13)</f>
        <v>12</v>
      </c>
      <c r="J13" s="143"/>
      <c r="K13" s="147"/>
    </row>
  </sheetData>
  <conditionalFormatting sqref="H9">
    <cfRule type="cellIs" dxfId="213" priority="1341" operator="equal">
      <formula>20</formula>
    </cfRule>
    <cfRule type="cellIs" dxfId="212" priority="1342" operator="equal">
      <formula>1</formula>
    </cfRule>
  </conditionalFormatting>
  <conditionalFormatting sqref="H9">
    <cfRule type="cellIs" dxfId="211" priority="1331" operator="equal">
      <formula>20</formula>
    </cfRule>
    <cfRule type="cellIs" dxfId="210" priority="1332" operator="equal">
      <formula>1</formula>
    </cfRule>
  </conditionalFormatting>
  <conditionalFormatting sqref="H9">
    <cfRule type="cellIs" dxfId="209" priority="1297" operator="equal">
      <formula>20</formula>
    </cfRule>
    <cfRule type="cellIs" dxfId="208" priority="1298" operator="equal">
      <formula>1</formula>
    </cfRule>
  </conditionalFormatting>
  <conditionalFormatting sqref="E9 G2:G4">
    <cfRule type="cellIs" dxfId="207" priority="1291" operator="equal">
      <formula>"No"</formula>
    </cfRule>
    <cfRule type="cellIs" dxfId="206" priority="1292" operator="equal">
      <formula>"Yes"</formula>
    </cfRule>
  </conditionalFormatting>
  <conditionalFormatting sqref="H9">
    <cfRule type="cellIs" dxfId="205" priority="1287" operator="equal">
      <formula>20</formula>
    </cfRule>
    <cfRule type="cellIs" dxfId="204" priority="1288" operator="equal">
      <formula>1</formula>
    </cfRule>
  </conditionalFormatting>
  <conditionalFormatting sqref="E9">
    <cfRule type="cellIs" dxfId="203" priority="1281" operator="equal">
      <formula>"No"</formula>
    </cfRule>
    <cfRule type="cellIs" dxfId="202" priority="1282" operator="equal">
      <formula>"Yes"</formula>
    </cfRule>
  </conditionalFormatting>
  <conditionalFormatting sqref="F9">
    <cfRule type="cellIs" dxfId="201" priority="1123" operator="equal">
      <formula>"No"</formula>
    </cfRule>
    <cfRule type="cellIs" dxfId="200" priority="1124" operator="equal">
      <formula>"Yes"</formula>
    </cfRule>
  </conditionalFormatting>
  <conditionalFormatting sqref="F9">
    <cfRule type="cellIs" dxfId="199" priority="1121" operator="equal">
      <formula>"No"</formula>
    </cfRule>
    <cfRule type="cellIs" dxfId="198" priority="1122" operator="equal">
      <formula>"Yes"</formula>
    </cfRule>
  </conditionalFormatting>
  <conditionalFormatting sqref="F10:F12">
    <cfRule type="cellIs" dxfId="197" priority="1045" operator="equal">
      <formula>"No"</formula>
    </cfRule>
    <cfRule type="cellIs" dxfId="196" priority="1046" operator="equal">
      <formula>"Yes"</formula>
    </cfRule>
  </conditionalFormatting>
  <conditionalFormatting sqref="F10:F12">
    <cfRule type="cellIs" dxfId="195" priority="1043" operator="equal">
      <formula>"No"</formula>
    </cfRule>
    <cfRule type="cellIs" dxfId="194" priority="1044" operator="equal">
      <formula>"Yes"</formula>
    </cfRule>
  </conditionalFormatting>
  <conditionalFormatting sqref="H10:H11">
    <cfRule type="cellIs" dxfId="193" priority="1067" operator="equal">
      <formula>20</formula>
    </cfRule>
    <cfRule type="cellIs" dxfId="192" priority="1068" operator="equal">
      <formula>1</formula>
    </cfRule>
  </conditionalFormatting>
  <conditionalFormatting sqref="H10:H11">
    <cfRule type="cellIs" dxfId="191" priority="1065" operator="equal">
      <formula>20</formula>
    </cfRule>
    <cfRule type="cellIs" dxfId="190" priority="1066" operator="equal">
      <formula>1</formula>
    </cfRule>
  </conditionalFormatting>
  <conditionalFormatting sqref="H10:H11">
    <cfRule type="cellIs" dxfId="189" priority="1063" operator="equal">
      <formula>20</formula>
    </cfRule>
    <cfRule type="cellIs" dxfId="188" priority="1064" operator="equal">
      <formula>1</formula>
    </cfRule>
  </conditionalFormatting>
  <conditionalFormatting sqref="E10:E12">
    <cfRule type="cellIs" dxfId="187" priority="1061" operator="equal">
      <formula>"No"</formula>
    </cfRule>
    <cfRule type="cellIs" dxfId="186" priority="1062" operator="equal">
      <formula>"Yes"</formula>
    </cfRule>
  </conditionalFormatting>
  <conditionalFormatting sqref="H10:H11">
    <cfRule type="cellIs" dxfId="185" priority="1059" operator="equal">
      <formula>20</formula>
    </cfRule>
    <cfRule type="cellIs" dxfId="184" priority="1060" operator="equal">
      <formula>1</formula>
    </cfRule>
  </conditionalFormatting>
  <conditionalFormatting sqref="E10:E12">
    <cfRule type="cellIs" dxfId="183" priority="1057" operator="equal">
      <formula>"No"</formula>
    </cfRule>
    <cfRule type="cellIs" dxfId="182" priority="1058" operator="equal">
      <formula>"Yes"</formula>
    </cfRule>
  </conditionalFormatting>
  <conditionalFormatting sqref="G9">
    <cfRule type="cellIs" dxfId="181" priority="583" operator="equal">
      <formula>"No"</formula>
    </cfRule>
    <cfRule type="cellIs" dxfId="180" priority="584" operator="equal">
      <formula>"Yes"</formula>
    </cfRule>
  </conditionalFormatting>
  <conditionalFormatting sqref="G10:G12">
    <cfRule type="cellIs" dxfId="179" priority="581" operator="equal">
      <formula>"No"</formula>
    </cfRule>
    <cfRule type="cellIs" dxfId="178" priority="582" operator="equal">
      <formula>"Yes"</formula>
    </cfRule>
  </conditionalFormatting>
  <conditionalFormatting sqref="H10:H11">
    <cfRule type="cellIs" dxfId="177" priority="525" operator="equal">
      <formula>20</formula>
    </cfRule>
    <cfRule type="cellIs" dxfId="176" priority="526" operator="equal">
      <formula>1</formula>
    </cfRule>
  </conditionalFormatting>
  <conditionalFormatting sqref="H10:H11">
    <cfRule type="cellIs" dxfId="175" priority="523" operator="equal">
      <formula>20</formula>
    </cfRule>
    <cfRule type="cellIs" dxfId="174" priority="524" operator="equal">
      <formula>1</formula>
    </cfRule>
  </conditionalFormatting>
  <conditionalFormatting sqref="H10:H11">
    <cfRule type="cellIs" dxfId="173" priority="521" operator="equal">
      <formula>20</formula>
    </cfRule>
    <cfRule type="cellIs" dxfId="172" priority="522" operator="equal">
      <formula>1</formula>
    </cfRule>
  </conditionalFormatting>
  <conditionalFormatting sqref="E10:E12">
    <cfRule type="cellIs" dxfId="171" priority="519" operator="equal">
      <formula>"No"</formula>
    </cfRule>
    <cfRule type="cellIs" dxfId="170" priority="520" operator="equal">
      <formula>"Yes"</formula>
    </cfRule>
  </conditionalFormatting>
  <conditionalFormatting sqref="H10:H11">
    <cfRule type="cellIs" dxfId="169" priority="517" operator="equal">
      <formula>20</formula>
    </cfRule>
    <cfRule type="cellIs" dxfId="168" priority="518" operator="equal">
      <formula>1</formula>
    </cfRule>
  </conditionalFormatting>
  <conditionalFormatting sqref="E10:E12">
    <cfRule type="cellIs" dxfId="167" priority="515" operator="equal">
      <formula>"No"</formula>
    </cfRule>
    <cfRule type="cellIs" dxfId="166" priority="516" operator="equal">
      <formula>"Yes"</formula>
    </cfRule>
  </conditionalFormatting>
  <conditionalFormatting sqref="F10:F12">
    <cfRule type="cellIs" dxfId="165" priority="509" operator="equal">
      <formula>"No"</formula>
    </cfRule>
    <cfRule type="cellIs" dxfId="164" priority="510" operator="equal">
      <formula>"Yes"</formula>
    </cfRule>
  </conditionalFormatting>
  <conditionalFormatting sqref="F10:F12">
    <cfRule type="cellIs" dxfId="163" priority="507" operator="equal">
      <formula>"No"</formula>
    </cfRule>
    <cfRule type="cellIs" dxfId="162" priority="508" operator="equal">
      <formula>"Yes"</formula>
    </cfRule>
  </conditionalFormatting>
  <conditionalFormatting sqref="G10:G12">
    <cfRule type="cellIs" dxfId="161" priority="473" operator="equal">
      <formula>"No"</formula>
    </cfRule>
    <cfRule type="cellIs" dxfId="160" priority="474" operator="equal">
      <formula>"Yes"</formula>
    </cfRule>
  </conditionalFormatting>
  <conditionalFormatting sqref="H13">
    <cfRule type="cellIs" dxfId="159" priority="209" operator="equal">
      <formula>20</formula>
    </cfRule>
    <cfRule type="cellIs" dxfId="158" priority="210" operator="equal">
      <formula>1</formula>
    </cfRule>
  </conditionalFormatting>
  <conditionalFormatting sqref="H13">
    <cfRule type="cellIs" dxfId="157" priority="207" operator="equal">
      <formula>20</formula>
    </cfRule>
    <cfRule type="cellIs" dxfId="156" priority="208" operator="equal">
      <formula>1</formula>
    </cfRule>
  </conditionalFormatting>
  <conditionalFormatting sqref="H13">
    <cfRule type="cellIs" dxfId="155" priority="205" operator="equal">
      <formula>20</formula>
    </cfRule>
    <cfRule type="cellIs" dxfId="154" priority="206" operator="equal">
      <formula>1</formula>
    </cfRule>
  </conditionalFormatting>
  <conditionalFormatting sqref="H13">
    <cfRule type="cellIs" dxfId="153" priority="203" operator="equal">
      <formula>20</formula>
    </cfRule>
    <cfRule type="cellIs" dxfId="152" priority="204" operator="equal">
      <formula>1</formula>
    </cfRule>
  </conditionalFormatting>
  <conditionalFormatting sqref="F13">
    <cfRule type="cellIs" dxfId="151" priority="197" operator="equal">
      <formula>"No"</formula>
    </cfRule>
    <cfRule type="cellIs" dxfId="150" priority="198" operator="equal">
      <formula>"Yes"</formula>
    </cfRule>
  </conditionalFormatting>
  <conditionalFormatting sqref="F13">
    <cfRule type="cellIs" dxfId="149" priority="195" operator="equal">
      <formula>"No"</formula>
    </cfRule>
    <cfRule type="cellIs" dxfId="148" priority="196" operator="equal">
      <formula>"Yes"</formula>
    </cfRule>
  </conditionalFormatting>
  <conditionalFormatting sqref="E13">
    <cfRule type="cellIs" dxfId="147" priority="201" operator="equal">
      <formula>"No"</formula>
    </cfRule>
    <cfRule type="cellIs" dxfId="146" priority="202" operator="equal">
      <formula>"Yes"</formula>
    </cfRule>
  </conditionalFormatting>
  <conditionalFormatting sqref="E13">
    <cfRule type="cellIs" dxfId="145" priority="199" operator="equal">
      <formula>"No"</formula>
    </cfRule>
    <cfRule type="cellIs" dxfId="144" priority="200" operator="equal">
      <formula>"Yes"</formula>
    </cfRule>
  </conditionalFormatting>
  <conditionalFormatting sqref="G13">
    <cfRule type="cellIs" dxfId="143" priority="193" operator="equal">
      <formula>"No"</formula>
    </cfRule>
    <cfRule type="cellIs" dxfId="142" priority="194" operator="equal">
      <formula>"Yes"</formula>
    </cfRule>
  </conditionalFormatting>
  <conditionalFormatting sqref="G13">
    <cfRule type="cellIs" dxfId="141" priority="191" operator="equal">
      <formula>"No"</formula>
    </cfRule>
    <cfRule type="cellIs" dxfId="140" priority="192" operator="equal">
      <formula>"Yes"</formula>
    </cfRule>
  </conditionalFormatting>
  <conditionalFormatting sqref="H2:H3">
    <cfRule type="cellIs" dxfId="139" priority="181" operator="equal">
      <formula>20</formula>
    </cfRule>
    <cfRule type="cellIs" dxfId="138" priority="182" operator="equal">
      <formula>1</formula>
    </cfRule>
  </conditionalFormatting>
  <conditionalFormatting sqref="F2:F3">
    <cfRule type="cellIs" dxfId="137" priority="179" operator="equal">
      <formula>"No"</formula>
    </cfRule>
    <cfRule type="cellIs" dxfId="136" priority="180" operator="equal">
      <formula>"Yes"</formula>
    </cfRule>
  </conditionalFormatting>
  <conditionalFormatting sqref="H4">
    <cfRule type="cellIs" dxfId="135" priority="175" operator="equal">
      <formula>20</formula>
    </cfRule>
    <cfRule type="cellIs" dxfId="134" priority="176" operator="equal">
      <formula>1</formula>
    </cfRule>
  </conditionalFormatting>
  <conditionalFormatting sqref="F4">
    <cfRule type="cellIs" dxfId="133" priority="173" operator="equal">
      <formula>"No"</formula>
    </cfRule>
    <cfRule type="cellIs" dxfId="132" priority="174" operator="equal">
      <formula>"Yes"</formula>
    </cfRule>
  </conditionalFormatting>
  <conditionalFormatting sqref="H12">
    <cfRule type="cellIs" dxfId="131" priority="139" operator="equal">
      <formula>20</formula>
    </cfRule>
    <cfRule type="cellIs" dxfId="130" priority="140" operator="equal">
      <formula>1</formula>
    </cfRule>
  </conditionalFormatting>
  <conditionalFormatting sqref="H12">
    <cfRule type="cellIs" dxfId="129" priority="137" operator="equal">
      <formula>20</formula>
    </cfRule>
    <cfRule type="cellIs" dxfId="128" priority="138" operator="equal">
      <formula>1</formula>
    </cfRule>
  </conditionalFormatting>
  <conditionalFormatting sqref="H12">
    <cfRule type="cellIs" dxfId="127" priority="135" operator="equal">
      <formula>20</formula>
    </cfRule>
    <cfRule type="cellIs" dxfId="126" priority="136" operator="equal">
      <formula>1</formula>
    </cfRule>
  </conditionalFormatting>
  <conditionalFormatting sqref="H12">
    <cfRule type="cellIs" dxfId="125" priority="133" operator="equal">
      <formula>20</formula>
    </cfRule>
    <cfRule type="cellIs" dxfId="124" priority="134" operator="equal">
      <formula>1</formula>
    </cfRule>
  </conditionalFormatting>
  <conditionalFormatting sqref="H12">
    <cfRule type="cellIs" dxfId="123" priority="131" operator="equal">
      <formula>20</formula>
    </cfRule>
    <cfRule type="cellIs" dxfId="122" priority="132" operator="equal">
      <formula>1</formula>
    </cfRule>
  </conditionalFormatting>
  <conditionalFormatting sqref="H12">
    <cfRule type="cellIs" dxfId="121" priority="129" operator="equal">
      <formula>20</formula>
    </cfRule>
    <cfRule type="cellIs" dxfId="120" priority="130" operator="equal">
      <formula>1</formula>
    </cfRule>
  </conditionalFormatting>
  <conditionalFormatting sqref="H12">
    <cfRule type="cellIs" dxfId="119" priority="127" operator="equal">
      <formula>20</formula>
    </cfRule>
    <cfRule type="cellIs" dxfId="118" priority="128" operator="equal">
      <formula>1</formula>
    </cfRule>
  </conditionalFormatting>
  <conditionalFormatting sqref="H12">
    <cfRule type="cellIs" dxfId="117" priority="125" operator="equal">
      <formula>20</formula>
    </cfRule>
    <cfRule type="cellIs" dxfId="116" priority="126" operator="equal">
      <formula>1</formula>
    </cfRule>
  </conditionalFormatting>
  <conditionalFormatting sqref="H11">
    <cfRule type="cellIs" dxfId="115" priority="105" operator="equal">
      <formula>20</formula>
    </cfRule>
    <cfRule type="cellIs" dxfId="114" priority="106" operator="equal">
      <formula>1</formula>
    </cfRule>
  </conditionalFormatting>
  <conditionalFormatting sqref="H11">
    <cfRule type="cellIs" dxfId="113" priority="103" operator="equal">
      <formula>20</formula>
    </cfRule>
    <cfRule type="cellIs" dxfId="112" priority="104" operator="equal">
      <formula>1</formula>
    </cfRule>
  </conditionalFormatting>
  <conditionalFormatting sqref="H11">
    <cfRule type="cellIs" dxfId="111" priority="101" operator="equal">
      <formula>20</formula>
    </cfRule>
    <cfRule type="cellIs" dxfId="110" priority="102" operator="equal">
      <formula>1</formula>
    </cfRule>
  </conditionalFormatting>
  <conditionalFormatting sqref="H11">
    <cfRule type="cellIs" dxfId="109" priority="99" operator="equal">
      <formula>20</formula>
    </cfRule>
    <cfRule type="cellIs" dxfId="108" priority="100" operator="equal">
      <formula>1</formula>
    </cfRule>
  </conditionalFormatting>
  <conditionalFormatting sqref="H11">
    <cfRule type="cellIs" dxfId="107" priority="97" operator="equal">
      <formula>20</formula>
    </cfRule>
    <cfRule type="cellIs" dxfId="106" priority="98" operator="equal">
      <formula>1</formula>
    </cfRule>
  </conditionalFormatting>
  <conditionalFormatting sqref="H11">
    <cfRule type="cellIs" dxfId="105" priority="95" operator="equal">
      <formula>20</formula>
    </cfRule>
    <cfRule type="cellIs" dxfId="104" priority="96" operator="equal">
      <formula>1</formula>
    </cfRule>
  </conditionalFormatting>
  <conditionalFormatting sqref="H11">
    <cfRule type="cellIs" dxfId="103" priority="93" operator="equal">
      <formula>20</formula>
    </cfRule>
    <cfRule type="cellIs" dxfId="102" priority="94" operator="equal">
      <formula>1</formula>
    </cfRule>
  </conditionalFormatting>
  <conditionalFormatting sqref="H11">
    <cfRule type="cellIs" dxfId="101" priority="91" operator="equal">
      <formula>20</formula>
    </cfRule>
    <cfRule type="cellIs" dxfId="100" priority="92" operator="equal">
      <formula>1</formula>
    </cfRule>
  </conditionalFormatting>
  <conditionalFormatting sqref="E2:E3">
    <cfRule type="cellIs" dxfId="99" priority="39" operator="equal">
      <formula>"No"</formula>
    </cfRule>
    <cfRule type="cellIs" dxfId="98" priority="40" operator="equal">
      <formula>"Yes"</formula>
    </cfRule>
  </conditionalFormatting>
  <conditionalFormatting sqref="E4">
    <cfRule type="cellIs" dxfId="97" priority="37" operator="equal">
      <formula>"No"</formula>
    </cfRule>
    <cfRule type="cellIs" dxfId="96" priority="38" operator="equal">
      <formula>"Yes"</formula>
    </cfRule>
  </conditionalFormatting>
  <conditionalFormatting sqref="G5:G7">
    <cfRule type="cellIs" dxfId="95" priority="19" operator="equal">
      <formula>"No"</formula>
    </cfRule>
    <cfRule type="cellIs" dxfId="94" priority="20" operator="equal">
      <formula>"Yes"</formula>
    </cfRule>
  </conditionalFormatting>
  <conditionalFormatting sqref="H5:H6">
    <cfRule type="cellIs" dxfId="93" priority="17" operator="equal">
      <formula>20</formula>
    </cfRule>
    <cfRule type="cellIs" dxfId="92" priority="18" operator="equal">
      <formula>1</formula>
    </cfRule>
  </conditionalFormatting>
  <conditionalFormatting sqref="F5:F6">
    <cfRule type="cellIs" dxfId="91" priority="15" operator="equal">
      <formula>"No"</formula>
    </cfRule>
    <cfRule type="cellIs" dxfId="90" priority="16" operator="equal">
      <formula>"Yes"</formula>
    </cfRule>
  </conditionalFormatting>
  <conditionalFormatting sqref="H7">
    <cfRule type="cellIs" dxfId="89" priority="13" operator="equal">
      <formula>20</formula>
    </cfRule>
    <cfRule type="cellIs" dxfId="88" priority="14" operator="equal">
      <formula>1</formula>
    </cfRule>
  </conditionalFormatting>
  <conditionalFormatting sqref="F7">
    <cfRule type="cellIs" dxfId="87" priority="11" operator="equal">
      <formula>"No"</formula>
    </cfRule>
    <cfRule type="cellIs" dxfId="86" priority="12" operator="equal">
      <formula>"Yes"</formula>
    </cfRule>
  </conditionalFormatting>
  <conditionalFormatting sqref="E5:E6">
    <cfRule type="cellIs" dxfId="85" priority="9" operator="equal">
      <formula>"No"</formula>
    </cfRule>
    <cfRule type="cellIs" dxfId="84" priority="10" operator="equal">
      <formula>"Yes"</formula>
    </cfRule>
  </conditionalFormatting>
  <conditionalFormatting sqref="E7">
    <cfRule type="cellIs" dxfId="83" priority="7" operator="equal">
      <formula>"No"</formula>
    </cfRule>
    <cfRule type="cellIs" dxfId="82" priority="8" operator="equal">
      <formula>"Yes"</formula>
    </cfRule>
  </conditionalFormatting>
  <conditionalFormatting sqref="H6">
    <cfRule type="cellIs" dxfId="81" priority="5" operator="equal">
      <formula>20</formula>
    </cfRule>
    <cfRule type="cellIs" dxfId="80" priority="6" operator="equal">
      <formula>1</formula>
    </cfRule>
  </conditionalFormatting>
  <conditionalFormatting sqref="F6">
    <cfRule type="cellIs" dxfId="79" priority="3" operator="equal">
      <formula>"No"</formula>
    </cfRule>
    <cfRule type="cellIs" dxfId="78" priority="4" operator="equal">
      <formula>"Yes"</formula>
    </cfRule>
  </conditionalFormatting>
  <conditionalFormatting sqref="E6">
    <cfRule type="cellIs" dxfId="77" priority="1" operator="equal">
      <formula>"No"</formula>
    </cfRule>
    <cfRule type="cellIs" dxfId="76" priority="2" operator="equal">
      <formula>"Yes"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showGridLines="0" workbookViewId="0"/>
  </sheetViews>
  <sheetFormatPr defaultColWidth="3.8984375" defaultRowHeight="15.6" x14ac:dyDescent="0.3"/>
  <cols>
    <col min="1" max="1" width="16.8984375" style="19" bestFit="1" customWidth="1"/>
    <col min="2" max="2" width="8.09765625" style="19" bestFit="1" customWidth="1"/>
    <col min="3" max="3" width="6.19921875" style="19" bestFit="1" customWidth="1"/>
    <col min="4" max="4" width="5.5" style="19" bestFit="1" customWidth="1"/>
    <col min="5" max="5" width="4.296875" style="19" bestFit="1" customWidth="1"/>
    <col min="6" max="6" width="5" style="19" bestFit="1" customWidth="1"/>
    <col min="7" max="7" width="3.8984375" style="19"/>
    <col min="8" max="8" width="9.5" style="19" bestFit="1" customWidth="1"/>
    <col min="9" max="9" width="12" style="19" bestFit="1" customWidth="1"/>
    <col min="10" max="10" width="6.19921875" style="19" bestFit="1" customWidth="1"/>
    <col min="11" max="11" width="5.5" style="19" bestFit="1" customWidth="1"/>
    <col min="12" max="12" width="4.296875" style="19" bestFit="1" customWidth="1"/>
    <col min="13" max="13" width="5" style="19" bestFit="1" customWidth="1"/>
    <col min="14" max="16384" width="3.8984375" style="19"/>
  </cols>
  <sheetData>
    <row r="1" spans="1:13" s="22" customFormat="1" x14ac:dyDescent="0.3">
      <c r="A1" s="122" t="s">
        <v>0</v>
      </c>
      <c r="B1" s="122" t="s">
        <v>67</v>
      </c>
      <c r="C1" s="122" t="s">
        <v>38</v>
      </c>
      <c r="D1" s="122" t="s">
        <v>79</v>
      </c>
      <c r="E1" s="64" t="s">
        <v>3</v>
      </c>
      <c r="F1" s="122" t="s">
        <v>39</v>
      </c>
      <c r="H1" s="122" t="s">
        <v>0</v>
      </c>
      <c r="I1" s="122" t="s">
        <v>67</v>
      </c>
      <c r="J1" s="122" t="s">
        <v>38</v>
      </c>
      <c r="K1" s="122" t="s">
        <v>79</v>
      </c>
      <c r="L1" s="64" t="s">
        <v>3</v>
      </c>
      <c r="M1" s="122" t="s">
        <v>39</v>
      </c>
    </row>
    <row r="2" spans="1:13" x14ac:dyDescent="0.3">
      <c r="A2" s="148" t="s">
        <v>101</v>
      </c>
      <c r="B2" s="118" t="s">
        <v>40</v>
      </c>
      <c r="C2" s="119">
        <v>4</v>
      </c>
      <c r="D2" s="119">
        <v>0</v>
      </c>
      <c r="E2" s="124">
        <f t="shared" ref="E2:E7" ca="1" si="0">RANDBETWEEN(1,20)</f>
        <v>18</v>
      </c>
      <c r="F2" s="58">
        <f t="shared" ref="F2:F4" ca="1" si="1">SUM(C2:E2)</f>
        <v>22</v>
      </c>
      <c r="H2" s="57" t="s">
        <v>78</v>
      </c>
      <c r="I2" s="118" t="s">
        <v>40</v>
      </c>
      <c r="J2" s="58">
        <v>10</v>
      </c>
      <c r="K2" s="58">
        <v>0</v>
      </c>
      <c r="L2" s="124">
        <f t="shared" ref="L2:L4" ca="1" si="2">RANDBETWEEN(1,20)</f>
        <v>11</v>
      </c>
      <c r="M2" s="58">
        <f t="shared" ref="M2:M4" ca="1" si="3">SUM(J2:L2)</f>
        <v>21</v>
      </c>
    </row>
    <row r="3" spans="1:13" x14ac:dyDescent="0.3">
      <c r="A3" s="148" t="s">
        <v>101</v>
      </c>
      <c r="B3" s="118" t="s">
        <v>41</v>
      </c>
      <c r="C3" s="119">
        <v>6</v>
      </c>
      <c r="D3" s="119">
        <v>0</v>
      </c>
      <c r="E3" s="123">
        <f t="shared" ca="1" si="0"/>
        <v>9</v>
      </c>
      <c r="F3" s="60">
        <f t="shared" ca="1" si="1"/>
        <v>15</v>
      </c>
      <c r="H3" s="59" t="s">
        <v>78</v>
      </c>
      <c r="I3" s="118" t="s">
        <v>41</v>
      </c>
      <c r="J3" s="60">
        <v>5</v>
      </c>
      <c r="K3" s="60">
        <v>0</v>
      </c>
      <c r="L3" s="123">
        <f t="shared" ca="1" si="2"/>
        <v>8</v>
      </c>
      <c r="M3" s="60">
        <f t="shared" ca="1" si="3"/>
        <v>13</v>
      </c>
    </row>
    <row r="4" spans="1:13" x14ac:dyDescent="0.3">
      <c r="A4" s="149" t="s">
        <v>101</v>
      </c>
      <c r="B4" s="120" t="s">
        <v>42</v>
      </c>
      <c r="C4" s="121">
        <v>2</v>
      </c>
      <c r="D4" s="121">
        <v>0</v>
      </c>
      <c r="E4" s="125">
        <f t="shared" ca="1" si="0"/>
        <v>16</v>
      </c>
      <c r="F4" s="63">
        <f t="shared" ca="1" si="1"/>
        <v>18</v>
      </c>
      <c r="H4" s="62" t="s">
        <v>78</v>
      </c>
      <c r="I4" s="120" t="s">
        <v>42</v>
      </c>
      <c r="J4" s="63">
        <v>4</v>
      </c>
      <c r="K4" s="63">
        <v>0</v>
      </c>
      <c r="L4" s="125">
        <f t="shared" ca="1" si="2"/>
        <v>12</v>
      </c>
      <c r="M4" s="63">
        <f t="shared" ca="1" si="3"/>
        <v>16</v>
      </c>
    </row>
    <row r="5" spans="1:13" x14ac:dyDescent="0.3">
      <c r="A5" s="134" t="s">
        <v>120</v>
      </c>
      <c r="B5" s="118" t="s">
        <v>40</v>
      </c>
      <c r="C5" s="119">
        <v>8</v>
      </c>
      <c r="D5" s="119">
        <v>0</v>
      </c>
      <c r="E5" s="124">
        <f t="shared" ca="1" si="0"/>
        <v>5</v>
      </c>
      <c r="F5" s="58">
        <f t="shared" ref="F5:F7" ca="1" si="4">SUM(C5:E5)</f>
        <v>13</v>
      </c>
      <c r="H5" s="57" t="s">
        <v>108</v>
      </c>
      <c r="I5" s="118" t="s">
        <v>40</v>
      </c>
      <c r="J5" s="58">
        <v>5</v>
      </c>
      <c r="K5" s="58">
        <v>0</v>
      </c>
      <c r="L5" s="124">
        <f t="shared" ref="L5:L8" ca="1" si="5">RANDBETWEEN(1,20)</f>
        <v>5</v>
      </c>
      <c r="M5" s="58">
        <f t="shared" ref="M5:M7" ca="1" si="6">SUM(J5:L5)</f>
        <v>10</v>
      </c>
    </row>
    <row r="6" spans="1:13" x14ac:dyDescent="0.3">
      <c r="A6" s="134" t="s">
        <v>120</v>
      </c>
      <c r="B6" s="118" t="s">
        <v>41</v>
      </c>
      <c r="C6" s="119">
        <v>10</v>
      </c>
      <c r="D6" s="119">
        <v>0</v>
      </c>
      <c r="E6" s="123">
        <f t="shared" ca="1" si="0"/>
        <v>13</v>
      </c>
      <c r="F6" s="60">
        <f t="shared" ca="1" si="4"/>
        <v>23</v>
      </c>
      <c r="H6" s="59" t="s">
        <v>108</v>
      </c>
      <c r="I6" s="118" t="s">
        <v>41</v>
      </c>
      <c r="J6" s="60">
        <v>2</v>
      </c>
      <c r="K6" s="60">
        <v>0</v>
      </c>
      <c r="L6" s="123">
        <f t="shared" ca="1" si="5"/>
        <v>8</v>
      </c>
      <c r="M6" s="60">
        <f t="shared" ca="1" si="6"/>
        <v>10</v>
      </c>
    </row>
    <row r="7" spans="1:13" x14ac:dyDescent="0.3">
      <c r="A7" s="135" t="s">
        <v>120</v>
      </c>
      <c r="B7" s="120" t="s">
        <v>42</v>
      </c>
      <c r="C7" s="121">
        <v>4</v>
      </c>
      <c r="D7" s="121">
        <v>0</v>
      </c>
      <c r="E7" s="125">
        <f t="shared" ca="1" si="0"/>
        <v>13</v>
      </c>
      <c r="F7" s="63">
        <f t="shared" ca="1" si="4"/>
        <v>17</v>
      </c>
      <c r="H7" s="62" t="s">
        <v>108</v>
      </c>
      <c r="I7" s="120" t="s">
        <v>42</v>
      </c>
      <c r="J7" s="63">
        <v>3</v>
      </c>
      <c r="K7" s="63">
        <v>0</v>
      </c>
      <c r="L7" s="125">
        <f t="shared" ca="1" si="5"/>
        <v>17</v>
      </c>
      <c r="M7" s="63">
        <f t="shared" ca="1" si="6"/>
        <v>20</v>
      </c>
    </row>
    <row r="8" spans="1:13" x14ac:dyDescent="0.3">
      <c r="A8" s="149" t="s">
        <v>120</v>
      </c>
      <c r="B8" s="120" t="s">
        <v>118</v>
      </c>
      <c r="C8" s="121">
        <v>10</v>
      </c>
      <c r="D8" s="121">
        <v>0</v>
      </c>
      <c r="E8" s="125">
        <f t="shared" ref="E8:E11" ca="1" si="7">RANDBETWEEN(1,20)</f>
        <v>19</v>
      </c>
      <c r="F8" s="63">
        <f t="shared" ref="F8" ca="1" si="8">SUM(C8:E8)</f>
        <v>29</v>
      </c>
      <c r="H8" s="62"/>
      <c r="I8" s="120" t="s">
        <v>89</v>
      </c>
      <c r="J8" s="121">
        <v>10</v>
      </c>
      <c r="K8" s="121">
        <v>0</v>
      </c>
      <c r="L8" s="125">
        <f t="shared" ca="1" si="5"/>
        <v>17</v>
      </c>
      <c r="M8" s="63">
        <f t="shared" ref="M8" ca="1" si="9">L8+J8</f>
        <v>27</v>
      </c>
    </row>
    <row r="9" spans="1:13" x14ac:dyDescent="0.3">
      <c r="A9" s="149" t="s">
        <v>120</v>
      </c>
      <c r="B9" s="120" t="s">
        <v>119</v>
      </c>
      <c r="C9" s="121">
        <v>12</v>
      </c>
      <c r="D9" s="121">
        <v>0</v>
      </c>
      <c r="E9" s="125">
        <f t="shared" ca="1" si="7"/>
        <v>2</v>
      </c>
      <c r="F9" s="63">
        <f t="shared" ref="F9:F11" ca="1" si="10">SUM(C9:E9)</f>
        <v>14</v>
      </c>
    </row>
    <row r="10" spans="1:13" x14ac:dyDescent="0.3">
      <c r="A10" s="149" t="s">
        <v>120</v>
      </c>
      <c r="B10" s="120" t="s">
        <v>97</v>
      </c>
      <c r="C10" s="121">
        <v>12</v>
      </c>
      <c r="D10" s="121">
        <v>0</v>
      </c>
      <c r="E10" s="125">
        <f t="shared" ca="1" si="7"/>
        <v>7</v>
      </c>
      <c r="F10" s="63">
        <f t="shared" ca="1" si="10"/>
        <v>19</v>
      </c>
    </row>
    <row r="11" spans="1:13" x14ac:dyDescent="0.3">
      <c r="A11" s="149" t="s">
        <v>120</v>
      </c>
      <c r="B11" s="120" t="s">
        <v>126</v>
      </c>
      <c r="C11" s="121">
        <v>5</v>
      </c>
      <c r="D11" s="121">
        <v>0</v>
      </c>
      <c r="E11" s="125">
        <f t="shared" ca="1" si="7"/>
        <v>15</v>
      </c>
      <c r="F11" s="63">
        <f t="shared" ca="1" si="10"/>
        <v>20</v>
      </c>
    </row>
  </sheetData>
  <sortState ref="B8:B18">
    <sortCondition ref="B8:B18"/>
  </sortState>
  <conditionalFormatting sqref="A2">
    <cfRule type="cellIs" dxfId="75" priority="197" operator="equal">
      <formula>"No"</formula>
    </cfRule>
    <cfRule type="cellIs" dxfId="74" priority="198" operator="equal">
      <formula>"Yes"</formula>
    </cfRule>
  </conditionalFormatting>
  <conditionalFormatting sqref="A3:A4">
    <cfRule type="cellIs" dxfId="73" priority="195" operator="equal">
      <formula>"No"</formula>
    </cfRule>
    <cfRule type="cellIs" dxfId="72" priority="196" operator="equal">
      <formula>"Yes"</formula>
    </cfRule>
  </conditionalFormatting>
  <conditionalFormatting sqref="A5">
    <cfRule type="cellIs" dxfId="71" priority="89" operator="equal">
      <formula>"No"</formula>
    </cfRule>
    <cfRule type="cellIs" dxfId="70" priority="90" operator="equal">
      <formula>"Yes"</formula>
    </cfRule>
  </conditionalFormatting>
  <conditionalFormatting sqref="A6:A7">
    <cfRule type="cellIs" dxfId="69" priority="87" operator="equal">
      <formula>"No"</formula>
    </cfRule>
    <cfRule type="cellIs" dxfId="68" priority="88" operator="equal">
      <formula>"Yes"</formula>
    </cfRule>
  </conditionalFormatting>
  <conditionalFormatting sqref="A5">
    <cfRule type="cellIs" dxfId="67" priority="85" operator="equal">
      <formula>"No"</formula>
    </cfRule>
    <cfRule type="cellIs" dxfId="66" priority="86" operator="equal">
      <formula>"Yes"</formula>
    </cfRule>
  </conditionalFormatting>
  <conditionalFormatting sqref="A6:A7">
    <cfRule type="cellIs" dxfId="65" priority="83" operator="equal">
      <formula>"No"</formula>
    </cfRule>
    <cfRule type="cellIs" dxfId="64" priority="84" operator="equal">
      <formula>"Yes"</formula>
    </cfRule>
  </conditionalFormatting>
  <conditionalFormatting sqref="A8">
    <cfRule type="cellIs" dxfId="31" priority="3" operator="equal">
      <formula>"No"</formula>
    </cfRule>
    <cfRule type="cellIs" dxfId="30" priority="4" operator="equal">
      <formula>"Yes"</formula>
    </cfRule>
  </conditionalFormatting>
  <conditionalFormatting sqref="A9:A11">
    <cfRule type="cellIs" dxfId="29" priority="1" operator="equal">
      <formula>"No"</formula>
    </cfRule>
    <cfRule type="cellIs" dxfId="28" priority="2" operator="equal">
      <formula>"Yes"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"/>
  <sheetViews>
    <sheetView showGridLines="0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12.69921875" defaultRowHeight="15.6" x14ac:dyDescent="0.3"/>
  <cols>
    <col min="1" max="1" width="18.19921875" style="22" bestFit="1" customWidth="1"/>
    <col min="2" max="2" width="5.8984375" style="22" bestFit="1" customWidth="1"/>
    <col min="3" max="3" width="5" style="22" bestFit="1" customWidth="1"/>
    <col min="4" max="4" width="3.69921875" style="22" bestFit="1" customWidth="1"/>
    <col min="5" max="5" width="6.09765625" style="22" bestFit="1" customWidth="1"/>
    <col min="6" max="6" width="10.3984375" style="19" bestFit="1" customWidth="1"/>
    <col min="7" max="7" width="2.8984375" style="19" bestFit="1" customWidth="1"/>
    <col min="8" max="8" width="6.19921875" style="19" bestFit="1" customWidth="1"/>
    <col min="9" max="9" width="7.296875" style="19" bestFit="1" customWidth="1"/>
    <col min="10" max="10" width="4.296875" style="19" bestFit="1" customWidth="1"/>
    <col min="11" max="11" width="4.796875" style="19" bestFit="1" customWidth="1"/>
    <col min="12" max="12" width="4.69921875" style="19" bestFit="1" customWidth="1"/>
    <col min="13" max="13" width="7.5" style="19" bestFit="1" customWidth="1"/>
    <col min="14" max="14" width="5.3984375" style="19" bestFit="1" customWidth="1"/>
    <col min="15" max="15" width="4.19921875" style="19" bestFit="1" customWidth="1"/>
    <col min="16" max="16" width="5.5" style="19" bestFit="1" customWidth="1"/>
    <col min="17" max="17" width="6.09765625" style="19" bestFit="1" customWidth="1"/>
    <col min="18" max="18" width="4.59765625" style="19" bestFit="1" customWidth="1"/>
    <col min="19" max="19" width="5.796875" style="19" bestFit="1" customWidth="1"/>
    <col min="20" max="20" width="6.09765625" style="19" bestFit="1" customWidth="1"/>
    <col min="21" max="21" width="9" style="19" bestFit="1" customWidth="1"/>
    <col min="22" max="22" width="7.796875" style="19" bestFit="1" customWidth="1"/>
    <col min="23" max="23" width="8.796875" style="19" bestFit="1" customWidth="1"/>
    <col min="24" max="24" width="7.3984375" style="19" bestFit="1" customWidth="1"/>
    <col min="25" max="25" width="4.3984375" style="19" bestFit="1" customWidth="1"/>
    <col min="26" max="26" width="11.69921875" style="19" hidden="1" customWidth="1"/>
    <col min="27" max="27" width="7.59765625" style="19" bestFit="1" customWidth="1"/>
    <col min="28" max="16384" width="12.69921875" style="19"/>
  </cols>
  <sheetData>
    <row r="1" spans="1:27" s="17" customFormat="1" ht="32.4" thickTop="1" thickBot="1" x14ac:dyDescent="0.35">
      <c r="A1" s="44" t="s">
        <v>0</v>
      </c>
      <c r="B1" s="99" t="s">
        <v>43</v>
      </c>
      <c r="C1" s="101" t="s">
        <v>44</v>
      </c>
      <c r="D1" s="103" t="s">
        <v>45</v>
      </c>
      <c r="E1" s="128" t="s">
        <v>71</v>
      </c>
      <c r="F1" s="95" t="s">
        <v>46</v>
      </c>
      <c r="G1" s="96"/>
      <c r="H1" s="42" t="s">
        <v>47</v>
      </c>
      <c r="I1" s="16" t="s">
        <v>48</v>
      </c>
      <c r="J1" s="18" t="s">
        <v>49</v>
      </c>
      <c r="K1" s="23" t="s">
        <v>50</v>
      </c>
      <c r="L1" s="25" t="s">
        <v>51</v>
      </c>
      <c r="M1" s="126" t="s">
        <v>52</v>
      </c>
      <c r="N1" s="30" t="s">
        <v>53</v>
      </c>
      <c r="O1" s="32" t="s">
        <v>54</v>
      </c>
      <c r="P1" s="34" t="s">
        <v>55</v>
      </c>
      <c r="Q1" s="36" t="s">
        <v>56</v>
      </c>
      <c r="R1" s="38" t="s">
        <v>57</v>
      </c>
      <c r="S1" s="40" t="s">
        <v>58</v>
      </c>
      <c r="T1" s="28" t="s">
        <v>59</v>
      </c>
      <c r="U1" s="45" t="s">
        <v>60</v>
      </c>
      <c r="V1" s="47" t="s">
        <v>61</v>
      </c>
      <c r="W1" s="53" t="s">
        <v>62</v>
      </c>
      <c r="X1" s="55" t="s">
        <v>63</v>
      </c>
      <c r="Y1" s="51" t="s">
        <v>64</v>
      </c>
      <c r="Z1" s="47" t="s">
        <v>65</v>
      </c>
      <c r="AA1" s="50" t="s">
        <v>66</v>
      </c>
    </row>
    <row r="2" spans="1:27" ht="18.600000000000001" thickTop="1" x14ac:dyDescent="0.3">
      <c r="A2" s="127" t="s">
        <v>90</v>
      </c>
      <c r="B2" s="153">
        <f>22+2</f>
        <v>24</v>
      </c>
      <c r="C2" s="154">
        <f>11+2</f>
        <v>13</v>
      </c>
      <c r="D2" s="155">
        <f>23+2</f>
        <v>25</v>
      </c>
      <c r="E2" s="129">
        <v>0</v>
      </c>
      <c r="F2" s="139" t="s">
        <v>86</v>
      </c>
      <c r="G2" s="98">
        <v>1</v>
      </c>
      <c r="H2" s="43"/>
      <c r="I2" s="20"/>
      <c r="J2" s="21"/>
      <c r="K2" s="24"/>
      <c r="L2" s="26"/>
      <c r="M2" s="27"/>
      <c r="N2" s="31"/>
      <c r="O2" s="33"/>
      <c r="P2" s="35"/>
      <c r="Q2" s="37"/>
      <c r="R2" s="39"/>
      <c r="S2" s="41"/>
      <c r="T2" s="29"/>
      <c r="U2" s="46"/>
      <c r="V2" s="48">
        <f>SUM(H2:U2)</f>
        <v>0</v>
      </c>
      <c r="W2" s="54"/>
      <c r="X2" s="56"/>
      <c r="Y2" s="52">
        <f>116</f>
        <v>116</v>
      </c>
      <c r="Z2" s="49">
        <f t="shared" ref="Z2" si="0">Y2+X2-(V2+W2)</f>
        <v>116</v>
      </c>
      <c r="AA2" s="111">
        <f>SMALL(Y2:Z2,1)</f>
        <v>116</v>
      </c>
    </row>
    <row r="3" spans="1:27" x14ac:dyDescent="0.3">
      <c r="A3" s="137" t="s">
        <v>76</v>
      </c>
      <c r="B3" s="132">
        <v>22</v>
      </c>
      <c r="C3" s="133">
        <v>10</v>
      </c>
      <c r="D3" s="104">
        <v>22</v>
      </c>
      <c r="E3" s="129">
        <v>0</v>
      </c>
      <c r="F3" s="97" t="s">
        <v>72</v>
      </c>
      <c r="G3" s="98">
        <v>0</v>
      </c>
      <c r="H3" s="43"/>
      <c r="I3" s="20"/>
      <c r="J3" s="21"/>
      <c r="K3" s="24"/>
      <c r="L3" s="26"/>
      <c r="M3" s="27"/>
      <c r="N3" s="31"/>
      <c r="O3" s="33"/>
      <c r="P3" s="35"/>
      <c r="Q3" s="37"/>
      <c r="R3" s="39"/>
      <c r="S3" s="41"/>
      <c r="T3" s="29"/>
      <c r="U3" s="46"/>
      <c r="V3" s="48">
        <f t="shared" ref="V3:V4" si="1">SUM(H3:U3)</f>
        <v>0</v>
      </c>
      <c r="W3" s="54"/>
      <c r="X3" s="56"/>
      <c r="Y3" s="52">
        <v>45</v>
      </c>
      <c r="Z3" s="49">
        <f t="shared" ref="Z3" si="2">Y3+X3-(V3+W3)</f>
        <v>45</v>
      </c>
      <c r="AA3" s="111">
        <f t="shared" ref="AA3" si="3">SMALL(Y3:Z3,1)</f>
        <v>45</v>
      </c>
    </row>
    <row r="4" spans="1:27" x14ac:dyDescent="0.3">
      <c r="A4" s="127" t="s">
        <v>91</v>
      </c>
      <c r="B4" s="153">
        <v>17</v>
      </c>
      <c r="C4" s="154">
        <v>14</v>
      </c>
      <c r="D4" s="158">
        <v>20</v>
      </c>
      <c r="E4" s="129">
        <v>0</v>
      </c>
      <c r="F4" s="97" t="s">
        <v>72</v>
      </c>
      <c r="G4" s="98">
        <v>0</v>
      </c>
      <c r="H4" s="43"/>
      <c r="I4" s="20"/>
      <c r="J4" s="21"/>
      <c r="K4" s="24"/>
      <c r="L4" s="26"/>
      <c r="M4" s="27"/>
      <c r="N4" s="31"/>
      <c r="O4" s="33"/>
      <c r="P4" s="35"/>
      <c r="Q4" s="37"/>
      <c r="R4" s="39"/>
      <c r="S4" s="41"/>
      <c r="T4" s="29"/>
      <c r="U4" s="46"/>
      <c r="V4" s="48">
        <f t="shared" si="1"/>
        <v>0</v>
      </c>
      <c r="W4" s="54"/>
      <c r="X4" s="56"/>
      <c r="Y4" s="52">
        <v>59</v>
      </c>
      <c r="Z4" s="49">
        <f t="shared" ref="Z4:Z5" si="4">Y4+X4-(V4+W4)</f>
        <v>59</v>
      </c>
      <c r="AA4" s="111">
        <f t="shared" ref="AA4" si="5">SMALL(Y4:Z4,1)</f>
        <v>59</v>
      </c>
    </row>
    <row r="5" spans="1:27" x14ac:dyDescent="0.3">
      <c r="A5" s="127" t="s">
        <v>7</v>
      </c>
      <c r="B5" s="131">
        <f>19</f>
        <v>19</v>
      </c>
      <c r="C5" s="102">
        <f>14+1</f>
        <v>15</v>
      </c>
      <c r="D5" s="104">
        <f>23+1</f>
        <v>24</v>
      </c>
      <c r="E5" s="129">
        <v>0</v>
      </c>
      <c r="F5" s="97" t="s">
        <v>68</v>
      </c>
      <c r="G5" s="98" t="s">
        <v>69</v>
      </c>
      <c r="H5" s="43"/>
      <c r="I5" s="20"/>
      <c r="J5" s="21"/>
      <c r="K5" s="24"/>
      <c r="L5" s="26"/>
      <c r="M5" s="27"/>
      <c r="N5" s="31"/>
      <c r="O5" s="33"/>
      <c r="P5" s="35"/>
      <c r="Q5" s="37"/>
      <c r="R5" s="39"/>
      <c r="S5" s="41"/>
      <c r="T5" s="29"/>
      <c r="U5" s="46"/>
      <c r="V5" s="48">
        <f>SUM(H5:U5)</f>
        <v>0</v>
      </c>
      <c r="W5" s="54"/>
      <c r="X5" s="56"/>
      <c r="Y5" s="52">
        <v>66</v>
      </c>
      <c r="Z5" s="49">
        <f t="shared" si="4"/>
        <v>66</v>
      </c>
      <c r="AA5" s="111">
        <f>SMALL(Y5:Z5,1)</f>
        <v>66</v>
      </c>
    </row>
    <row r="6" spans="1:27" ht="15.75" customHeight="1" x14ac:dyDescent="0.3">
      <c r="A6" s="127" t="s">
        <v>92</v>
      </c>
      <c r="B6" s="132">
        <v>23</v>
      </c>
      <c r="C6" s="133">
        <v>13</v>
      </c>
      <c r="D6" s="104">
        <v>26</v>
      </c>
      <c r="E6" s="129">
        <v>0</v>
      </c>
      <c r="F6" s="97" t="s">
        <v>72</v>
      </c>
      <c r="G6" s="98">
        <v>0</v>
      </c>
      <c r="H6" s="43"/>
      <c r="I6" s="20"/>
      <c r="J6" s="21"/>
      <c r="K6" s="24"/>
      <c r="L6" s="26"/>
      <c r="M6" s="27"/>
      <c r="N6" s="31"/>
      <c r="O6" s="33"/>
      <c r="P6" s="35"/>
      <c r="Q6" s="37"/>
      <c r="R6" s="39"/>
      <c r="S6" s="41"/>
      <c r="T6" s="29"/>
      <c r="U6" s="46"/>
      <c r="V6" s="48">
        <f t="shared" ref="V6" si="6">SUM(H6:U6)</f>
        <v>0</v>
      </c>
      <c r="W6" s="54"/>
      <c r="X6" s="56"/>
      <c r="Y6" s="52">
        <v>97</v>
      </c>
      <c r="Z6" s="49">
        <f t="shared" ref="Z6" si="7">Y6+X6-(V6+W6)</f>
        <v>97</v>
      </c>
      <c r="AA6" s="111">
        <f t="shared" ref="AA6" si="8">SMALL(Y6:Z6,1)</f>
        <v>97</v>
      </c>
    </row>
    <row r="7" spans="1:27" ht="15.75" customHeight="1" x14ac:dyDescent="0.3">
      <c r="A7" s="127" t="s">
        <v>98</v>
      </c>
      <c r="B7" s="100">
        <v>11</v>
      </c>
      <c r="C7" s="102">
        <v>13</v>
      </c>
      <c r="D7" s="104">
        <v>13</v>
      </c>
      <c r="E7" s="129">
        <v>0</v>
      </c>
      <c r="F7" s="97" t="s">
        <v>68</v>
      </c>
      <c r="G7" s="98" t="s">
        <v>69</v>
      </c>
      <c r="H7" s="43"/>
      <c r="I7" s="20"/>
      <c r="J7" s="21"/>
      <c r="K7" s="24"/>
      <c r="L7" s="26"/>
      <c r="M7" s="27"/>
      <c r="N7" s="31"/>
      <c r="O7" s="33"/>
      <c r="P7" s="35"/>
      <c r="Q7" s="37"/>
      <c r="R7" s="39"/>
      <c r="S7" s="41"/>
      <c r="T7" s="29"/>
      <c r="U7" s="46"/>
      <c r="V7" s="48">
        <f t="shared" ref="V7:V8" si="9">SUM(H7:U7)</f>
        <v>0</v>
      </c>
      <c r="W7" s="54"/>
      <c r="X7" s="56"/>
      <c r="Y7" s="52">
        <v>40</v>
      </c>
      <c r="Z7" s="49">
        <f t="shared" ref="Z7:Z8" si="10">Y7+X7-(V7+W7)</f>
        <v>40</v>
      </c>
      <c r="AA7" s="111">
        <f t="shared" ref="AA7:AA8" si="11">SMALL(Y7:Z7,1)</f>
        <v>40</v>
      </c>
    </row>
    <row r="8" spans="1:27" ht="15.75" customHeight="1" x14ac:dyDescent="0.3">
      <c r="A8" s="156" t="s">
        <v>108</v>
      </c>
      <c r="B8" s="100">
        <v>16</v>
      </c>
      <c r="C8" s="102">
        <v>11</v>
      </c>
      <c r="D8" s="104">
        <v>17</v>
      </c>
      <c r="E8" s="129">
        <v>0</v>
      </c>
      <c r="F8" s="97" t="s">
        <v>72</v>
      </c>
      <c r="G8" s="98">
        <v>0</v>
      </c>
      <c r="H8" s="43"/>
      <c r="I8" s="20"/>
      <c r="J8" s="21"/>
      <c r="K8" s="24"/>
      <c r="L8" s="26"/>
      <c r="M8" s="27"/>
      <c r="N8" s="31"/>
      <c r="O8" s="33"/>
      <c r="P8" s="35"/>
      <c r="Q8" s="37"/>
      <c r="R8" s="39"/>
      <c r="S8" s="41"/>
      <c r="T8" s="29"/>
      <c r="U8" s="46"/>
      <c r="V8" s="48">
        <f t="shared" si="9"/>
        <v>0</v>
      </c>
      <c r="W8" s="54"/>
      <c r="X8" s="56"/>
      <c r="Y8" s="52">
        <v>30</v>
      </c>
      <c r="Z8" s="49">
        <f t="shared" si="10"/>
        <v>30</v>
      </c>
      <c r="AA8" s="111">
        <f t="shared" si="11"/>
        <v>30</v>
      </c>
    </row>
    <row r="9" spans="1:27" x14ac:dyDescent="0.3">
      <c r="A9" s="152" t="s">
        <v>109</v>
      </c>
      <c r="B9" s="100">
        <v>12</v>
      </c>
      <c r="C9" s="102">
        <v>13</v>
      </c>
      <c r="D9" s="104">
        <v>15</v>
      </c>
      <c r="E9" s="129">
        <v>0</v>
      </c>
      <c r="F9" s="97" t="s">
        <v>72</v>
      </c>
      <c r="G9" s="98">
        <v>0</v>
      </c>
      <c r="H9" s="43">
        <v>14</v>
      </c>
      <c r="I9" s="20"/>
      <c r="J9" s="21"/>
      <c r="K9" s="24">
        <v>1</v>
      </c>
      <c r="L9" s="26"/>
      <c r="M9" s="27">
        <v>5</v>
      </c>
      <c r="N9" s="31"/>
      <c r="O9" s="33"/>
      <c r="P9" s="35"/>
      <c r="Q9" s="37"/>
      <c r="R9" s="39"/>
      <c r="S9" s="41"/>
      <c r="T9" s="29"/>
      <c r="U9" s="46"/>
      <c r="V9" s="48">
        <f t="shared" ref="V9" si="12">SUM(H9:U9)</f>
        <v>20</v>
      </c>
      <c r="W9" s="54"/>
      <c r="X9" s="157"/>
      <c r="Y9" s="52">
        <v>19</v>
      </c>
      <c r="Z9" s="49">
        <f t="shared" ref="Z9" si="13">Y9+X9-(V9+W9)</f>
        <v>-1</v>
      </c>
      <c r="AA9" s="111">
        <f t="shared" ref="AA9" si="14">SMALL(Y9:Z9,1)</f>
        <v>-1</v>
      </c>
    </row>
    <row r="10" spans="1:27" x14ac:dyDescent="0.3">
      <c r="A10" s="152" t="s">
        <v>110</v>
      </c>
      <c r="B10" s="100">
        <v>12</v>
      </c>
      <c r="C10" s="102">
        <v>13</v>
      </c>
      <c r="D10" s="104">
        <v>15</v>
      </c>
      <c r="E10" s="129">
        <v>0</v>
      </c>
      <c r="F10" s="97" t="s">
        <v>72</v>
      </c>
      <c r="G10" s="98">
        <v>0</v>
      </c>
      <c r="H10" s="43">
        <v>13</v>
      </c>
      <c r="I10" s="20"/>
      <c r="J10" s="21"/>
      <c r="K10" s="24">
        <v>6</v>
      </c>
      <c r="L10" s="26"/>
      <c r="M10" s="27"/>
      <c r="N10" s="31"/>
      <c r="O10" s="33"/>
      <c r="P10" s="35"/>
      <c r="Q10" s="37"/>
      <c r="R10" s="39"/>
      <c r="S10" s="41"/>
      <c r="T10" s="29"/>
      <c r="U10" s="46"/>
      <c r="V10" s="48">
        <f t="shared" ref="V10:V11" si="15">SUM(H10:U10)</f>
        <v>19</v>
      </c>
      <c r="W10" s="54"/>
      <c r="X10" s="157"/>
      <c r="Y10" s="52">
        <v>19</v>
      </c>
      <c r="Z10" s="49">
        <f t="shared" ref="Z10:Z11" si="16">Y10+X10-(V10+W10)</f>
        <v>0</v>
      </c>
      <c r="AA10" s="111">
        <f t="shared" ref="AA10:AA11" si="17">SMALL(Y10:Z10,1)</f>
        <v>0</v>
      </c>
    </row>
    <row r="11" spans="1:27" x14ac:dyDescent="0.3">
      <c r="A11" s="152" t="s">
        <v>111</v>
      </c>
      <c r="B11" s="100">
        <v>12</v>
      </c>
      <c r="C11" s="102">
        <v>13</v>
      </c>
      <c r="D11" s="104">
        <v>15</v>
      </c>
      <c r="E11" s="129">
        <v>0</v>
      </c>
      <c r="F11" s="97" t="s">
        <v>72</v>
      </c>
      <c r="G11" s="98">
        <v>0</v>
      </c>
      <c r="H11" s="43">
        <v>46</v>
      </c>
      <c r="I11" s="20"/>
      <c r="J11" s="21"/>
      <c r="K11" s="24"/>
      <c r="L11" s="26"/>
      <c r="M11" s="27"/>
      <c r="N11" s="31"/>
      <c r="O11" s="33"/>
      <c r="P11" s="35"/>
      <c r="Q11" s="37"/>
      <c r="R11" s="39"/>
      <c r="S11" s="41"/>
      <c r="T11" s="29"/>
      <c r="U11" s="46"/>
      <c r="V11" s="48">
        <f t="shared" si="15"/>
        <v>46</v>
      </c>
      <c r="W11" s="54"/>
      <c r="X11" s="157"/>
      <c r="Y11" s="52">
        <v>19</v>
      </c>
      <c r="Z11" s="49">
        <f t="shared" si="16"/>
        <v>-27</v>
      </c>
      <c r="AA11" s="111">
        <f t="shared" si="17"/>
        <v>-27</v>
      </c>
    </row>
    <row r="12" spans="1:27" x14ac:dyDescent="0.3">
      <c r="A12" s="152" t="s">
        <v>120</v>
      </c>
      <c r="B12" s="100">
        <v>12</v>
      </c>
      <c r="C12" s="102">
        <v>11</v>
      </c>
      <c r="D12" s="104">
        <v>15</v>
      </c>
      <c r="E12" s="129">
        <v>0</v>
      </c>
      <c r="F12" s="97" t="s">
        <v>72</v>
      </c>
      <c r="G12" s="98">
        <v>0</v>
      </c>
      <c r="H12" s="43"/>
      <c r="I12" s="20">
        <v>31</v>
      </c>
      <c r="J12" s="21"/>
      <c r="K12" s="24">
        <v>25</v>
      </c>
      <c r="L12" s="26"/>
      <c r="M12" s="27"/>
      <c r="N12" s="31"/>
      <c r="O12" s="33"/>
      <c r="P12" s="35"/>
      <c r="Q12" s="37"/>
      <c r="R12" s="39"/>
      <c r="S12" s="41"/>
      <c r="T12" s="29">
        <v>33</v>
      </c>
      <c r="U12" s="46"/>
      <c r="V12" s="48">
        <f t="shared" ref="V12" si="18">SUM(H12:U12)</f>
        <v>89</v>
      </c>
      <c r="W12" s="54"/>
      <c r="X12" s="56"/>
      <c r="Y12" s="52">
        <v>74</v>
      </c>
      <c r="Z12" s="49">
        <f t="shared" ref="Z12" si="19">Y12+X12-(V12+W12)</f>
        <v>-15</v>
      </c>
      <c r="AA12" s="111">
        <f t="shared" ref="AA12" si="20">SMALL(Y12:Z12,1)</f>
        <v>-15</v>
      </c>
    </row>
    <row r="13" spans="1:27" x14ac:dyDescent="0.3">
      <c r="A13" s="152"/>
      <c r="B13" s="100"/>
      <c r="C13" s="102"/>
      <c r="D13" s="104"/>
      <c r="E13" s="129">
        <v>0</v>
      </c>
      <c r="F13" s="97" t="s">
        <v>72</v>
      </c>
      <c r="G13" s="98">
        <v>0</v>
      </c>
      <c r="H13" s="43"/>
      <c r="I13" s="20"/>
      <c r="J13" s="21"/>
      <c r="K13" s="24"/>
      <c r="L13" s="26"/>
      <c r="M13" s="27"/>
      <c r="N13" s="31"/>
      <c r="O13" s="33"/>
      <c r="P13" s="35"/>
      <c r="Q13" s="37"/>
      <c r="R13" s="39"/>
      <c r="S13" s="41"/>
      <c r="T13" s="29"/>
      <c r="U13" s="46"/>
      <c r="V13" s="48">
        <f t="shared" ref="V13" si="21">SUM(H13:U13)</f>
        <v>0</v>
      </c>
      <c r="W13" s="54"/>
      <c r="X13" s="56"/>
      <c r="Y13" s="52"/>
      <c r="Z13" s="49">
        <f t="shared" ref="Z13" si="22">Y13+X13-(V13+W13)</f>
        <v>0</v>
      </c>
      <c r="AA13" s="111">
        <f t="shared" ref="AA13" si="23">SMALL(Y13:Z13,1)</f>
        <v>0</v>
      </c>
    </row>
  </sheetData>
  <sortState ref="A2:AA6">
    <sortCondition ref="A2:A6"/>
  </sortState>
  <conditionalFormatting sqref="AA2 AA7">
    <cfRule type="cellIs" dxfId="27" priority="324" stopIfTrue="1" operator="lessThan">
      <formula>0.5</formula>
    </cfRule>
  </conditionalFormatting>
  <conditionalFormatting sqref="AA2 AA7">
    <cfRule type="cellIs" dxfId="26" priority="353" operator="lessThan">
      <formula>Y2/2</formula>
    </cfRule>
  </conditionalFormatting>
  <conditionalFormatting sqref="AA3">
    <cfRule type="cellIs" dxfId="25" priority="43" stopIfTrue="1" operator="lessThan">
      <formula>0.5</formula>
    </cfRule>
  </conditionalFormatting>
  <conditionalFormatting sqref="AA3">
    <cfRule type="cellIs" dxfId="24" priority="44" operator="lessThan">
      <formula>Y3/2</formula>
    </cfRule>
  </conditionalFormatting>
  <conditionalFormatting sqref="AA4">
    <cfRule type="cellIs" dxfId="23" priority="33" stopIfTrue="1" operator="lessThan">
      <formula>0.5</formula>
    </cfRule>
  </conditionalFormatting>
  <conditionalFormatting sqref="AA4">
    <cfRule type="cellIs" dxfId="22" priority="34" operator="lessThan">
      <formula>Y4/2</formula>
    </cfRule>
  </conditionalFormatting>
  <conditionalFormatting sqref="AA5">
    <cfRule type="cellIs" dxfId="21" priority="29" stopIfTrue="1" operator="lessThan">
      <formula>0.5</formula>
    </cfRule>
  </conditionalFormatting>
  <conditionalFormatting sqref="AA5">
    <cfRule type="cellIs" dxfId="20" priority="30" operator="lessThan">
      <formula>Y5/2</formula>
    </cfRule>
  </conditionalFormatting>
  <conditionalFormatting sqref="AA6">
    <cfRule type="cellIs" dxfId="19" priority="27" stopIfTrue="1" operator="lessThan">
      <formula>0.5</formula>
    </cfRule>
  </conditionalFormatting>
  <conditionalFormatting sqref="AA6">
    <cfRule type="cellIs" dxfId="18" priority="28" operator="lessThan">
      <formula>Y6/2</formula>
    </cfRule>
  </conditionalFormatting>
  <conditionalFormatting sqref="AA9">
    <cfRule type="cellIs" dxfId="17" priority="25" stopIfTrue="1" operator="lessThan">
      <formula>0.5</formula>
    </cfRule>
  </conditionalFormatting>
  <conditionalFormatting sqref="AA9">
    <cfRule type="cellIs" dxfId="16" priority="26" operator="lessThan">
      <formula>Y9/2</formula>
    </cfRule>
  </conditionalFormatting>
  <conditionalFormatting sqref="AA12">
    <cfRule type="cellIs" dxfId="15" priority="15" stopIfTrue="1" operator="lessThan">
      <formula>0.5</formula>
    </cfRule>
  </conditionalFormatting>
  <conditionalFormatting sqref="AA12">
    <cfRule type="cellIs" dxfId="14" priority="16" operator="lessThan">
      <formula>Y12/2</formula>
    </cfRule>
  </conditionalFormatting>
  <conditionalFormatting sqref="AA13">
    <cfRule type="cellIs" dxfId="5" priority="5" stopIfTrue="1" operator="lessThan">
      <formula>0.5</formula>
    </cfRule>
  </conditionalFormatting>
  <conditionalFormatting sqref="AA13">
    <cfRule type="cellIs" dxfId="4" priority="6" operator="lessThan">
      <formula>Y13/2</formula>
    </cfRule>
  </conditionalFormatting>
  <conditionalFormatting sqref="AA8">
    <cfRule type="cellIs" dxfId="3" priority="3" stopIfTrue="1" operator="lessThan">
      <formula>0.5</formula>
    </cfRule>
  </conditionalFormatting>
  <conditionalFormatting sqref="AA8">
    <cfRule type="cellIs" dxfId="2" priority="4" operator="lessThan">
      <formula>Y8/2</formula>
    </cfRule>
  </conditionalFormatting>
  <conditionalFormatting sqref="AA10:AA11">
    <cfRule type="cellIs" dxfId="1" priority="1" stopIfTrue="1" operator="lessThan">
      <formula>0.5</formula>
    </cfRule>
  </conditionalFormatting>
  <conditionalFormatting sqref="AA10:AA11">
    <cfRule type="cellIs" dxfId="0" priority="2" operator="lessThan">
      <formula>Y10/2</formula>
    </cfRule>
  </conditionalFormatting>
  <pageMargins left="0.7" right="0.7" top="0.75" bottom="0.75" header="0.3" footer="0.3"/>
  <pageSetup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4.8984375" style="1" bestFit="1" customWidth="1"/>
    <col min="3" max="3" width="3.8984375" style="5" customWidth="1"/>
    <col min="4" max="8" width="3.8984375" style="5" bestFit="1" customWidth="1"/>
    <col min="9" max="14" width="8.69921875" style="5" customWidth="1"/>
    <col min="15" max="16384" width="9" style="5"/>
  </cols>
  <sheetData>
    <row r="1" spans="1:16" s="1" customFormat="1" ht="16.8" thickTop="1" thickBot="1" x14ac:dyDescent="0.35">
      <c r="A1" s="5"/>
      <c r="B1" s="2"/>
      <c r="C1" s="3" t="s">
        <v>8</v>
      </c>
      <c r="D1" s="3" t="s">
        <v>9</v>
      </c>
      <c r="E1" s="3" t="s">
        <v>10</v>
      </c>
      <c r="F1" s="3" t="s">
        <v>11</v>
      </c>
      <c r="G1" s="3" t="s">
        <v>12</v>
      </c>
      <c r="H1" s="4" t="s">
        <v>13</v>
      </c>
    </row>
    <row r="2" spans="1:16" x14ac:dyDescent="0.3">
      <c r="B2" s="6" t="s">
        <v>88</v>
      </c>
      <c r="C2" s="7">
        <f ca="1">RANDBETWEEN(1,3)</f>
        <v>3</v>
      </c>
      <c r="D2" s="7">
        <f ca="1">RANDBETWEEN(1,3)+RANDBETWEEN(1,3)</f>
        <v>4</v>
      </c>
      <c r="E2" s="7">
        <f ca="1">RANDBETWEEN(1,3)+RANDBETWEEN(1,3)+RANDBETWEEN(1,3)</f>
        <v>6</v>
      </c>
      <c r="F2" s="7">
        <f ca="1">RANDBETWEEN(1,3)+RANDBETWEEN(1,3)+RANDBETWEEN(1,3)+RANDBETWEEN(1,3)</f>
        <v>7</v>
      </c>
      <c r="G2" s="7">
        <f ca="1">RANDBETWEEN(1,3)+RANDBETWEEN(1,3)+RANDBETWEEN(1,3)+RANDBETWEEN(1,3)+RANDBETWEEN(1,3)</f>
        <v>13</v>
      </c>
      <c r="H2" s="8">
        <f ca="1">RANDBETWEEN(1,3)+RANDBETWEEN(1,3)+RANDBETWEEN(1,3)+RANDBETWEEN(1,3)+RANDBETWEEN(1,3)+RANDBETWEEN(1,3)</f>
        <v>14</v>
      </c>
      <c r="L2" s="1"/>
      <c r="M2" s="1"/>
      <c r="N2" s="1"/>
      <c r="O2" s="1"/>
      <c r="P2" s="1"/>
    </row>
    <row r="3" spans="1:16" x14ac:dyDescent="0.3">
      <c r="B3" s="9" t="s">
        <v>80</v>
      </c>
      <c r="C3" s="10">
        <f ca="1">RANDBETWEEN(1,4)</f>
        <v>2</v>
      </c>
      <c r="D3" s="10">
        <f ca="1">RANDBETWEEN(1,4)+RANDBETWEEN(1,4)</f>
        <v>4</v>
      </c>
      <c r="E3" s="10">
        <f ca="1">RANDBETWEEN(1,4)+RANDBETWEEN(1,4)+RANDBETWEEN(1,4)</f>
        <v>6</v>
      </c>
      <c r="F3" s="10">
        <f ca="1">RANDBETWEEN(1,4)+RANDBETWEEN(1,4)+RANDBETWEEN(1,4)+RANDBETWEEN(1,4)</f>
        <v>7</v>
      </c>
      <c r="G3" s="10">
        <f ca="1">RANDBETWEEN(1,4)+RANDBETWEEN(1,4)+RANDBETWEEN(1,4)+RANDBETWEEN(1,4)+RANDBETWEEN(1,4)</f>
        <v>9</v>
      </c>
      <c r="H3" s="11">
        <f ca="1">RANDBETWEEN(1,4)+RANDBETWEEN(1,4)+RANDBETWEEN(1,4)+RANDBETWEEN(1,4)+RANDBETWEEN(1,4)+RANDBETWEEN(1,4)</f>
        <v>18</v>
      </c>
      <c r="L3" s="1"/>
      <c r="M3" s="1"/>
      <c r="N3" s="1"/>
      <c r="O3" s="1"/>
      <c r="P3" s="1"/>
    </row>
    <row r="4" spans="1:16" x14ac:dyDescent="0.3">
      <c r="B4" s="9" t="s">
        <v>81</v>
      </c>
      <c r="C4" s="10">
        <f ca="1">RANDBETWEEN(1,6)</f>
        <v>4</v>
      </c>
      <c r="D4" s="10">
        <f ca="1">RANDBETWEEN(1,6)+RANDBETWEEN(1,6)</f>
        <v>9</v>
      </c>
      <c r="E4" s="10">
        <f ca="1">RANDBETWEEN(1,6)+RANDBETWEEN(1,6)+RANDBETWEEN(1,6)</f>
        <v>11</v>
      </c>
      <c r="F4" s="10">
        <f ca="1">RANDBETWEEN(1,6)+RANDBETWEEN(1,6)+RANDBETWEEN(1,6)+RANDBETWEEN(1,6)</f>
        <v>10</v>
      </c>
      <c r="G4" s="10">
        <f ca="1">RANDBETWEEN(1,6)+RANDBETWEEN(1,6)+RANDBETWEEN(1,6)+RANDBETWEEN(1,6)+RANDBETWEEN(1,6)</f>
        <v>13</v>
      </c>
      <c r="H4" s="11">
        <f ca="1">RANDBETWEEN(1,6)+RANDBETWEEN(1,6)+RANDBETWEEN(1,6)+RANDBETWEEN(1,6)+RANDBETWEEN(1,6)+RANDBETWEEN(1,6)</f>
        <v>20</v>
      </c>
      <c r="L4" s="1"/>
      <c r="M4" s="1"/>
      <c r="N4" s="1"/>
      <c r="O4" s="1"/>
      <c r="P4" s="1"/>
    </row>
    <row r="5" spans="1:16" x14ac:dyDescent="0.3">
      <c r="B5" s="9" t="s">
        <v>82</v>
      </c>
      <c r="C5" s="10">
        <f ca="1">RANDBETWEEN(1,8)</f>
        <v>1</v>
      </c>
      <c r="D5" s="10">
        <f ca="1">RANDBETWEEN(1,8)+RANDBETWEEN(1,8)</f>
        <v>6</v>
      </c>
      <c r="E5" s="10">
        <f ca="1">RANDBETWEEN(1,8)+RANDBETWEEN(1,8)+RANDBETWEEN(1,8)</f>
        <v>17</v>
      </c>
      <c r="F5" s="10">
        <f ca="1">RANDBETWEEN(1,8)+RANDBETWEEN(1,8)+RANDBETWEEN(1,8)+RANDBETWEEN(1,8)</f>
        <v>19</v>
      </c>
      <c r="G5" s="10">
        <f ca="1">RANDBETWEEN(1,8)+RANDBETWEEN(1,8)+RANDBETWEEN(1,8)+RANDBETWEEN(1,8)+RANDBETWEEN(1,8)</f>
        <v>22</v>
      </c>
      <c r="H5" s="11">
        <f ca="1">RANDBETWEEN(1,8)+RANDBETWEEN(1,8)+RANDBETWEEN(1,8)+RANDBETWEEN(1,8)+RANDBETWEEN(1,8)+RANDBETWEEN(1,8)</f>
        <v>24</v>
      </c>
      <c r="L5" s="1"/>
      <c r="M5" s="1"/>
      <c r="N5" s="1"/>
      <c r="O5" s="1"/>
      <c r="P5" s="1"/>
    </row>
    <row r="6" spans="1:16" x14ac:dyDescent="0.3">
      <c r="B6" s="9" t="s">
        <v>83</v>
      </c>
      <c r="C6" s="10">
        <f ca="1">RANDBETWEEN(1,10)</f>
        <v>4</v>
      </c>
      <c r="D6" s="10">
        <f ca="1">RANDBETWEEN(1,10)+RANDBETWEEN(1,10)</f>
        <v>10</v>
      </c>
      <c r="E6" s="10">
        <f ca="1">RANDBETWEEN(1,10)+RANDBETWEEN(1,10)+RANDBETWEEN(1,10)</f>
        <v>19</v>
      </c>
      <c r="F6" s="10">
        <f ca="1">RANDBETWEEN(1,10)+RANDBETWEEN(1,10)+RANDBETWEEN(1,10)+RANDBETWEEN(1,10)</f>
        <v>27</v>
      </c>
      <c r="G6" s="10">
        <f ca="1">RANDBETWEEN(1,10)+RANDBETWEEN(1,10)+RANDBETWEEN(1,10)+RANDBETWEEN(1,10)+RANDBETWEEN(1,10)</f>
        <v>26</v>
      </c>
      <c r="H6" s="11">
        <f ca="1">RANDBETWEEN(1,10)+RANDBETWEEN(1,10)+RANDBETWEEN(1,10)+RANDBETWEEN(1,10)+RANDBETWEEN(1,10)+RANDBETWEEN(1,10)</f>
        <v>45</v>
      </c>
      <c r="L6" s="1"/>
      <c r="M6" s="1"/>
      <c r="N6" s="1"/>
      <c r="O6" s="1"/>
      <c r="P6" s="1"/>
    </row>
    <row r="7" spans="1:16" x14ac:dyDescent="0.3">
      <c r="B7" s="9" t="s">
        <v>84</v>
      </c>
      <c r="C7" s="10">
        <f ca="1">RANDBETWEEN(1,12)</f>
        <v>6</v>
      </c>
      <c r="D7" s="10">
        <f ca="1">RANDBETWEEN(1,12)+RANDBETWEEN(1,12)</f>
        <v>11</v>
      </c>
      <c r="E7" s="10">
        <f ca="1">RANDBETWEEN(1,12)+RANDBETWEEN(1,12)+RANDBETWEEN(1,12)</f>
        <v>17</v>
      </c>
      <c r="F7" s="10">
        <f ca="1">RANDBETWEEN(1,12)+RANDBETWEEN(1,12)+RANDBETWEEN(1,12)+RANDBETWEEN(1,12)</f>
        <v>35</v>
      </c>
      <c r="G7" s="10">
        <f ca="1">RANDBETWEEN(1,12)+RANDBETWEEN(1,12)+RANDBETWEEN(1,12)+RANDBETWEEN(1,12)+RANDBETWEEN(1,12)</f>
        <v>35</v>
      </c>
      <c r="H7" s="11">
        <f ca="1">RANDBETWEEN(1,12)+RANDBETWEEN(1,12)+RANDBETWEEN(1,12)+RANDBETWEEN(1,12)+RANDBETWEEN(1,12)+RANDBETWEEN(1,12)</f>
        <v>44</v>
      </c>
      <c r="L7" s="1"/>
      <c r="M7" s="1"/>
      <c r="N7" s="1"/>
      <c r="O7" s="1"/>
      <c r="P7" s="1"/>
    </row>
    <row r="8" spans="1:16" x14ac:dyDescent="0.3">
      <c r="B8" s="9" t="s">
        <v>37</v>
      </c>
      <c r="C8" s="10">
        <f ca="1">RANDBETWEEN(1,20)</f>
        <v>14</v>
      </c>
      <c r="D8" s="10">
        <f ca="1">RANDBETWEEN(1,20)+RANDBETWEEN(1,20)</f>
        <v>18</v>
      </c>
      <c r="E8" s="10">
        <f ca="1">RANDBETWEEN(1,20)+RANDBETWEEN(1,20)+RANDBETWEEN(1,20)</f>
        <v>27</v>
      </c>
      <c r="F8" s="10">
        <f ca="1">RANDBETWEEN(1,20)+RANDBETWEEN(1,20)+RANDBETWEEN(1,20)+RANDBETWEEN(1,20)</f>
        <v>47</v>
      </c>
      <c r="G8" s="10">
        <f ca="1">RANDBETWEEN(1,20)+RANDBETWEEN(1,20)+RANDBETWEEN(1,20)+RANDBETWEEN(1,20)+RANDBETWEEN(1,20)</f>
        <v>75</v>
      </c>
      <c r="H8" s="11">
        <f ca="1">RANDBETWEEN(1,20)+RANDBETWEEN(1,20)+RANDBETWEEN(1,20)+RANDBETWEEN(1,20)+RANDBETWEEN(1,20)+RANDBETWEEN(1,20)</f>
        <v>52</v>
      </c>
      <c r="L8" s="1"/>
      <c r="M8" s="1"/>
      <c r="N8" s="1"/>
      <c r="O8" s="1"/>
      <c r="P8" s="1"/>
    </row>
    <row r="9" spans="1:16" ht="16.2" thickBot="1" x14ac:dyDescent="0.35">
      <c r="B9" s="12" t="s">
        <v>85</v>
      </c>
      <c r="C9" s="13">
        <f ca="1">RANDBETWEEN(1,100)</f>
        <v>34</v>
      </c>
      <c r="D9" s="13">
        <f ca="1">RANDBETWEEN(1,100)+RANDBETWEEN(1,100)</f>
        <v>105</v>
      </c>
      <c r="E9" s="13">
        <f ca="1">RANDBETWEEN(1,100)+RANDBETWEEN(1,100)+RANDBETWEEN(1,100)</f>
        <v>113</v>
      </c>
      <c r="F9" s="13">
        <f ca="1">RANDBETWEEN(1,100)+RANDBETWEEN(1,100)+RANDBETWEEN(1,100)+RANDBETWEEN(1,100)</f>
        <v>193</v>
      </c>
      <c r="G9" s="13">
        <f ca="1">RANDBETWEEN(1,100)+RANDBETWEEN(1,100)+RANDBETWEEN(1,100)+RANDBETWEEN(1,100)+RANDBETWEEN(1,100)</f>
        <v>270</v>
      </c>
      <c r="H9" s="14">
        <f ca="1">RANDBETWEEN(1,100)+RANDBETWEEN(1,100)+RANDBETWEEN(1,100)+RANDBETWEEN(1,100)+RANDBETWEEN(1,100)+RANDBETWEEN(1,100)</f>
        <v>350</v>
      </c>
      <c r="L9" s="1"/>
      <c r="M9" s="1"/>
      <c r="N9" s="1"/>
      <c r="O9" s="1"/>
      <c r="P9" s="1"/>
    </row>
    <row r="10" spans="1:16" ht="16.2" thickTop="1" x14ac:dyDescent="0.3">
      <c r="A10" s="1"/>
      <c r="C10" s="1"/>
      <c r="D10" s="1"/>
      <c r="E10" s="1"/>
      <c r="F10" s="1"/>
    </row>
    <row r="11" spans="1:16" x14ac:dyDescent="0.3">
      <c r="A11" s="1"/>
      <c r="C11" s="1"/>
      <c r="D11" s="1"/>
      <c r="E11" s="1"/>
      <c r="F11" s="1"/>
    </row>
    <row r="12" spans="1:16" x14ac:dyDescent="0.3">
      <c r="A12" s="1"/>
      <c r="C12" s="1"/>
      <c r="D12" s="1"/>
      <c r="E12" s="1"/>
      <c r="F12" s="1"/>
    </row>
    <row r="13" spans="1:16" x14ac:dyDescent="0.3">
      <c r="A13" s="1"/>
      <c r="C13" s="1"/>
      <c r="D13" s="1"/>
      <c r="E13" s="1"/>
      <c r="F13" s="1"/>
    </row>
    <row r="14" spans="1:16" x14ac:dyDescent="0.3">
      <c r="A14" s="1"/>
      <c r="C14" s="1"/>
      <c r="D14" s="1"/>
      <c r="E14" s="1"/>
      <c r="F14" s="1"/>
    </row>
    <row r="15" spans="1:16" x14ac:dyDescent="0.3">
      <c r="A15" s="1"/>
      <c r="C15" s="1"/>
      <c r="D15" s="1"/>
      <c r="E15" s="1"/>
      <c r="F15" s="1"/>
    </row>
    <row r="16" spans="1:16" x14ac:dyDescent="0.3">
      <c r="A16" s="1"/>
      <c r="C16" s="1"/>
      <c r="D16" s="1"/>
      <c r="E16" s="1"/>
      <c r="F16" s="1"/>
    </row>
    <row r="17" spans="1:18" x14ac:dyDescent="0.3">
      <c r="A17" s="1"/>
      <c r="C17" s="1"/>
      <c r="D17" s="1"/>
      <c r="E17" s="1"/>
      <c r="F17" s="1"/>
    </row>
    <row r="18" spans="1:18" x14ac:dyDescent="0.3">
      <c r="A18" s="1"/>
      <c r="C18" s="1"/>
      <c r="D18" s="1"/>
      <c r="E18" s="1"/>
      <c r="F18" s="1"/>
    </row>
    <row r="19" spans="1:18" x14ac:dyDescent="0.3">
      <c r="A19" s="1"/>
      <c r="C19" s="1"/>
      <c r="D19" s="1"/>
      <c r="E19" s="1"/>
      <c r="F19" s="1"/>
    </row>
    <row r="20" spans="1:18" x14ac:dyDescent="0.3">
      <c r="A20" s="1"/>
      <c r="C20" s="1"/>
      <c r="D20" s="1"/>
      <c r="E20" s="1"/>
      <c r="F20" s="1"/>
      <c r="R20" s="138"/>
    </row>
    <row r="21" spans="1:18" x14ac:dyDescent="0.3">
      <c r="A21" s="1"/>
      <c r="C21" s="1"/>
      <c r="D21" s="1"/>
      <c r="E21" s="1"/>
      <c r="F21" s="1"/>
    </row>
    <row r="22" spans="1:18" x14ac:dyDescent="0.3">
      <c r="A22" s="1"/>
      <c r="C22" s="1"/>
      <c r="D22" s="1"/>
      <c r="E22" s="1"/>
      <c r="F22" s="1"/>
    </row>
    <row r="23" spans="1:18" x14ac:dyDescent="0.3">
      <c r="A23" s="1"/>
      <c r="C23" s="1"/>
      <c r="D23" s="1"/>
      <c r="E23" s="1"/>
      <c r="F23" s="1"/>
    </row>
    <row r="24" spans="1:18" x14ac:dyDescent="0.3">
      <c r="A24" s="1"/>
      <c r="C24" s="1"/>
      <c r="D24" s="1"/>
      <c r="E24" s="1"/>
      <c r="F24" s="1"/>
    </row>
    <row r="25" spans="1:18" x14ac:dyDescent="0.3">
      <c r="A25" s="1"/>
      <c r="C25" s="1"/>
      <c r="D25" s="1"/>
      <c r="E25" s="1"/>
      <c r="F25" s="1"/>
    </row>
    <row r="26" spans="1:18" x14ac:dyDescent="0.3">
      <c r="A26" s="1"/>
      <c r="C26" s="1"/>
      <c r="D26" s="1"/>
      <c r="E26" s="1"/>
      <c r="F26" s="1"/>
    </row>
    <row r="27" spans="1:18" x14ac:dyDescent="0.3">
      <c r="A27" s="1"/>
      <c r="C27" s="1"/>
      <c r="D27" s="1"/>
      <c r="E27" s="1"/>
      <c r="F27" s="1"/>
    </row>
    <row r="28" spans="1:18" x14ac:dyDescent="0.3">
      <c r="A28" s="1"/>
      <c r="C28" s="1"/>
      <c r="D28" s="1"/>
      <c r="E28" s="1"/>
      <c r="F28" s="1"/>
    </row>
    <row r="29" spans="1:18" x14ac:dyDescent="0.3">
      <c r="A29" s="1"/>
      <c r="C29" s="1"/>
      <c r="D29" s="1"/>
      <c r="E29" s="1"/>
      <c r="F29" s="1"/>
    </row>
    <row r="30" spans="1:18" x14ac:dyDescent="0.3">
      <c r="A30" s="1"/>
      <c r="C30" s="1"/>
      <c r="D30" s="1"/>
      <c r="E30" s="1"/>
      <c r="F30" s="1"/>
    </row>
    <row r="31" spans="1:18" x14ac:dyDescent="0.3">
      <c r="C31" s="1"/>
      <c r="D31" s="1"/>
      <c r="E31" s="1"/>
      <c r="F31" s="1"/>
      <c r="G31" s="1"/>
    </row>
    <row r="32" spans="1:18" x14ac:dyDescent="0.3">
      <c r="C32" s="1"/>
      <c r="D32" s="1"/>
      <c r="E32" s="1"/>
      <c r="F32" s="1"/>
      <c r="G32" s="1"/>
    </row>
    <row r="33" spans="3:7" x14ac:dyDescent="0.3">
      <c r="C33" s="1"/>
      <c r="D33" s="1"/>
      <c r="E33" s="1"/>
      <c r="F33" s="1"/>
      <c r="G33" s="1"/>
    </row>
    <row r="34" spans="3:7" x14ac:dyDescent="0.3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Initiative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Álvarez</dc:creator>
  <cp:lastModifiedBy>Alexis Álvarez</cp:lastModifiedBy>
  <cp:lastPrinted>2015-05-22T00:23:54Z</cp:lastPrinted>
  <dcterms:created xsi:type="dcterms:W3CDTF">2014-01-30T16:13:23Z</dcterms:created>
  <dcterms:modified xsi:type="dcterms:W3CDTF">2017-04-25T13:19:28Z</dcterms:modified>
</cp:coreProperties>
</file>