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-12" windowWidth="10200" windowHeight="8736" activeTab="3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H12" i="2" l="1"/>
  <c r="I12" i="2" s="1"/>
  <c r="V12" i="5" l="1"/>
  <c r="V11" i="5"/>
  <c r="Z11" i="5" s="1"/>
  <c r="AA11" i="5" s="1"/>
  <c r="V10" i="5"/>
  <c r="Z10" i="5" s="1"/>
  <c r="AA10" i="5" s="1"/>
  <c r="Z12" i="5"/>
  <c r="AA12" i="5" s="1"/>
  <c r="D3" i="5"/>
  <c r="B3" i="5"/>
  <c r="L7" i="3" l="1"/>
  <c r="M7" i="3" s="1"/>
  <c r="D9" i="5" l="1"/>
  <c r="C9" i="5"/>
  <c r="B9" i="5"/>
  <c r="V9" i="5"/>
  <c r="Z9" i="5" s="1"/>
  <c r="AA9" i="5" s="1"/>
  <c r="D5" i="5" l="1"/>
  <c r="C5" i="5"/>
  <c r="B5" i="5"/>
  <c r="D7" i="5"/>
  <c r="C7" i="5"/>
  <c r="B7" i="5"/>
  <c r="D13" i="5"/>
  <c r="C13" i="5"/>
  <c r="B13" i="5"/>
  <c r="D6" i="5"/>
  <c r="C6" i="5"/>
  <c r="B6" i="5"/>
  <c r="D8" i="5"/>
  <c r="C8" i="5"/>
  <c r="B8" i="5"/>
  <c r="V8" i="5" l="1"/>
  <c r="Z8" i="5" s="1"/>
  <c r="AA8" i="5" s="1"/>
  <c r="E8" i="3"/>
  <c r="F8" i="3" s="1"/>
  <c r="E9" i="3"/>
  <c r="F9" i="3" s="1"/>
  <c r="E10" i="3"/>
  <c r="F10" i="3" s="1"/>
  <c r="E11" i="3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H8" i="2"/>
  <c r="I8" i="2" s="1"/>
  <c r="H7" i="2"/>
  <c r="I7" i="2" s="1"/>
  <c r="H6" i="2"/>
  <c r="I6" i="2" s="1"/>
  <c r="H5" i="2"/>
  <c r="I5" i="2" s="1"/>
  <c r="E5" i="3" l="1"/>
  <c r="F5" i="3" s="1"/>
  <c r="E6" i="3"/>
  <c r="F6" i="3" s="1"/>
  <c r="E7" i="3"/>
  <c r="F7" i="3" s="1"/>
  <c r="V14" i="5" l="1"/>
  <c r="Z14" i="5" s="1"/>
  <c r="AA14" i="5" s="1"/>
  <c r="L6" i="3" l="1"/>
  <c r="M6" i="3" s="1"/>
  <c r="Y5" i="5" l="1"/>
  <c r="I8" i="1" l="1"/>
  <c r="V13" i="5" l="1"/>
  <c r="Z13" i="5" s="1"/>
  <c r="AA13" i="5" s="1"/>
  <c r="D4" i="1" l="1"/>
  <c r="E4" i="1" s="1"/>
  <c r="V4" i="5" l="1"/>
  <c r="Z4" i="5" s="1"/>
  <c r="AA4" i="5" s="1"/>
  <c r="D7" i="1" l="1"/>
  <c r="D6" i="1"/>
  <c r="E6" i="1" s="1"/>
  <c r="D5" i="1"/>
  <c r="Y6" i="5"/>
  <c r="H4" i="2" l="1"/>
  <c r="I4" i="2" s="1"/>
  <c r="D3" i="1" l="1"/>
  <c r="D2" i="1"/>
  <c r="D9" i="1"/>
  <c r="H3" i="2" l="1"/>
  <c r="I3" i="2" s="1"/>
  <c r="H10" i="2"/>
  <c r="I10" i="2" s="1"/>
  <c r="H2" i="2"/>
  <c r="I2" i="2" s="1"/>
  <c r="H11" i="2" l="1"/>
  <c r="I11" i="2" s="1"/>
  <c r="E4" i="3" l="1"/>
  <c r="F4" i="3" s="1"/>
  <c r="E3" i="3"/>
  <c r="F3" i="3" s="1"/>
  <c r="E2" i="3"/>
  <c r="F2" i="3" s="1"/>
  <c r="E7" i="1" l="1"/>
  <c r="E5" i="1" l="1"/>
  <c r="L5" i="3" l="1"/>
  <c r="M5" i="3" s="1"/>
  <c r="D2" i="5" l="1"/>
  <c r="C2" i="5"/>
  <c r="V3" i="5"/>
  <c r="Z3" i="5" s="1"/>
  <c r="AA3" i="5" s="1"/>
  <c r="V2" i="5"/>
  <c r="Z2" i="5" s="1"/>
  <c r="AA2" i="5" s="1"/>
  <c r="B2" i="5"/>
  <c r="V7" i="5"/>
  <c r="Z7" i="5" s="1"/>
  <c r="AA7" i="5" s="1"/>
  <c r="E2" i="1" l="1"/>
  <c r="H4" i="4" l="1"/>
  <c r="I6" i="1" l="1"/>
  <c r="I7" i="1" l="1"/>
  <c r="I9" i="1" s="1"/>
  <c r="I10" i="1" s="1"/>
  <c r="L4" i="3" l="1"/>
  <c r="M4" i="3" s="1"/>
  <c r="L3" i="3"/>
  <c r="M3" i="3" s="1"/>
  <c r="L2" i="3"/>
  <c r="M2" i="3" s="1"/>
  <c r="V6" i="5" l="1"/>
  <c r="Z6" i="5" s="1"/>
  <c r="AA6" i="5" s="1"/>
  <c r="M12" i="1" l="1"/>
  <c r="M13" i="1" l="1"/>
  <c r="M11" i="1"/>
  <c r="V5" i="5" l="1"/>
  <c r="Z5" i="5" s="1"/>
  <c r="AA5" i="5" s="1"/>
  <c r="M6" i="1" l="1"/>
  <c r="M7" i="1"/>
  <c r="M15" i="1" l="1"/>
  <c r="M8" i="1"/>
  <c r="M9" i="1" s="1"/>
  <c r="D5" i="4"/>
  <c r="E3" i="1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sharedStrings.xml><?xml version="1.0" encoding="utf-8"?>
<sst xmlns="http://schemas.openxmlformats.org/spreadsheetml/2006/main" count="217" uniqueCount="134">
  <si>
    <t>Character</t>
  </si>
  <si>
    <t>Group</t>
  </si>
  <si>
    <t>Initiative</t>
  </si>
  <si>
    <t>Roll</t>
  </si>
  <si>
    <t>Modified Roll</t>
  </si>
  <si>
    <t>Move</t>
  </si>
  <si>
    <t>30’</t>
  </si>
  <si>
    <t>Jason</t>
  </si>
  <si>
    <t>1d</t>
  </si>
  <si>
    <t>2d</t>
  </si>
  <si>
    <t>3d</t>
  </si>
  <si>
    <t>4d</t>
  </si>
  <si>
    <t>5d</t>
  </si>
  <si>
    <t>6d</t>
  </si>
  <si>
    <t>Party Composition</t>
  </si>
  <si>
    <t>Adversarial Party Composition</t>
  </si>
  <si>
    <t>ECL</t>
  </si>
  <si>
    <t>Classes</t>
  </si>
  <si>
    <t>scout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</si>
  <si>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</si>
  <si>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</si>
  <si>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</si>
  <si>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</si>
  <si>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</si>
  <si>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</si>
  <si>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</si>
  <si>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</si>
  <si>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</si>
  <si>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</si>
  <si>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</si>
  <si>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</si>
  <si>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</si>
  <si>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</si>
  <si>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</si>
  <si>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</si>
  <si>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</si>
  <si>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</si>
  <si>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</si>
  <si>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</si>
  <si>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</si>
  <si>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</si>
  <si>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</si>
  <si>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</si>
  <si>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</si>
  <si>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</si>
  <si>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</si>
  <si>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</si>
  <si>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</si>
  <si>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</si>
  <si>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</si>
  <si>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</si>
  <si>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</si>
  <si>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</si>
  <si>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</si>
  <si>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</si>
  <si>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</si>
  <si>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</si>
  <si>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</si>
  <si>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</si>
  <si>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</si>
  <si>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</si>
  <si>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</si>
  <si>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</si>
  <si>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</si>
  <si>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</si>
  <si>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</si>
  <si>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</si>
  <si>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Save vs.</t>
  </si>
  <si>
    <t>see PC file</t>
  </si>
  <si>
    <t>*</t>
  </si>
  <si>
    <t>Info</t>
  </si>
  <si>
    <t>Spell Resist</t>
  </si>
  <si>
    <t>none</t>
  </si>
  <si>
    <t>Faith</t>
  </si>
  <si>
    <t>20’</t>
  </si>
  <si>
    <t>paladin / pious templar</t>
  </si>
  <si>
    <t>Brant (mount)</t>
  </si>
  <si>
    <t>Targeting</t>
  </si>
  <si>
    <t>Brant</t>
  </si>
  <si>
    <t>Mods</t>
  </si>
  <si>
    <t>d4</t>
  </si>
  <si>
    <t>d6</t>
  </si>
  <si>
    <t>d8</t>
  </si>
  <si>
    <t>d10</t>
  </si>
  <si>
    <t>d12</t>
  </si>
  <si>
    <t>d100</t>
  </si>
  <si>
    <t>/all</t>
  </si>
  <si>
    <t>Notes</t>
  </si>
  <si>
    <t>d3</t>
  </si>
  <si>
    <t>Dispel Magic</t>
  </si>
  <si>
    <t>Caleb</t>
  </si>
  <si>
    <t>Kali</t>
  </si>
  <si>
    <t>50’</t>
  </si>
  <si>
    <t>fighter / dervish</t>
  </si>
  <si>
    <t>diviner / cleric / myst. theurge</t>
  </si>
  <si>
    <t>Hide</t>
  </si>
  <si>
    <t>Listen</t>
  </si>
  <si>
    <t>Mov.Sil.</t>
  </si>
  <si>
    <t>Spot</t>
  </si>
  <si>
    <t>Ride</t>
  </si>
  <si>
    <t>Imm</t>
  </si>
  <si>
    <t>Concentr.</t>
  </si>
  <si>
    <t>Magpie</t>
  </si>
  <si>
    <t>Rea</t>
  </si>
  <si>
    <t>warlock</t>
  </si>
  <si>
    <t>beguiler / visionary seeker</t>
  </si>
  <si>
    <t>/cold iron</t>
  </si>
  <si>
    <t>Break Enchant.</t>
  </si>
  <si>
    <t>R5</t>
  </si>
  <si>
    <t>dire bear</t>
  </si>
  <si>
    <t>Dire Bear</t>
  </si>
  <si>
    <t>Claw 1</t>
  </si>
  <si>
    <t>Claw 2</t>
  </si>
  <si>
    <t>Bite</t>
  </si>
  <si>
    <t>2d4+10</t>
  </si>
  <si>
    <t>2d8+5</t>
  </si>
  <si>
    <t>dire ape</t>
  </si>
  <si>
    <t>1d6+6</t>
  </si>
  <si>
    <t>1d8+3</t>
  </si>
  <si>
    <t>Grapple</t>
  </si>
  <si>
    <t>Rend</t>
  </si>
  <si>
    <t>2d6+9</t>
  </si>
  <si>
    <t>Dire Ape</t>
  </si>
  <si>
    <t>Wind in His Hair</t>
  </si>
  <si>
    <t>WiHH</t>
  </si>
  <si>
    <t>Jump (dire tiger)</t>
  </si>
  <si>
    <t>thoqqua</t>
  </si>
  <si>
    <t>dire bat</t>
  </si>
  <si>
    <t>dire rat</t>
  </si>
  <si>
    <t>Slam</t>
  </si>
  <si>
    <t>1d6+3+2d6 fire</t>
  </si>
  <si>
    <t>bite</t>
  </si>
  <si>
    <t>1d8+4</t>
  </si>
  <si>
    <t>1d4+disease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</si>
</sst>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name val="Times New Roman"/>
      <family val="2"/>
    </font>
    <font>
      <b/>
      <sz val="12"/>
      <color rgb="FF7030A0"/>
      <name val="Times New Roman"/>
      <family val="1"/>
    </font>
    <font>
      <b/>
      <sz val="12"/>
      <color rgb="FF0000FF"/>
      <name val="Times New Roman"/>
      <family val="1"/>
    </font>
    <font>
      <b/>
      <sz val="12"/>
      <color rgb="FFFFC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darkUp">
        <fgColor rgb="FFFF0000"/>
        <bgColor rgb="FF66FF66"/>
      </patternFill>
    </fill>
  </fills>
  <borders count="54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6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/>
    </xf>
    <xf numFmtId="0" fontId="2" fillId="8" borderId="15" xfId="0" applyFon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/>
    </xf>
    <xf numFmtId="0" fontId="2" fillId="11" borderId="15" xfId="0" applyFont="1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/>
    </xf>
    <xf numFmtId="0" fontId="2" fillId="5" borderId="15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/>
    </xf>
    <xf numFmtId="0" fontId="2" fillId="12" borderId="15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/>
    </xf>
    <xf numFmtId="0" fontId="2" fillId="13" borderId="15" xfId="0" applyFont="1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/>
    </xf>
    <xf numFmtId="0" fontId="2" fillId="14" borderId="15" xfId="0" applyFont="1" applyFill="1" applyBorder="1" applyAlignment="1">
      <alignment horizontal="center" vertical="center" wrapText="1"/>
    </xf>
    <xf numFmtId="0" fontId="0" fillId="14" borderId="8" xfId="0" applyFill="1" applyBorder="1" applyAlignment="1">
      <alignment horizontal="center"/>
    </xf>
    <xf numFmtId="0" fontId="2" fillId="15" borderId="15" xfId="0" applyFont="1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16" borderId="16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19" borderId="26" xfId="0" applyFont="1" applyFill="1" applyBorder="1" applyAlignment="1">
      <alignment horizontal="center" vertical="center" wrapText="1"/>
    </xf>
    <xf numFmtId="0" fontId="2" fillId="18" borderId="23" xfId="0" applyFont="1" applyFill="1" applyBorder="1" applyAlignment="1">
      <alignment horizontal="center" vertical="center" wrapText="1"/>
    </xf>
    <xf numFmtId="0" fontId="0" fillId="18" borderId="25" xfId="0" applyFill="1" applyBorder="1" applyAlignment="1">
      <alignment horizontal="center"/>
    </xf>
    <xf numFmtId="0" fontId="8" fillId="17" borderId="27" xfId="0" applyFont="1" applyFill="1" applyBorder="1" applyAlignment="1">
      <alignment horizontal="center" vertical="center" wrapText="1"/>
    </xf>
    <xf numFmtId="0" fontId="9" fillId="17" borderId="28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10" fillId="9" borderId="32" xfId="0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16" borderId="34" xfId="0" applyFont="1" applyFill="1" applyBorder="1" applyAlignment="1">
      <alignment horizontal="center"/>
    </xf>
    <xf numFmtId="0" fontId="0" fillId="16" borderId="30" xfId="0" applyFill="1" applyBorder="1" applyAlignment="1">
      <alignment horizontal="center"/>
    </xf>
    <xf numFmtId="0" fontId="10" fillId="9" borderId="34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2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164" fontId="0" fillId="3" borderId="45" xfId="0" applyNumberFormat="1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center"/>
    </xf>
    <xf numFmtId="0" fontId="2" fillId="5" borderId="43" xfId="0" applyFont="1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7" xfId="0" applyFont="1" applyFill="1" applyBorder="1" applyAlignment="1">
      <alignment horizontal="centerContinuous" vertical="center" wrapText="1"/>
    </xf>
    <xf numFmtId="0" fontId="2" fillId="14" borderId="20" xfId="0" applyFont="1" applyFill="1" applyBorder="1" applyAlignment="1">
      <alignment horizontal="centerContinuous" vertical="center" wrapText="1"/>
    </xf>
    <xf numFmtId="0" fontId="0" fillId="14" borderId="18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2" fillId="20" borderId="17" xfId="0" applyFont="1" applyFill="1" applyBorder="1" applyAlignment="1">
      <alignment horizontal="center" vertical="center" wrapText="1"/>
    </xf>
    <xf numFmtId="0" fontId="2" fillId="21" borderId="15" xfId="0" applyFont="1" applyFill="1" applyBorder="1" applyAlignment="1">
      <alignment horizontal="center" vertical="center" wrapText="1"/>
    </xf>
    <xf numFmtId="0" fontId="2" fillId="21" borderId="8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0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0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49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right"/>
    </xf>
    <xf numFmtId="0" fontId="2" fillId="3" borderId="37" xfId="0" applyFont="1" applyFill="1" applyBorder="1" applyAlignment="1">
      <alignment horizontal="right"/>
    </xf>
    <xf numFmtId="0" fontId="2" fillId="3" borderId="39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37" xfId="0" applyFont="1" applyFill="1" applyBorder="1" applyAlignment="1">
      <alignment horizontal="right"/>
    </xf>
    <xf numFmtId="0" fontId="2" fillId="5" borderId="39" xfId="0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12" fillId="9" borderId="30" xfId="0" applyFont="1" applyFill="1" applyBorder="1" applyAlignment="1">
      <alignment horizontal="center"/>
    </xf>
    <xf numFmtId="0" fontId="12" fillId="9" borderId="31" xfId="0" applyFont="1" applyFill="1" applyBorder="1" applyAlignment="1">
      <alignment horizontal="center"/>
    </xf>
    <xf numFmtId="0" fontId="12" fillId="9" borderId="32" xfId="0" applyFont="1" applyFill="1" applyBorder="1" applyAlignment="1">
      <alignment horizontal="center"/>
    </xf>
    <xf numFmtId="0" fontId="6" fillId="9" borderId="52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/>
    </xf>
    <xf numFmtId="0" fontId="13" fillId="9" borderId="23" xfId="0" applyFont="1" applyFill="1" applyBorder="1" applyAlignment="1">
      <alignment horizontal="center" vertical="center" wrapText="1"/>
    </xf>
    <xf numFmtId="0" fontId="13" fillId="9" borderId="25" xfId="0" applyFont="1" applyFill="1" applyBorder="1" applyAlignment="1">
      <alignment horizontal="center"/>
    </xf>
    <xf numFmtId="164" fontId="0" fillId="5" borderId="45" xfId="0" applyNumberFormat="1" applyFill="1" applyBorder="1" applyAlignment="1">
      <alignment horizontal="center"/>
    </xf>
    <xf numFmtId="0" fontId="2" fillId="23" borderId="18" xfId="0" applyFont="1" applyFill="1" applyBorder="1" applyAlignment="1">
      <alignment horizontal="center"/>
    </xf>
    <xf numFmtId="0" fontId="4" fillId="20" borderId="18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0" fillId="14" borderId="18" xfId="0" quotePrefix="1" applyFill="1" applyBorder="1" applyAlignment="1">
      <alignment horizontal="center"/>
    </xf>
    <xf numFmtId="0" fontId="0" fillId="16" borderId="32" xfId="0" applyFill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14" fillId="0" borderId="0" xfId="0" quotePrefix="1" applyFont="1" applyAlignment="1">
      <alignment horizontal="center"/>
    </xf>
    <xf numFmtId="0" fontId="14" fillId="0" borderId="29" xfId="0" quotePrefix="1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14" fillId="0" borderId="30" xfId="0" quotePrefix="1" applyFont="1" applyBorder="1" applyAlignment="1">
      <alignment horizontal="center"/>
    </xf>
    <xf numFmtId="0" fontId="14" fillId="0" borderId="32" xfId="0" quotePrefix="1" applyFont="1" applyBorder="1" applyAlignment="1">
      <alignment horizontal="center"/>
    </xf>
    <xf numFmtId="0" fontId="5" fillId="5" borderId="30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24" borderId="8" xfId="0" applyFill="1" applyBorder="1" applyAlignment="1">
      <alignment horizontal="center"/>
    </xf>
    <xf numFmtId="0" fontId="15" fillId="6" borderId="8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17" fillId="9" borderId="8" xfId="0" applyFont="1" applyFill="1" applyBorder="1" applyAlignment="1">
      <alignment horizontal="center"/>
    </xf>
    <xf numFmtId="0" fontId="0" fillId="25" borderId="30" xfId="0" applyFill="1" applyBorder="1" applyAlignment="1">
      <alignment horizontal="center"/>
    </xf>
    <xf numFmtId="0" fontId="0" fillId="25" borderId="37" xfId="0" applyFill="1" applyBorder="1" applyAlignment="1">
      <alignment horizontal="center"/>
    </xf>
    <xf numFmtId="0" fontId="0" fillId="25" borderId="38" xfId="0" applyFill="1" applyBorder="1" applyAlignment="1">
      <alignment horizontal="center"/>
    </xf>
    <xf numFmtId="0" fontId="0" fillId="14" borderId="32" xfId="0" applyFill="1" applyBorder="1" applyAlignment="1">
      <alignment horizontal="center"/>
    </xf>
    <xf numFmtId="0" fontId="5" fillId="14" borderId="51" xfId="0" applyFont="1" applyFill="1" applyBorder="1" applyAlignment="1">
      <alignment horizontal="center"/>
    </xf>
    <xf numFmtId="0" fontId="12" fillId="14" borderId="32" xfId="0" applyFont="1" applyFill="1" applyBorder="1" applyAlignment="1">
      <alignment horizontal="center"/>
    </xf>
    <xf numFmtId="0" fontId="14" fillId="14" borderId="29" xfId="0" quotePrefix="1" applyFont="1" applyFill="1" applyBorder="1" applyAlignment="1">
      <alignment horizontal="center"/>
    </xf>
    <xf numFmtId="0" fontId="14" fillId="14" borderId="32" xfId="0" quotePrefix="1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256"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66FF66"/>
      <color rgb="FFCC0000"/>
      <color rgb="FF008000"/>
      <color rgb="FF0000FF"/>
      <color rgb="FF99FF99"/>
      <color rgb="FFFF99FF"/>
      <color rgb="FF66FF33"/>
      <color rgb="FFFF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10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  <c:pt idx="4">
                  <c:v>9</c:v>
                </c:pt>
                <c:pt idx="5">
                  <c:v>15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8</c:v>
                </c:pt>
                <c:pt idx="2">
                  <c:v>15</c:v>
                </c:pt>
                <c:pt idx="3">
                  <c:v>17</c:v>
                </c:pt>
                <c:pt idx="4">
                  <c:v>17</c:v>
                </c:pt>
                <c:pt idx="5">
                  <c:v>26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1</c:v>
                </c:pt>
                <c:pt idx="1">
                  <c:v>7</c:v>
                </c:pt>
                <c:pt idx="2">
                  <c:v>12</c:v>
                </c:pt>
                <c:pt idx="3">
                  <c:v>17</c:v>
                </c:pt>
                <c:pt idx="4">
                  <c:v>23</c:v>
                </c:pt>
                <c:pt idx="5">
                  <c:v>26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13</c:v>
                </c:pt>
                <c:pt idx="3">
                  <c:v>13</c:v>
                </c:pt>
                <c:pt idx="4">
                  <c:v>25</c:v>
                </c:pt>
                <c:pt idx="5">
                  <c:v>41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12</c:v>
                </c:pt>
                <c:pt idx="1">
                  <c:v>18</c:v>
                </c:pt>
                <c:pt idx="2">
                  <c:v>15</c:v>
                </c:pt>
                <c:pt idx="3">
                  <c:v>38</c:v>
                </c:pt>
                <c:pt idx="4">
                  <c:v>27</c:v>
                </c:pt>
                <c:pt idx="5">
                  <c:v>36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19</c:v>
                </c:pt>
                <c:pt idx="1">
                  <c:v>26</c:v>
                </c:pt>
                <c:pt idx="2">
                  <c:v>27</c:v>
                </c:pt>
                <c:pt idx="3">
                  <c:v>34</c:v>
                </c:pt>
                <c:pt idx="4">
                  <c:v>55</c:v>
                </c:pt>
                <c:pt idx="5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49152"/>
        <c:axId val="14850688"/>
        <c:axId val="8363072"/>
      </c:area3DChart>
      <c:catAx>
        <c:axId val="148491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850688"/>
        <c:crosses val="autoZero"/>
        <c:auto val="1"/>
        <c:lblAlgn val="ctr"/>
        <c:lblOffset val="100"/>
        <c:noMultiLvlLbl val="0"/>
      </c:catAx>
      <c:valAx>
        <c:axId val="14850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849152"/>
        <c:crosses val="autoZero"/>
        <c:crossBetween val="midCat"/>
      </c:valAx>
      <c:serAx>
        <c:axId val="83630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8506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1</c:v>
                </c:pt>
                <c:pt idx="4">
                  <c:v>6</c:v>
                </c:pt>
                <c:pt idx="5">
                  <c:v>12</c:v>
                </c:pt>
                <c:pt idx="6">
                  <c:v>19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18</c:v>
                </c:pt>
                <c:pt idx="6">
                  <c:v>26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15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27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5</c:v>
                </c:pt>
                <c:pt idx="2">
                  <c:v>17</c:v>
                </c:pt>
                <c:pt idx="3">
                  <c:v>17</c:v>
                </c:pt>
                <c:pt idx="4">
                  <c:v>13</c:v>
                </c:pt>
                <c:pt idx="5">
                  <c:v>38</c:v>
                </c:pt>
                <c:pt idx="6">
                  <c:v>34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9</c:v>
                </c:pt>
                <c:pt idx="2">
                  <c:v>17</c:v>
                </c:pt>
                <c:pt idx="3">
                  <c:v>23</c:v>
                </c:pt>
                <c:pt idx="4">
                  <c:v>25</c:v>
                </c:pt>
                <c:pt idx="5">
                  <c:v>27</c:v>
                </c:pt>
                <c:pt idx="6">
                  <c:v>55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14</c:v>
                </c:pt>
                <c:pt idx="1">
                  <c:v>15</c:v>
                </c:pt>
                <c:pt idx="2">
                  <c:v>26</c:v>
                </c:pt>
                <c:pt idx="3">
                  <c:v>26</c:v>
                </c:pt>
                <c:pt idx="4">
                  <c:v>41</c:v>
                </c:pt>
                <c:pt idx="5">
                  <c:v>36</c:v>
                </c:pt>
                <c:pt idx="6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76032"/>
        <c:axId val="15139968"/>
        <c:axId val="139732288"/>
      </c:area3DChart>
      <c:catAx>
        <c:axId val="148760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139968"/>
        <c:crosses val="autoZero"/>
        <c:auto val="1"/>
        <c:lblAlgn val="ctr"/>
        <c:lblOffset val="100"/>
        <c:noMultiLvlLbl val="0"/>
      </c:catAx>
      <c:valAx>
        <c:axId val="15139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876032"/>
        <c:crosses val="autoZero"/>
        <c:crossBetween val="midCat"/>
      </c:valAx>
      <c:serAx>
        <c:axId val="1397322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513996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10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  <c:pt idx="4">
                  <c:v>9</c:v>
                </c:pt>
                <c:pt idx="5">
                  <c:v>15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8</c:v>
                </c:pt>
                <c:pt idx="2">
                  <c:v>15</c:v>
                </c:pt>
                <c:pt idx="3">
                  <c:v>17</c:v>
                </c:pt>
                <c:pt idx="4">
                  <c:v>17</c:v>
                </c:pt>
                <c:pt idx="5">
                  <c:v>26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1</c:v>
                </c:pt>
                <c:pt idx="1">
                  <c:v>7</c:v>
                </c:pt>
                <c:pt idx="2">
                  <c:v>12</c:v>
                </c:pt>
                <c:pt idx="3">
                  <c:v>17</c:v>
                </c:pt>
                <c:pt idx="4">
                  <c:v>23</c:v>
                </c:pt>
                <c:pt idx="5">
                  <c:v>26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13</c:v>
                </c:pt>
                <c:pt idx="3">
                  <c:v>13</c:v>
                </c:pt>
                <c:pt idx="4">
                  <c:v>25</c:v>
                </c:pt>
                <c:pt idx="5">
                  <c:v>41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12</c:v>
                </c:pt>
                <c:pt idx="1">
                  <c:v>18</c:v>
                </c:pt>
                <c:pt idx="2">
                  <c:v>15</c:v>
                </c:pt>
                <c:pt idx="3">
                  <c:v>38</c:v>
                </c:pt>
                <c:pt idx="4">
                  <c:v>27</c:v>
                </c:pt>
                <c:pt idx="5">
                  <c:v>36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19</c:v>
                </c:pt>
                <c:pt idx="1">
                  <c:v>26</c:v>
                </c:pt>
                <c:pt idx="2">
                  <c:v>27</c:v>
                </c:pt>
                <c:pt idx="3">
                  <c:v>34</c:v>
                </c:pt>
                <c:pt idx="4">
                  <c:v>55</c:v>
                </c:pt>
                <c:pt idx="5">
                  <c:v>62</c:v>
                </c:pt>
              </c:numCache>
            </c:numRef>
          </c:val>
        </c:ser>
        <c:bandFmts/>
        <c:axId val="15178368"/>
        <c:axId val="15188352"/>
        <c:axId val="15144704"/>
      </c:surface3DChart>
      <c:catAx>
        <c:axId val="151783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188352"/>
        <c:crosses val="autoZero"/>
        <c:auto val="1"/>
        <c:lblAlgn val="ctr"/>
        <c:lblOffset val="100"/>
        <c:noMultiLvlLbl val="0"/>
      </c:catAx>
      <c:valAx>
        <c:axId val="15188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178368"/>
        <c:crosses val="autoZero"/>
        <c:crossBetween val="midCat"/>
      </c:valAx>
      <c:serAx>
        <c:axId val="151447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18835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Normal="100" workbookViewId="0"/>
  </sheetViews>
  <sheetFormatPr defaultRowHeight="15.6" x14ac:dyDescent="0.3"/>
  <cols>
    <col min="1" max="1" width="9.5" bestFit="1" customWidth="1"/>
    <col min="2" max="2" width="6.296875" style="19" bestFit="1" customWidth="1"/>
    <col min="3" max="3" width="8.5" style="19" bestFit="1" customWidth="1"/>
    <col min="4" max="4" width="4.296875" style="19" bestFit="1" customWidth="1"/>
    <col min="5" max="5" width="8.3984375" style="19" bestFit="1" customWidth="1"/>
    <col min="6" max="6" width="5.69921875" style="19" bestFit="1" customWidth="1"/>
    <col min="7" max="7" width="2.69921875" customWidth="1"/>
    <col min="8" max="8" width="14.09765625" bestFit="1" customWidth="1"/>
    <col min="9" max="9" width="4.8984375" bestFit="1" customWidth="1"/>
    <col min="10" max="10" width="22.296875" bestFit="1" customWidth="1"/>
    <col min="11" max="11" width="2.69921875" customWidth="1"/>
    <col min="12" max="12" width="12.296875" customWidth="1"/>
    <col min="13" max="13" width="4.8984375" bestFit="1" customWidth="1"/>
    <col min="14" max="14" width="25" bestFit="1" customWidth="1"/>
  </cols>
  <sheetData>
    <row r="1" spans="1:14" s="93" customFormat="1" ht="31.8" thickBot="1" x14ac:dyDescent="0.35">
      <c r="A1" s="91" t="s">
        <v>0</v>
      </c>
      <c r="B1" s="91" t="s">
        <v>1</v>
      </c>
      <c r="C1" s="91" t="s">
        <v>2</v>
      </c>
      <c r="D1" s="92" t="s">
        <v>3</v>
      </c>
      <c r="E1" s="91" t="s">
        <v>4</v>
      </c>
      <c r="F1" s="91" t="s">
        <v>5</v>
      </c>
      <c r="H1" s="94" t="s">
        <v>14</v>
      </c>
      <c r="I1" s="94"/>
      <c r="J1" s="94"/>
      <c r="K1" s="94"/>
      <c r="L1" s="94" t="s">
        <v>15</v>
      </c>
      <c r="M1" s="94"/>
      <c r="N1" s="94"/>
    </row>
    <row r="2" spans="1:14" ht="16.8" thickTop="1" thickBot="1" x14ac:dyDescent="0.35">
      <c r="A2" s="77" t="s">
        <v>91</v>
      </c>
      <c r="B2" s="77">
        <v>1</v>
      </c>
      <c r="C2" s="60">
        <v>7</v>
      </c>
      <c r="D2" s="122">
        <f ca="1">RANDBETWEEN(1,20)</f>
        <v>1</v>
      </c>
      <c r="E2" s="60">
        <f t="shared" ref="E2:E7" ca="1" si="0">SUM(C2:D2)</f>
        <v>8</v>
      </c>
      <c r="F2" s="60" t="s">
        <v>6</v>
      </c>
      <c r="H2" s="71" t="s">
        <v>0</v>
      </c>
      <c r="I2" s="72" t="s">
        <v>16</v>
      </c>
      <c r="J2" s="73" t="s">
        <v>17</v>
      </c>
      <c r="L2" s="82" t="s">
        <v>0</v>
      </c>
      <c r="M2" s="83" t="s">
        <v>16</v>
      </c>
      <c r="N2" s="84" t="s">
        <v>70</v>
      </c>
    </row>
    <row r="3" spans="1:14" x14ac:dyDescent="0.3">
      <c r="A3" s="77" t="s">
        <v>7</v>
      </c>
      <c r="B3" s="77">
        <v>1</v>
      </c>
      <c r="C3" s="60">
        <v>7</v>
      </c>
      <c r="D3" s="122">
        <f ca="1">RANDBETWEEN(1,20)</f>
        <v>18</v>
      </c>
      <c r="E3" s="60">
        <f t="shared" ca="1" si="0"/>
        <v>25</v>
      </c>
      <c r="F3" s="60" t="s">
        <v>92</v>
      </c>
      <c r="H3" s="74" t="s">
        <v>7</v>
      </c>
      <c r="I3" s="75">
        <v>11</v>
      </c>
      <c r="J3" s="76" t="s">
        <v>18</v>
      </c>
      <c r="L3" s="154" t="s">
        <v>73</v>
      </c>
      <c r="M3" s="153">
        <v>11</v>
      </c>
      <c r="N3" s="155" t="s">
        <v>75</v>
      </c>
    </row>
    <row r="4" spans="1:14" x14ac:dyDescent="0.3">
      <c r="A4" s="77" t="s">
        <v>102</v>
      </c>
      <c r="B4" s="77">
        <v>1</v>
      </c>
      <c r="C4" s="60">
        <v>1</v>
      </c>
      <c r="D4" s="122">
        <f ca="1">RANDBETWEEN(1,20)</f>
        <v>4</v>
      </c>
      <c r="E4" s="60">
        <f t="shared" ref="E4" ca="1" si="1">SUM(C4:D4)</f>
        <v>5</v>
      </c>
      <c r="F4" s="60" t="s">
        <v>92</v>
      </c>
      <c r="H4" s="74" t="s">
        <v>102</v>
      </c>
      <c r="I4" s="77">
        <v>10</v>
      </c>
      <c r="J4" s="76" t="s">
        <v>105</v>
      </c>
      <c r="L4" s="154" t="s">
        <v>90</v>
      </c>
      <c r="M4" s="153">
        <v>11</v>
      </c>
      <c r="N4" s="155" t="s">
        <v>94</v>
      </c>
    </row>
    <row r="5" spans="1:14" ht="16.2" thickBot="1" x14ac:dyDescent="0.35">
      <c r="A5" s="153" t="s">
        <v>73</v>
      </c>
      <c r="B5" s="153">
        <v>1</v>
      </c>
      <c r="C5" s="60">
        <v>1</v>
      </c>
      <c r="D5" s="122">
        <f t="shared" ref="D5:D7" ca="1" si="2">RANDBETWEEN(1,20)</f>
        <v>1</v>
      </c>
      <c r="E5" s="60">
        <f t="shared" ca="1" si="0"/>
        <v>2</v>
      </c>
      <c r="F5" s="60" t="s">
        <v>74</v>
      </c>
      <c r="H5" s="74" t="s">
        <v>91</v>
      </c>
      <c r="I5" s="77">
        <v>11</v>
      </c>
      <c r="J5" s="76" t="s">
        <v>93</v>
      </c>
      <c r="L5" s="85" t="s">
        <v>103</v>
      </c>
      <c r="M5" s="61">
        <v>10</v>
      </c>
      <c r="N5" s="86" t="s">
        <v>104</v>
      </c>
    </row>
    <row r="6" spans="1:14" x14ac:dyDescent="0.3">
      <c r="A6" s="153" t="s">
        <v>90</v>
      </c>
      <c r="B6" s="153">
        <v>1</v>
      </c>
      <c r="C6" s="60">
        <v>3</v>
      </c>
      <c r="D6" s="122">
        <f t="shared" ca="1" si="2"/>
        <v>14</v>
      </c>
      <c r="E6" s="60">
        <f t="shared" ca="1" si="0"/>
        <v>17</v>
      </c>
      <c r="F6" s="60" t="s">
        <v>6</v>
      </c>
      <c r="H6" s="111" t="s">
        <v>19</v>
      </c>
      <c r="I6" s="78">
        <f>AVERAGE(I3:I5)</f>
        <v>10.666666666666666</v>
      </c>
      <c r="J6" s="79"/>
      <c r="L6" s="114" t="s">
        <v>19</v>
      </c>
      <c r="M6" s="129">
        <f>AVERAGE(M3:M5)</f>
        <v>10.666666666666666</v>
      </c>
      <c r="N6" s="87"/>
    </row>
    <row r="7" spans="1:14" x14ac:dyDescent="0.3">
      <c r="A7" s="61" t="s">
        <v>103</v>
      </c>
      <c r="B7" s="61">
        <v>2</v>
      </c>
      <c r="C7" s="60">
        <v>2</v>
      </c>
      <c r="D7" s="122">
        <f t="shared" ca="1" si="2"/>
        <v>12</v>
      </c>
      <c r="E7" s="60">
        <f t="shared" ca="1" si="0"/>
        <v>14</v>
      </c>
      <c r="F7" s="60" t="s">
        <v>6</v>
      </c>
      <c r="H7" s="112" t="s">
        <v>20</v>
      </c>
      <c r="I7" s="80">
        <f>SUM(I3:I5)</f>
        <v>32</v>
      </c>
      <c r="J7" s="76"/>
      <c r="L7" s="115" t="s">
        <v>20</v>
      </c>
      <c r="M7" s="88">
        <f>SUM(M3:M5)</f>
        <v>32</v>
      </c>
      <c r="N7" s="86"/>
    </row>
    <row r="8" spans="1:14" x14ac:dyDescent="0.3">
      <c r="H8" s="112" t="s">
        <v>21</v>
      </c>
      <c r="I8" s="80">
        <f>COUNT(I3:I5)</f>
        <v>3</v>
      </c>
      <c r="J8" s="76"/>
      <c r="L8" s="115" t="s">
        <v>23</v>
      </c>
      <c r="M8" s="104">
        <f>M7/4</f>
        <v>8</v>
      </c>
      <c r="N8" s="86" t="s">
        <v>24</v>
      </c>
    </row>
    <row r="9" spans="1:14" ht="16.2" thickBot="1" x14ac:dyDescent="0.35">
      <c r="D9" s="122">
        <f t="shared" ref="D9" ca="1" si="3">RANDBETWEEN(1,20)</f>
        <v>17</v>
      </c>
      <c r="H9" s="112" t="s">
        <v>23</v>
      </c>
      <c r="I9" s="106">
        <f>I7/4</f>
        <v>8</v>
      </c>
      <c r="J9" s="76" t="s">
        <v>24</v>
      </c>
      <c r="L9" s="116" t="s">
        <v>25</v>
      </c>
      <c r="M9" s="105">
        <f>M8*2</f>
        <v>16</v>
      </c>
      <c r="N9" s="89" t="s">
        <v>26</v>
      </c>
    </row>
    <row r="10" spans="1:14" ht="16.8" thickTop="1" thickBot="1" x14ac:dyDescent="0.35">
      <c r="H10" s="113" t="s">
        <v>25</v>
      </c>
      <c r="I10" s="107">
        <f>I9*2</f>
        <v>16</v>
      </c>
      <c r="J10" s="81" t="s">
        <v>26</v>
      </c>
    </row>
    <row r="11" spans="1:14" ht="16.2" thickTop="1" x14ac:dyDescent="0.3">
      <c r="L11" s="70" t="s">
        <v>27</v>
      </c>
      <c r="M11" s="109">
        <f>I9</f>
        <v>8</v>
      </c>
    </row>
    <row r="12" spans="1:14" x14ac:dyDescent="0.3">
      <c r="L12" s="70" t="s">
        <v>28</v>
      </c>
      <c r="M12" s="109">
        <f>I10</f>
        <v>16</v>
      </c>
    </row>
    <row r="13" spans="1:14" x14ac:dyDescent="0.3">
      <c r="L13" s="70" t="s">
        <v>29</v>
      </c>
      <c r="M13" s="109">
        <f>I7</f>
        <v>32</v>
      </c>
    </row>
    <row r="15" spans="1:14" x14ac:dyDescent="0.3">
      <c r="L15" s="15" t="s">
        <v>30</v>
      </c>
      <c r="M15" s="108">
        <f>M7</f>
        <v>32</v>
      </c>
    </row>
  </sheetData>
  <sortState ref="A2:F13">
    <sortCondition descending="1" ref="E2:E13"/>
    <sortCondition descending="1" ref="C2:C13"/>
  </sortState>
  <conditionalFormatting sqref="M15">
    <cfRule type="cellIs" dxfId="255" priority="103" operator="greaterThan">
      <formula>$M$13</formula>
    </cfRule>
    <cfRule type="cellIs" dxfId="254" priority="104" operator="between">
      <formula>$M$12</formula>
      <formula>$M$13</formula>
    </cfRule>
    <cfRule type="cellIs" dxfId="253" priority="105" operator="between">
      <formula>$M$11</formula>
      <formula>$M$12</formula>
    </cfRule>
    <cfRule type="cellIs" dxfId="252" priority="106" operator="lessThan">
      <formula>$M$11</formula>
    </cfRule>
  </conditionalFormatting>
  <conditionalFormatting sqref="D9 D5:D7 D3">
    <cfRule type="cellIs" dxfId="251" priority="37" operator="equal">
      <formula>20</formula>
    </cfRule>
    <cfRule type="cellIs" dxfId="250" priority="38" operator="equal">
      <formula>1</formula>
    </cfRule>
  </conditionalFormatting>
  <conditionalFormatting sqref="D9">
    <cfRule type="cellIs" dxfId="249" priority="35" operator="equal">
      <formula>20</formula>
    </cfRule>
    <cfRule type="cellIs" dxfId="248" priority="36" operator="equal">
      <formula>1</formula>
    </cfRule>
  </conditionalFormatting>
  <conditionalFormatting sqref="D2">
    <cfRule type="cellIs" dxfId="247" priority="9" operator="equal">
      <formula>20</formula>
    </cfRule>
    <cfRule type="cellIs" dxfId="246" priority="10" operator="equal">
      <formula>1</formula>
    </cfRule>
  </conditionalFormatting>
  <conditionalFormatting sqref="D2">
    <cfRule type="cellIs" dxfId="245" priority="7" operator="equal">
      <formula>20</formula>
    </cfRule>
    <cfRule type="cellIs" dxfId="244" priority="8" operator="equal">
      <formula>1</formula>
    </cfRule>
  </conditionalFormatting>
  <conditionalFormatting sqref="D4">
    <cfRule type="cellIs" dxfId="243" priority="1" operator="equal">
      <formula>20</formula>
    </cfRule>
    <cfRule type="cellIs" dxfId="242" priority="2" operator="equal"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zoomScaleNormal="100" workbookViewId="0"/>
  </sheetViews>
  <sheetFormatPr defaultRowHeight="15.6" x14ac:dyDescent="0.3"/>
  <cols>
    <col min="1" max="1" width="9.5" style="19" bestFit="1" customWidth="1"/>
    <col min="2" max="2" width="11.5" style="19" bestFit="1" customWidth="1"/>
    <col min="3" max="3" width="13.5" style="19" bestFit="1" customWidth="1"/>
    <col min="4" max="4" width="4.8984375" style="19" bestFit="1" customWidth="1"/>
    <col min="5" max="5" width="5.796875" style="19" bestFit="1" customWidth="1"/>
    <col min="6" max="6" width="3.8984375" style="19" bestFit="1" customWidth="1"/>
    <col min="7" max="7" width="7.09765625" style="19" bestFit="1" customWidth="1"/>
    <col min="8" max="8" width="3.8984375" style="19" bestFit="1" customWidth="1"/>
    <col min="9" max="9" width="5.3984375" style="19" bestFit="1" customWidth="1"/>
    <col min="10" max="10" width="9.19921875" style="19" bestFit="1" customWidth="1"/>
    <col min="11" max="11" width="5.796875" bestFit="1" customWidth="1"/>
  </cols>
  <sheetData>
    <row r="1" spans="1:11" ht="16.2" thickBot="1" x14ac:dyDescent="0.35">
      <c r="A1" s="90" t="s">
        <v>0</v>
      </c>
      <c r="B1" s="65" t="s">
        <v>31</v>
      </c>
      <c r="C1" s="65" t="s">
        <v>32</v>
      </c>
      <c r="D1" s="67" t="s">
        <v>33</v>
      </c>
      <c r="E1" s="65" t="s">
        <v>34</v>
      </c>
      <c r="F1" s="65" t="s">
        <v>35</v>
      </c>
      <c r="G1" s="65" t="s">
        <v>36</v>
      </c>
      <c r="H1" s="69" t="s">
        <v>37</v>
      </c>
      <c r="I1" s="66" t="s">
        <v>22</v>
      </c>
      <c r="J1" s="140" t="s">
        <v>77</v>
      </c>
      <c r="K1" s="65" t="s">
        <v>87</v>
      </c>
    </row>
    <row r="2" spans="1:11" x14ac:dyDescent="0.3">
      <c r="A2" s="61" t="s">
        <v>109</v>
      </c>
      <c r="B2" s="60" t="s">
        <v>111</v>
      </c>
      <c r="C2" s="60" t="s">
        <v>114</v>
      </c>
      <c r="D2" s="68">
        <v>9</v>
      </c>
      <c r="E2" s="133">
        <v>10</v>
      </c>
      <c r="F2" s="133">
        <v>0</v>
      </c>
      <c r="G2" s="145">
        <v>0</v>
      </c>
      <c r="H2" s="122">
        <f t="shared" ref="H2:H12" ca="1" si="0">RANDBETWEEN(1,20)</f>
        <v>20</v>
      </c>
      <c r="I2" s="60">
        <f t="shared" ref="I2" ca="1" si="1">SUM(D2:H2)</f>
        <v>39</v>
      </c>
      <c r="J2" s="138"/>
      <c r="K2" s="141"/>
    </row>
    <row r="3" spans="1:11" x14ac:dyDescent="0.3">
      <c r="A3" s="61" t="s">
        <v>109</v>
      </c>
      <c r="B3" s="60" t="s">
        <v>112</v>
      </c>
      <c r="C3" s="60" t="s">
        <v>114</v>
      </c>
      <c r="D3" s="68">
        <v>9</v>
      </c>
      <c r="E3" s="133">
        <v>10</v>
      </c>
      <c r="F3" s="133">
        <v>0</v>
      </c>
      <c r="G3" s="145">
        <v>0</v>
      </c>
      <c r="H3" s="122">
        <f t="shared" ca="1" si="0"/>
        <v>16</v>
      </c>
      <c r="I3" s="60">
        <f t="shared" ref="I3" ca="1" si="2">SUM(D3:H3)</f>
        <v>35</v>
      </c>
      <c r="J3" s="138"/>
      <c r="K3" s="141"/>
    </row>
    <row r="4" spans="1:11" x14ac:dyDescent="0.3">
      <c r="A4" s="148" t="s">
        <v>109</v>
      </c>
      <c r="B4" s="63" t="s">
        <v>113</v>
      </c>
      <c r="C4" s="63" t="s">
        <v>115</v>
      </c>
      <c r="D4" s="136">
        <v>9</v>
      </c>
      <c r="E4" s="137">
        <v>4</v>
      </c>
      <c r="F4" s="137">
        <v>0</v>
      </c>
      <c r="G4" s="146">
        <v>0</v>
      </c>
      <c r="H4" s="124">
        <f t="shared" ca="1" si="0"/>
        <v>15</v>
      </c>
      <c r="I4" s="63">
        <f t="shared" ref="I4:I6" ca="1" si="3">SUM(D4:H4)</f>
        <v>28</v>
      </c>
      <c r="J4" s="139"/>
      <c r="K4" s="142"/>
    </row>
    <row r="5" spans="1:11" x14ac:dyDescent="0.3">
      <c r="A5" s="59" t="s">
        <v>116</v>
      </c>
      <c r="B5" s="60" t="s">
        <v>111</v>
      </c>
      <c r="C5" s="60" t="s">
        <v>117</v>
      </c>
      <c r="D5" s="68">
        <v>3</v>
      </c>
      <c r="E5" s="133">
        <v>5</v>
      </c>
      <c r="F5" s="133">
        <v>0</v>
      </c>
      <c r="G5" s="145">
        <v>0</v>
      </c>
      <c r="H5" s="122">
        <f t="shared" ca="1" si="0"/>
        <v>2</v>
      </c>
      <c r="I5" s="60">
        <f t="shared" ca="1" si="3"/>
        <v>10</v>
      </c>
      <c r="J5" s="138"/>
      <c r="K5" s="141"/>
    </row>
    <row r="6" spans="1:11" x14ac:dyDescent="0.3">
      <c r="A6" s="59" t="s">
        <v>116</v>
      </c>
      <c r="B6" s="60" t="s">
        <v>112</v>
      </c>
      <c r="C6" s="60" t="s">
        <v>117</v>
      </c>
      <c r="D6" s="68">
        <v>3</v>
      </c>
      <c r="E6" s="133">
        <v>5</v>
      </c>
      <c r="F6" s="133">
        <v>0</v>
      </c>
      <c r="G6" s="145">
        <v>0</v>
      </c>
      <c r="H6" s="122">
        <f t="shared" ca="1" si="0"/>
        <v>14</v>
      </c>
      <c r="I6" s="60">
        <f t="shared" ca="1" si="3"/>
        <v>22</v>
      </c>
      <c r="J6" s="138"/>
      <c r="K6" s="141"/>
    </row>
    <row r="7" spans="1:11" x14ac:dyDescent="0.3">
      <c r="A7" s="59" t="s">
        <v>116</v>
      </c>
      <c r="B7" s="60" t="s">
        <v>113</v>
      </c>
      <c r="C7" s="60" t="s">
        <v>118</v>
      </c>
      <c r="D7" s="68">
        <v>3</v>
      </c>
      <c r="E7" s="133">
        <v>0</v>
      </c>
      <c r="F7" s="133">
        <v>0</v>
      </c>
      <c r="G7" s="145">
        <v>0</v>
      </c>
      <c r="H7" s="122">
        <f t="shared" ca="1" si="0"/>
        <v>9</v>
      </c>
      <c r="I7" s="60">
        <f t="shared" ref="I7:I8" ca="1" si="4">SUM(D7:H7)</f>
        <v>12</v>
      </c>
      <c r="J7" s="138"/>
      <c r="K7" s="141"/>
    </row>
    <row r="8" spans="1:11" x14ac:dyDescent="0.3">
      <c r="A8" s="59" t="s">
        <v>116</v>
      </c>
      <c r="B8" s="60" t="s">
        <v>119</v>
      </c>
      <c r="C8" s="60" t="s">
        <v>119</v>
      </c>
      <c r="D8" s="68">
        <v>3</v>
      </c>
      <c r="E8" s="133">
        <v>10</v>
      </c>
      <c r="F8" s="133">
        <v>0</v>
      </c>
      <c r="G8" s="145">
        <v>0</v>
      </c>
      <c r="H8" s="122">
        <f t="shared" ca="1" si="0"/>
        <v>2</v>
      </c>
      <c r="I8" s="60">
        <f t="shared" ca="1" si="4"/>
        <v>15</v>
      </c>
      <c r="J8" s="138"/>
      <c r="K8" s="141"/>
    </row>
    <row r="9" spans="1:11" x14ac:dyDescent="0.3">
      <c r="A9" s="62" t="s">
        <v>116</v>
      </c>
      <c r="B9" s="63" t="s">
        <v>120</v>
      </c>
      <c r="C9" s="63" t="s">
        <v>121</v>
      </c>
      <c r="D9" s="156"/>
      <c r="E9" s="157"/>
      <c r="F9" s="157"/>
      <c r="G9" s="157"/>
      <c r="H9" s="158"/>
      <c r="I9" s="156"/>
      <c r="J9" s="159"/>
      <c r="K9" s="160"/>
    </row>
    <row r="10" spans="1:11" x14ac:dyDescent="0.3">
      <c r="A10" s="62" t="s">
        <v>126</v>
      </c>
      <c r="B10" s="63" t="s">
        <v>129</v>
      </c>
      <c r="C10" s="63" t="s">
        <v>130</v>
      </c>
      <c r="D10" s="136">
        <v>2</v>
      </c>
      <c r="E10" s="137">
        <v>2</v>
      </c>
      <c r="F10" s="137">
        <v>0</v>
      </c>
      <c r="G10" s="146">
        <v>0</v>
      </c>
      <c r="H10" s="124">
        <f t="shared" ca="1" si="0"/>
        <v>12</v>
      </c>
      <c r="I10" s="63">
        <f t="shared" ref="I10" ca="1" si="5">SUM(D10:H10)</f>
        <v>16</v>
      </c>
      <c r="J10" s="139"/>
      <c r="K10" s="142"/>
    </row>
    <row r="11" spans="1:11" x14ac:dyDescent="0.3">
      <c r="A11" s="62" t="s">
        <v>127</v>
      </c>
      <c r="B11" s="63" t="s">
        <v>131</v>
      </c>
      <c r="C11" s="63" t="s">
        <v>132</v>
      </c>
      <c r="D11" s="136">
        <v>3</v>
      </c>
      <c r="E11" s="137">
        <v>2</v>
      </c>
      <c r="F11" s="137">
        <v>0</v>
      </c>
      <c r="G11" s="146">
        <v>0</v>
      </c>
      <c r="H11" s="124">
        <f t="shared" ca="1" si="0"/>
        <v>13</v>
      </c>
      <c r="I11" s="63">
        <f t="shared" ref="I11" ca="1" si="6">SUM(D11:H11)</f>
        <v>18</v>
      </c>
      <c r="J11" s="139"/>
      <c r="K11" s="142"/>
    </row>
    <row r="12" spans="1:11" x14ac:dyDescent="0.3">
      <c r="A12" s="62" t="s">
        <v>128</v>
      </c>
      <c r="B12" s="63" t="s">
        <v>131</v>
      </c>
      <c r="C12" s="63" t="s">
        <v>133</v>
      </c>
      <c r="D12" s="136">
        <v>0</v>
      </c>
      <c r="E12" s="137">
        <v>4</v>
      </c>
      <c r="F12" s="137">
        <v>0</v>
      </c>
      <c r="G12" s="146">
        <v>0</v>
      </c>
      <c r="H12" s="124">
        <f t="shared" ca="1" si="0"/>
        <v>14</v>
      </c>
      <c r="I12" s="63">
        <f t="shared" ref="I12" ca="1" si="7">SUM(D12:H12)</f>
        <v>18</v>
      </c>
      <c r="J12" s="139"/>
      <c r="K12" s="142"/>
    </row>
  </sheetData>
  <conditionalFormatting sqref="H2">
    <cfRule type="cellIs" dxfId="241" priority="1535" operator="equal">
      <formula>20</formula>
    </cfRule>
    <cfRule type="cellIs" dxfId="240" priority="1536" operator="equal">
      <formula>1</formula>
    </cfRule>
  </conditionalFormatting>
  <conditionalFormatting sqref="E2:G2 G11">
    <cfRule type="cellIs" dxfId="239" priority="1485" operator="equal">
      <formula>"No"</formula>
    </cfRule>
    <cfRule type="cellIs" dxfId="238" priority="1486" operator="equal">
      <formula>"Yes"</formula>
    </cfRule>
  </conditionalFormatting>
  <conditionalFormatting sqref="H11">
    <cfRule type="cellIs" dxfId="237" priority="207" operator="equal">
      <formula>20</formula>
    </cfRule>
    <cfRule type="cellIs" dxfId="236" priority="208" operator="equal">
      <formula>1</formula>
    </cfRule>
  </conditionalFormatting>
  <conditionalFormatting sqref="F11">
    <cfRule type="cellIs" dxfId="235" priority="205" operator="equal">
      <formula>"No"</formula>
    </cfRule>
    <cfRule type="cellIs" dxfId="234" priority="206" operator="equal">
      <formula>"Yes"</formula>
    </cfRule>
  </conditionalFormatting>
  <conditionalFormatting sqref="E11">
    <cfRule type="cellIs" dxfId="233" priority="201" operator="equal">
      <formula>"No"</formula>
    </cfRule>
    <cfRule type="cellIs" dxfId="232" priority="202" operator="equal">
      <formula>"Yes"</formula>
    </cfRule>
  </conditionalFormatting>
  <conditionalFormatting sqref="G10">
    <cfRule type="cellIs" dxfId="231" priority="191" operator="equal">
      <formula>"No"</formula>
    </cfRule>
    <cfRule type="cellIs" dxfId="230" priority="192" operator="equal">
      <formula>"Yes"</formula>
    </cfRule>
  </conditionalFormatting>
  <conditionalFormatting sqref="H10">
    <cfRule type="cellIs" dxfId="229" priority="189" operator="equal">
      <formula>20</formula>
    </cfRule>
    <cfRule type="cellIs" dxfId="228" priority="190" operator="equal">
      <formula>1</formula>
    </cfRule>
  </conditionalFormatting>
  <conditionalFormatting sqref="F10">
    <cfRule type="cellIs" dxfId="227" priority="187" operator="equal">
      <formula>"No"</formula>
    </cfRule>
    <cfRule type="cellIs" dxfId="226" priority="188" operator="equal">
      <formula>"Yes"</formula>
    </cfRule>
  </conditionalFormatting>
  <conditionalFormatting sqref="E10">
    <cfRule type="cellIs" dxfId="225" priority="185" operator="equal">
      <formula>"No"</formula>
    </cfRule>
    <cfRule type="cellIs" dxfId="224" priority="186" operator="equal">
      <formula>"Yes"</formula>
    </cfRule>
  </conditionalFormatting>
  <conditionalFormatting sqref="H10">
    <cfRule type="cellIs" dxfId="223" priority="183" operator="equal">
      <formula>20</formula>
    </cfRule>
    <cfRule type="cellIs" dxfId="222" priority="184" operator="equal">
      <formula>1</formula>
    </cfRule>
  </conditionalFormatting>
  <conditionalFormatting sqref="F10">
    <cfRule type="cellIs" dxfId="221" priority="181" operator="equal">
      <formula>"No"</formula>
    </cfRule>
    <cfRule type="cellIs" dxfId="220" priority="182" operator="equal">
      <formula>"Yes"</formula>
    </cfRule>
  </conditionalFormatting>
  <conditionalFormatting sqref="E10">
    <cfRule type="cellIs" dxfId="219" priority="179" operator="equal">
      <formula>"No"</formula>
    </cfRule>
    <cfRule type="cellIs" dxfId="218" priority="180" operator="equal">
      <formula>"Yes"</formula>
    </cfRule>
  </conditionalFormatting>
  <conditionalFormatting sqref="G3:G4">
    <cfRule type="cellIs" dxfId="217" priority="163" operator="equal">
      <formula>"No"</formula>
    </cfRule>
    <cfRule type="cellIs" dxfId="216" priority="164" operator="equal">
      <formula>"Yes"</formula>
    </cfRule>
  </conditionalFormatting>
  <conditionalFormatting sqref="H3:H4">
    <cfRule type="cellIs" dxfId="215" priority="161" operator="equal">
      <formula>20</formula>
    </cfRule>
    <cfRule type="cellIs" dxfId="214" priority="162" operator="equal">
      <formula>1</formula>
    </cfRule>
  </conditionalFormatting>
  <conditionalFormatting sqref="F3:F4">
    <cfRule type="cellIs" dxfId="213" priority="159" operator="equal">
      <formula>"No"</formula>
    </cfRule>
    <cfRule type="cellIs" dxfId="212" priority="160" operator="equal">
      <formula>"Yes"</formula>
    </cfRule>
  </conditionalFormatting>
  <conditionalFormatting sqref="E3:E4">
    <cfRule type="cellIs" dxfId="211" priority="157" operator="equal">
      <formula>"No"</formula>
    </cfRule>
    <cfRule type="cellIs" dxfId="210" priority="158" operator="equal">
      <formula>"Yes"</formula>
    </cfRule>
  </conditionalFormatting>
  <conditionalFormatting sqref="H3:H4">
    <cfRule type="cellIs" dxfId="209" priority="155" operator="equal">
      <formula>20</formula>
    </cfRule>
    <cfRule type="cellIs" dxfId="208" priority="156" operator="equal">
      <formula>1</formula>
    </cfRule>
  </conditionalFormatting>
  <conditionalFormatting sqref="F3:F4">
    <cfRule type="cellIs" dxfId="207" priority="153" operator="equal">
      <formula>"No"</formula>
    </cfRule>
    <cfRule type="cellIs" dxfId="206" priority="154" operator="equal">
      <formula>"Yes"</formula>
    </cfRule>
  </conditionalFormatting>
  <conditionalFormatting sqref="E3:E4">
    <cfRule type="cellIs" dxfId="205" priority="151" operator="equal">
      <formula>"No"</formula>
    </cfRule>
    <cfRule type="cellIs" dxfId="204" priority="152" operator="equal">
      <formula>"Yes"</formula>
    </cfRule>
  </conditionalFormatting>
  <conditionalFormatting sqref="G3">
    <cfRule type="cellIs" dxfId="203" priority="95" operator="equal">
      <formula>"No"</formula>
    </cfRule>
    <cfRule type="cellIs" dxfId="202" priority="96" operator="equal">
      <formula>"Yes"</formula>
    </cfRule>
  </conditionalFormatting>
  <conditionalFormatting sqref="H3">
    <cfRule type="cellIs" dxfId="201" priority="93" operator="equal">
      <formula>20</formula>
    </cfRule>
    <cfRule type="cellIs" dxfId="200" priority="94" operator="equal">
      <formula>1</formula>
    </cfRule>
  </conditionalFormatting>
  <conditionalFormatting sqref="F3">
    <cfRule type="cellIs" dxfId="199" priority="91" operator="equal">
      <formula>"No"</formula>
    </cfRule>
    <cfRule type="cellIs" dxfId="198" priority="92" operator="equal">
      <formula>"Yes"</formula>
    </cfRule>
  </conditionalFormatting>
  <conditionalFormatting sqref="E3">
    <cfRule type="cellIs" dxfId="197" priority="89" operator="equal">
      <formula>"No"</formula>
    </cfRule>
    <cfRule type="cellIs" dxfId="196" priority="90" operator="equal">
      <formula>"Yes"</formula>
    </cfRule>
  </conditionalFormatting>
  <conditionalFormatting sqref="H3">
    <cfRule type="cellIs" dxfId="195" priority="87" operator="equal">
      <formula>20</formula>
    </cfRule>
    <cfRule type="cellIs" dxfId="194" priority="88" operator="equal">
      <formula>1</formula>
    </cfRule>
  </conditionalFormatting>
  <conditionalFormatting sqref="F3">
    <cfRule type="cellIs" dxfId="193" priority="85" operator="equal">
      <formula>"No"</formula>
    </cfRule>
    <cfRule type="cellIs" dxfId="192" priority="86" operator="equal">
      <formula>"Yes"</formula>
    </cfRule>
  </conditionalFormatting>
  <conditionalFormatting sqref="E3">
    <cfRule type="cellIs" dxfId="191" priority="83" operator="equal">
      <formula>"No"</formula>
    </cfRule>
    <cfRule type="cellIs" dxfId="190" priority="84" operator="equal">
      <formula>"Yes"</formula>
    </cfRule>
  </conditionalFormatting>
  <conditionalFormatting sqref="G6">
    <cfRule type="cellIs" dxfId="189" priority="49" operator="equal">
      <formula>"No"</formula>
    </cfRule>
    <cfRule type="cellIs" dxfId="188" priority="50" operator="equal">
      <formula>"Yes"</formula>
    </cfRule>
  </conditionalFormatting>
  <conditionalFormatting sqref="H6">
    <cfRule type="cellIs" dxfId="187" priority="47" operator="equal">
      <formula>20</formula>
    </cfRule>
    <cfRule type="cellIs" dxfId="186" priority="48" operator="equal">
      <formula>1</formula>
    </cfRule>
  </conditionalFormatting>
  <conditionalFormatting sqref="F6">
    <cfRule type="cellIs" dxfId="185" priority="45" operator="equal">
      <formula>"No"</formula>
    </cfRule>
    <cfRule type="cellIs" dxfId="184" priority="46" operator="equal">
      <formula>"Yes"</formula>
    </cfRule>
  </conditionalFormatting>
  <conditionalFormatting sqref="E6">
    <cfRule type="cellIs" dxfId="183" priority="43" operator="equal">
      <formula>"No"</formula>
    </cfRule>
    <cfRule type="cellIs" dxfId="182" priority="44" operator="equal">
      <formula>"Yes"</formula>
    </cfRule>
  </conditionalFormatting>
  <conditionalFormatting sqref="H6">
    <cfRule type="cellIs" dxfId="181" priority="41" operator="equal">
      <formula>20</formula>
    </cfRule>
    <cfRule type="cellIs" dxfId="180" priority="42" operator="equal">
      <formula>1</formula>
    </cfRule>
  </conditionalFormatting>
  <conditionalFormatting sqref="F6">
    <cfRule type="cellIs" dxfId="179" priority="39" operator="equal">
      <formula>"No"</formula>
    </cfRule>
    <cfRule type="cellIs" dxfId="178" priority="40" operator="equal">
      <formula>"Yes"</formula>
    </cfRule>
  </conditionalFormatting>
  <conditionalFormatting sqref="E6">
    <cfRule type="cellIs" dxfId="177" priority="37" operator="equal">
      <formula>"No"</formula>
    </cfRule>
    <cfRule type="cellIs" dxfId="176" priority="38" operator="equal">
      <formula>"Yes"</formula>
    </cfRule>
  </conditionalFormatting>
  <conditionalFormatting sqref="H5">
    <cfRule type="cellIs" dxfId="175" priority="67" operator="equal">
      <formula>20</formula>
    </cfRule>
    <cfRule type="cellIs" dxfId="174" priority="68" operator="equal">
      <formula>1</formula>
    </cfRule>
  </conditionalFormatting>
  <conditionalFormatting sqref="E5:G5">
    <cfRule type="cellIs" dxfId="173" priority="65" operator="equal">
      <formula>"No"</formula>
    </cfRule>
    <cfRule type="cellIs" dxfId="172" priority="66" operator="equal">
      <formula>"Yes"</formula>
    </cfRule>
  </conditionalFormatting>
  <conditionalFormatting sqref="G6 G9">
    <cfRule type="cellIs" dxfId="171" priority="63" operator="equal">
      <formula>"No"</formula>
    </cfRule>
    <cfRule type="cellIs" dxfId="170" priority="64" operator="equal">
      <formula>"Yes"</formula>
    </cfRule>
  </conditionalFormatting>
  <conditionalFormatting sqref="H6 H9">
    <cfRule type="cellIs" dxfId="169" priority="61" operator="equal">
      <formula>20</formula>
    </cfRule>
    <cfRule type="cellIs" dxfId="168" priority="62" operator="equal">
      <formula>1</formula>
    </cfRule>
  </conditionalFormatting>
  <conditionalFormatting sqref="F6 F9">
    <cfRule type="cellIs" dxfId="167" priority="59" operator="equal">
      <formula>"No"</formula>
    </cfRule>
    <cfRule type="cellIs" dxfId="166" priority="60" operator="equal">
      <formula>"Yes"</formula>
    </cfRule>
  </conditionalFormatting>
  <conditionalFormatting sqref="E6 E9">
    <cfRule type="cellIs" dxfId="165" priority="57" operator="equal">
      <formula>"No"</formula>
    </cfRule>
    <cfRule type="cellIs" dxfId="164" priority="58" operator="equal">
      <formula>"Yes"</formula>
    </cfRule>
  </conditionalFormatting>
  <conditionalFormatting sqref="H6 H9">
    <cfRule type="cellIs" dxfId="163" priority="55" operator="equal">
      <formula>20</formula>
    </cfRule>
    <cfRule type="cellIs" dxfId="162" priority="56" operator="equal">
      <formula>1</formula>
    </cfRule>
  </conditionalFormatting>
  <conditionalFormatting sqref="F6 F9">
    <cfRule type="cellIs" dxfId="161" priority="53" operator="equal">
      <formula>"No"</formula>
    </cfRule>
    <cfRule type="cellIs" dxfId="160" priority="54" operator="equal">
      <formula>"Yes"</formula>
    </cfRule>
  </conditionalFormatting>
  <conditionalFormatting sqref="E6 E9">
    <cfRule type="cellIs" dxfId="159" priority="51" operator="equal">
      <formula>"No"</formula>
    </cfRule>
    <cfRule type="cellIs" dxfId="158" priority="52" operator="equal">
      <formula>"Yes"</formula>
    </cfRule>
  </conditionalFormatting>
  <conditionalFormatting sqref="G7:G8">
    <cfRule type="cellIs" dxfId="157" priority="21" operator="equal">
      <formula>"No"</formula>
    </cfRule>
    <cfRule type="cellIs" dxfId="156" priority="22" operator="equal">
      <formula>"Yes"</formula>
    </cfRule>
  </conditionalFormatting>
  <conditionalFormatting sqref="H7:H8">
    <cfRule type="cellIs" dxfId="155" priority="19" operator="equal">
      <formula>20</formula>
    </cfRule>
    <cfRule type="cellIs" dxfId="154" priority="20" operator="equal">
      <formula>1</formula>
    </cfRule>
  </conditionalFormatting>
  <conditionalFormatting sqref="F7:F8">
    <cfRule type="cellIs" dxfId="153" priority="17" operator="equal">
      <formula>"No"</formula>
    </cfRule>
    <cfRule type="cellIs" dxfId="152" priority="18" operator="equal">
      <formula>"Yes"</formula>
    </cfRule>
  </conditionalFormatting>
  <conditionalFormatting sqref="E7:E8">
    <cfRule type="cellIs" dxfId="151" priority="15" operator="equal">
      <formula>"No"</formula>
    </cfRule>
    <cfRule type="cellIs" dxfId="150" priority="16" operator="equal">
      <formula>"Yes"</formula>
    </cfRule>
  </conditionalFormatting>
  <conditionalFormatting sqref="H7:H8">
    <cfRule type="cellIs" dxfId="149" priority="13" operator="equal">
      <formula>20</formula>
    </cfRule>
    <cfRule type="cellIs" dxfId="148" priority="14" operator="equal">
      <formula>1</formula>
    </cfRule>
  </conditionalFormatting>
  <conditionalFormatting sqref="F7:F8">
    <cfRule type="cellIs" dxfId="147" priority="11" operator="equal">
      <formula>"No"</formula>
    </cfRule>
    <cfRule type="cellIs" dxfId="146" priority="12" operator="equal">
      <formula>"Yes"</formula>
    </cfRule>
  </conditionalFormatting>
  <conditionalFormatting sqref="E7:E8">
    <cfRule type="cellIs" dxfId="145" priority="9" operator="equal">
      <formula>"No"</formula>
    </cfRule>
    <cfRule type="cellIs" dxfId="144" priority="10" operator="equal">
      <formula>"Yes"</formula>
    </cfRule>
  </conditionalFormatting>
  <conditionalFormatting sqref="G7:G8">
    <cfRule type="cellIs" dxfId="143" priority="35" operator="equal">
      <formula>"No"</formula>
    </cfRule>
    <cfRule type="cellIs" dxfId="142" priority="36" operator="equal">
      <formula>"Yes"</formula>
    </cfRule>
  </conditionalFormatting>
  <conditionalFormatting sqref="H7:H8">
    <cfRule type="cellIs" dxfId="141" priority="33" operator="equal">
      <formula>20</formula>
    </cfRule>
    <cfRule type="cellIs" dxfId="140" priority="34" operator="equal">
      <formula>1</formula>
    </cfRule>
  </conditionalFormatting>
  <conditionalFormatting sqref="F7:F8">
    <cfRule type="cellIs" dxfId="139" priority="31" operator="equal">
      <formula>"No"</formula>
    </cfRule>
    <cfRule type="cellIs" dxfId="138" priority="32" operator="equal">
      <formula>"Yes"</formula>
    </cfRule>
  </conditionalFormatting>
  <conditionalFormatting sqref="E7:E8">
    <cfRule type="cellIs" dxfId="137" priority="29" operator="equal">
      <formula>"No"</formula>
    </cfRule>
    <cfRule type="cellIs" dxfId="136" priority="30" operator="equal">
      <formula>"Yes"</formula>
    </cfRule>
  </conditionalFormatting>
  <conditionalFormatting sqref="H7:H8">
    <cfRule type="cellIs" dxfId="135" priority="27" operator="equal">
      <formula>20</formula>
    </cfRule>
    <cfRule type="cellIs" dxfId="134" priority="28" operator="equal">
      <formula>1</formula>
    </cfRule>
  </conditionalFormatting>
  <conditionalFormatting sqref="F7:F8">
    <cfRule type="cellIs" dxfId="133" priority="25" operator="equal">
      <formula>"No"</formula>
    </cfRule>
    <cfRule type="cellIs" dxfId="132" priority="26" operator="equal">
      <formula>"Yes"</formula>
    </cfRule>
  </conditionalFormatting>
  <conditionalFormatting sqref="E7:E8">
    <cfRule type="cellIs" dxfId="131" priority="23" operator="equal">
      <formula>"No"</formula>
    </cfRule>
    <cfRule type="cellIs" dxfId="130" priority="24" operator="equal">
      <formula>"Yes"</formula>
    </cfRule>
  </conditionalFormatting>
  <conditionalFormatting sqref="G12">
    <cfRule type="cellIs" dxfId="15" priority="7" operator="equal">
      <formula>"No"</formula>
    </cfRule>
    <cfRule type="cellIs" dxfId="14" priority="8" operator="equal">
      <formula>"Yes"</formula>
    </cfRule>
  </conditionalFormatting>
  <conditionalFormatting sqref="H12">
    <cfRule type="cellIs" dxfId="11" priority="5" operator="equal">
      <formula>20</formula>
    </cfRule>
    <cfRule type="cellIs" dxfId="10" priority="6" operator="equal">
      <formula>1</formula>
    </cfRule>
  </conditionalFormatting>
  <conditionalFormatting sqref="F12">
    <cfRule type="cellIs" dxfId="7" priority="3" operator="equal">
      <formula>"No"</formula>
    </cfRule>
    <cfRule type="cellIs" dxfId="6" priority="4" operator="equal">
      <formula>"Yes"</formula>
    </cfRule>
  </conditionalFormatting>
  <conditionalFormatting sqref="E12">
    <cfRule type="cellIs" dxfId="3" priority="1" operator="equal">
      <formula>"No"</formula>
    </cfRule>
    <cfRule type="cellIs" dxfId="2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workbookViewId="0"/>
  </sheetViews>
  <sheetFormatPr defaultColWidth="3.8984375" defaultRowHeight="15.6" x14ac:dyDescent="0.3"/>
  <cols>
    <col min="1" max="1" width="9.5" style="19" bestFit="1" customWidth="1"/>
    <col min="2" max="2" width="11.69921875" style="19" bestFit="1" customWidth="1"/>
    <col min="3" max="3" width="6.19921875" style="19" bestFit="1" customWidth="1"/>
    <col min="4" max="4" width="5.5" style="19" bestFit="1" customWidth="1"/>
    <col min="5" max="5" width="4.296875" style="19" bestFit="1" customWidth="1"/>
    <col min="6" max="6" width="5" style="19" bestFit="1" customWidth="1"/>
    <col min="7" max="7" width="3.8984375" style="19"/>
    <col min="8" max="8" width="9.5" style="19" bestFit="1" customWidth="1"/>
    <col min="9" max="9" width="14.296875" style="19" bestFit="1" customWidth="1"/>
    <col min="10" max="10" width="6.19921875" style="19" bestFit="1" customWidth="1"/>
    <col min="11" max="11" width="5.5" style="19" bestFit="1" customWidth="1"/>
    <col min="12" max="12" width="4.296875" style="19" bestFit="1" customWidth="1"/>
    <col min="13" max="13" width="5" style="19" bestFit="1" customWidth="1"/>
    <col min="14" max="16384" width="3.8984375" style="19"/>
  </cols>
  <sheetData>
    <row r="1" spans="1:13" s="22" customFormat="1" x14ac:dyDescent="0.3">
      <c r="A1" s="121" t="s">
        <v>0</v>
      </c>
      <c r="B1" s="121" t="s">
        <v>67</v>
      </c>
      <c r="C1" s="121" t="s">
        <v>38</v>
      </c>
      <c r="D1" s="121" t="s">
        <v>79</v>
      </c>
      <c r="E1" s="64" t="s">
        <v>3</v>
      </c>
      <c r="F1" s="121" t="s">
        <v>39</v>
      </c>
      <c r="H1" s="121" t="s">
        <v>0</v>
      </c>
      <c r="I1" s="121" t="s">
        <v>67</v>
      </c>
      <c r="J1" s="121" t="s">
        <v>38</v>
      </c>
      <c r="K1" s="121" t="s">
        <v>79</v>
      </c>
      <c r="L1" s="64" t="s">
        <v>3</v>
      </c>
      <c r="M1" s="121" t="s">
        <v>39</v>
      </c>
    </row>
    <row r="2" spans="1:13" x14ac:dyDescent="0.3">
      <c r="A2" s="143" t="s">
        <v>78</v>
      </c>
      <c r="B2" s="117" t="s">
        <v>40</v>
      </c>
      <c r="C2" s="118">
        <v>10</v>
      </c>
      <c r="D2" s="118">
        <v>0</v>
      </c>
      <c r="E2" s="123">
        <f t="shared" ref="E2:E4" ca="1" si="0">RANDBETWEEN(1,20)</f>
        <v>2</v>
      </c>
      <c r="F2" s="58">
        <f t="shared" ref="F2:F4" ca="1" si="1">SUM(C2:E2)</f>
        <v>12</v>
      </c>
      <c r="H2" s="57"/>
      <c r="I2" s="117" t="s">
        <v>40</v>
      </c>
      <c r="J2" s="58"/>
      <c r="K2" s="58">
        <v>0</v>
      </c>
      <c r="L2" s="123">
        <f t="shared" ref="L2:L4" ca="1" si="2">RANDBETWEEN(1,20)</f>
        <v>18</v>
      </c>
      <c r="M2" s="58">
        <f t="shared" ref="M2:M4" ca="1" si="3">SUM(J2:L2)</f>
        <v>18</v>
      </c>
    </row>
    <row r="3" spans="1:13" x14ac:dyDescent="0.3">
      <c r="A3" s="143" t="s">
        <v>78</v>
      </c>
      <c r="B3" s="117" t="s">
        <v>41</v>
      </c>
      <c r="C3" s="118">
        <v>5</v>
      </c>
      <c r="D3" s="118">
        <v>0</v>
      </c>
      <c r="E3" s="122">
        <f t="shared" ca="1" si="0"/>
        <v>10</v>
      </c>
      <c r="F3" s="60">
        <f t="shared" ca="1" si="1"/>
        <v>15</v>
      </c>
      <c r="H3" s="59"/>
      <c r="I3" s="117" t="s">
        <v>41</v>
      </c>
      <c r="J3" s="60"/>
      <c r="K3" s="60">
        <v>0</v>
      </c>
      <c r="L3" s="122">
        <f t="shared" ca="1" si="2"/>
        <v>10</v>
      </c>
      <c r="M3" s="60">
        <f t="shared" ca="1" si="3"/>
        <v>10</v>
      </c>
    </row>
    <row r="4" spans="1:13" x14ac:dyDescent="0.3">
      <c r="A4" s="144" t="s">
        <v>78</v>
      </c>
      <c r="B4" s="119" t="s">
        <v>42</v>
      </c>
      <c r="C4" s="120">
        <v>4</v>
      </c>
      <c r="D4" s="120">
        <v>0</v>
      </c>
      <c r="E4" s="124">
        <f t="shared" ca="1" si="0"/>
        <v>8</v>
      </c>
      <c r="F4" s="63">
        <f t="shared" ca="1" si="1"/>
        <v>12</v>
      </c>
      <c r="H4" s="62"/>
      <c r="I4" s="119" t="s">
        <v>42</v>
      </c>
      <c r="J4" s="63"/>
      <c r="K4" s="63">
        <v>0</v>
      </c>
      <c r="L4" s="124">
        <f t="shared" ca="1" si="2"/>
        <v>16</v>
      </c>
      <c r="M4" s="63">
        <f t="shared" ca="1" si="3"/>
        <v>16</v>
      </c>
    </row>
    <row r="5" spans="1:13" x14ac:dyDescent="0.3">
      <c r="A5" s="143" t="s">
        <v>110</v>
      </c>
      <c r="B5" s="117" t="s">
        <v>40</v>
      </c>
      <c r="C5" s="118">
        <v>12</v>
      </c>
      <c r="D5" s="118">
        <v>0</v>
      </c>
      <c r="E5" s="123">
        <f t="shared" ref="E5:E7" ca="1" si="4">RANDBETWEEN(1,20)</f>
        <v>17</v>
      </c>
      <c r="F5" s="58">
        <f t="shared" ref="F5:F7" ca="1" si="5">SUM(C5:E5)</f>
        <v>29</v>
      </c>
      <c r="H5" s="62"/>
      <c r="I5" s="119" t="s">
        <v>89</v>
      </c>
      <c r="J5" s="120"/>
      <c r="K5" s="120">
        <v>0</v>
      </c>
      <c r="L5" s="124">
        <f t="shared" ref="L5:L7" ca="1" si="6">RANDBETWEEN(1,20)</f>
        <v>14</v>
      </c>
      <c r="M5" s="63">
        <f t="shared" ref="M5" ca="1" si="7">L5+J5</f>
        <v>14</v>
      </c>
    </row>
    <row r="6" spans="1:13" x14ac:dyDescent="0.3">
      <c r="A6" s="143" t="s">
        <v>110</v>
      </c>
      <c r="B6" s="117" t="s">
        <v>41</v>
      </c>
      <c r="C6" s="118">
        <v>9</v>
      </c>
      <c r="D6" s="118">
        <v>0</v>
      </c>
      <c r="E6" s="122">
        <f t="shared" ca="1" si="4"/>
        <v>19</v>
      </c>
      <c r="F6" s="60">
        <f t="shared" ca="1" si="5"/>
        <v>28</v>
      </c>
      <c r="H6" s="62" t="s">
        <v>102</v>
      </c>
      <c r="I6" s="119" t="s">
        <v>107</v>
      </c>
      <c r="J6" s="120">
        <v>10</v>
      </c>
      <c r="K6" s="120">
        <v>1</v>
      </c>
      <c r="L6" s="124">
        <f t="shared" ca="1" si="6"/>
        <v>6</v>
      </c>
      <c r="M6" s="63">
        <f t="shared" ref="M6" ca="1" si="8">L6+J6</f>
        <v>16</v>
      </c>
    </row>
    <row r="7" spans="1:13" x14ac:dyDescent="0.3">
      <c r="A7" s="144" t="s">
        <v>110</v>
      </c>
      <c r="B7" s="119" t="s">
        <v>42</v>
      </c>
      <c r="C7" s="120">
        <v>9</v>
      </c>
      <c r="D7" s="120">
        <v>0</v>
      </c>
      <c r="E7" s="124">
        <f t="shared" ca="1" si="4"/>
        <v>2</v>
      </c>
      <c r="F7" s="63">
        <f t="shared" ca="1" si="5"/>
        <v>11</v>
      </c>
      <c r="H7" s="62" t="s">
        <v>124</v>
      </c>
      <c r="I7" s="119" t="s">
        <v>125</v>
      </c>
      <c r="J7" s="120">
        <v>14</v>
      </c>
      <c r="K7" s="120">
        <v>0</v>
      </c>
      <c r="L7" s="124">
        <f t="shared" ca="1" si="6"/>
        <v>11</v>
      </c>
      <c r="M7" s="63">
        <f t="shared" ref="M7" ca="1" si="9">L7+J7</f>
        <v>25</v>
      </c>
    </row>
    <row r="8" spans="1:13" x14ac:dyDescent="0.3">
      <c r="A8" s="143" t="s">
        <v>122</v>
      </c>
      <c r="B8" s="117" t="s">
        <v>40</v>
      </c>
      <c r="C8" s="118">
        <v>6</v>
      </c>
      <c r="D8" s="118">
        <v>0</v>
      </c>
      <c r="E8" s="123">
        <f t="shared" ref="E8:E17" ca="1" si="10">RANDBETWEEN(1,20)</f>
        <v>9</v>
      </c>
      <c r="F8" s="58">
        <f t="shared" ref="F8:F17" ca="1" si="11">SUM(C8:E8)</f>
        <v>15</v>
      </c>
    </row>
    <row r="9" spans="1:13" x14ac:dyDescent="0.3">
      <c r="A9" s="143" t="s">
        <v>122</v>
      </c>
      <c r="B9" s="117" t="s">
        <v>41</v>
      </c>
      <c r="C9" s="118">
        <v>6</v>
      </c>
      <c r="D9" s="118">
        <v>0</v>
      </c>
      <c r="E9" s="122">
        <f t="shared" ca="1" si="10"/>
        <v>19</v>
      </c>
      <c r="F9" s="60">
        <f t="shared" ca="1" si="11"/>
        <v>25</v>
      </c>
    </row>
    <row r="10" spans="1:13" x14ac:dyDescent="0.3">
      <c r="A10" s="144" t="s">
        <v>122</v>
      </c>
      <c r="B10" s="119" t="s">
        <v>42</v>
      </c>
      <c r="C10" s="120">
        <v>5</v>
      </c>
      <c r="D10" s="120">
        <v>0</v>
      </c>
      <c r="E10" s="124">
        <f t="shared" ca="1" si="10"/>
        <v>18</v>
      </c>
      <c r="F10" s="63">
        <f t="shared" ca="1" si="11"/>
        <v>23</v>
      </c>
    </row>
    <row r="11" spans="1:13" x14ac:dyDescent="0.3">
      <c r="A11" s="144" t="s">
        <v>90</v>
      </c>
      <c r="B11" s="119" t="s">
        <v>89</v>
      </c>
      <c r="C11" s="120">
        <v>10</v>
      </c>
      <c r="D11" s="120">
        <v>0</v>
      </c>
      <c r="E11" s="124">
        <f t="shared" ca="1" si="10"/>
        <v>4</v>
      </c>
      <c r="F11" s="63">
        <f t="shared" ca="1" si="11"/>
        <v>14</v>
      </c>
    </row>
    <row r="12" spans="1:13" x14ac:dyDescent="0.3">
      <c r="A12" s="144"/>
      <c r="B12" s="119" t="s">
        <v>101</v>
      </c>
      <c r="C12" s="120"/>
      <c r="D12" s="120">
        <v>0</v>
      </c>
      <c r="E12" s="124">
        <f t="shared" ca="1" si="10"/>
        <v>15</v>
      </c>
      <c r="F12" s="63">
        <f t="shared" ca="1" si="11"/>
        <v>15</v>
      </c>
    </row>
    <row r="13" spans="1:13" x14ac:dyDescent="0.3">
      <c r="A13" s="144"/>
      <c r="B13" s="119" t="s">
        <v>95</v>
      </c>
      <c r="C13" s="120"/>
      <c r="D13" s="120">
        <v>0</v>
      </c>
      <c r="E13" s="124">
        <f t="shared" ca="1" si="10"/>
        <v>20</v>
      </c>
      <c r="F13" s="63">
        <f t="shared" ca="1" si="11"/>
        <v>20</v>
      </c>
    </row>
    <row r="14" spans="1:13" x14ac:dyDescent="0.3">
      <c r="A14" s="144"/>
      <c r="B14" s="119" t="s">
        <v>96</v>
      </c>
      <c r="C14" s="120"/>
      <c r="D14" s="120">
        <v>0</v>
      </c>
      <c r="E14" s="124">
        <f t="shared" ca="1" si="10"/>
        <v>14</v>
      </c>
      <c r="F14" s="63">
        <f t="shared" ca="1" si="11"/>
        <v>14</v>
      </c>
    </row>
    <row r="15" spans="1:13" x14ac:dyDescent="0.3">
      <c r="A15" s="144"/>
      <c r="B15" s="119" t="s">
        <v>97</v>
      </c>
      <c r="C15" s="120"/>
      <c r="D15" s="120">
        <v>0</v>
      </c>
      <c r="E15" s="124">
        <f t="shared" ca="1" si="10"/>
        <v>13</v>
      </c>
      <c r="F15" s="63">
        <f t="shared" ca="1" si="11"/>
        <v>13</v>
      </c>
    </row>
    <row r="16" spans="1:13" x14ac:dyDescent="0.3">
      <c r="A16" s="144"/>
      <c r="B16" s="119" t="s">
        <v>99</v>
      </c>
      <c r="C16" s="120"/>
      <c r="D16" s="120">
        <v>0</v>
      </c>
      <c r="E16" s="124">
        <f t="shared" ca="1" si="10"/>
        <v>8</v>
      </c>
      <c r="F16" s="63">
        <f t="shared" ca="1" si="11"/>
        <v>8</v>
      </c>
    </row>
    <row r="17" spans="1:6" x14ac:dyDescent="0.3">
      <c r="A17" s="144"/>
      <c r="B17" s="119" t="s">
        <v>98</v>
      </c>
      <c r="C17" s="120"/>
      <c r="D17" s="120">
        <v>1</v>
      </c>
      <c r="E17" s="124">
        <f t="shared" ca="1" si="10"/>
        <v>12</v>
      </c>
      <c r="F17" s="63">
        <f t="shared" ca="1" si="11"/>
        <v>13</v>
      </c>
    </row>
  </sheetData>
  <sortState ref="B23:B38">
    <sortCondition ref="B23:B38"/>
  </sortState>
  <conditionalFormatting sqref="A7">
    <cfRule type="cellIs" dxfId="129" priority="115" operator="equal">
      <formula>"No"</formula>
    </cfRule>
    <cfRule type="cellIs" dxfId="128" priority="116" operator="equal">
      <formula>"Yes"</formula>
    </cfRule>
  </conditionalFormatting>
  <conditionalFormatting sqref="A5">
    <cfRule type="cellIs" dxfId="127" priority="111" operator="equal">
      <formula>"No"</formula>
    </cfRule>
    <cfRule type="cellIs" dxfId="126" priority="112" operator="equal">
      <formula>"Yes"</formula>
    </cfRule>
  </conditionalFormatting>
  <conditionalFormatting sqref="A6">
    <cfRule type="cellIs" dxfId="125" priority="109" operator="equal">
      <formula>"No"</formula>
    </cfRule>
    <cfRule type="cellIs" dxfId="124" priority="110" operator="equal">
      <formula>"Yes"</formula>
    </cfRule>
  </conditionalFormatting>
  <conditionalFormatting sqref="A8">
    <cfRule type="cellIs" dxfId="123" priority="107" operator="equal">
      <formula>"No"</formula>
    </cfRule>
    <cfRule type="cellIs" dxfId="122" priority="108" operator="equal">
      <formula>"Yes"</formula>
    </cfRule>
  </conditionalFormatting>
  <conditionalFormatting sqref="A2">
    <cfRule type="cellIs" dxfId="121" priority="105" operator="equal">
      <formula>"No"</formula>
    </cfRule>
    <cfRule type="cellIs" dxfId="120" priority="106" operator="equal">
      <formula>"Yes"</formula>
    </cfRule>
  </conditionalFormatting>
  <conditionalFormatting sqref="A3:A4">
    <cfRule type="cellIs" dxfId="119" priority="103" operator="equal">
      <formula>"No"</formula>
    </cfRule>
    <cfRule type="cellIs" dxfId="118" priority="104" operator="equal">
      <formula>"Yes"</formula>
    </cfRule>
  </conditionalFormatting>
  <conditionalFormatting sqref="A9">
    <cfRule type="cellIs" dxfId="117" priority="91" operator="equal">
      <formula>"No"</formula>
    </cfRule>
    <cfRule type="cellIs" dxfId="116" priority="92" operator="equal">
      <formula>"Yes"</formula>
    </cfRule>
  </conditionalFormatting>
  <conditionalFormatting sqref="A10">
    <cfRule type="cellIs" dxfId="115" priority="87" operator="equal">
      <formula>"No"</formula>
    </cfRule>
    <cfRule type="cellIs" dxfId="114" priority="88" operator="equal">
      <formula>"Yes"</formula>
    </cfRule>
  </conditionalFormatting>
  <conditionalFormatting sqref="A8">
    <cfRule type="cellIs" dxfId="113" priority="85" operator="equal">
      <formula>"No"</formula>
    </cfRule>
    <cfRule type="cellIs" dxfId="112" priority="86" operator="equal">
      <formula>"Yes"</formula>
    </cfRule>
  </conditionalFormatting>
  <conditionalFormatting sqref="A9">
    <cfRule type="cellIs" dxfId="111" priority="83" operator="equal">
      <formula>"No"</formula>
    </cfRule>
    <cfRule type="cellIs" dxfId="110" priority="84" operator="equal">
      <formula>"Yes"</formula>
    </cfRule>
  </conditionalFormatting>
  <conditionalFormatting sqref="A10">
    <cfRule type="cellIs" dxfId="109" priority="77" operator="equal">
      <formula>"No"</formula>
    </cfRule>
    <cfRule type="cellIs" dxfId="108" priority="78" operator="equal">
      <formula>"Yes"</formula>
    </cfRule>
  </conditionalFormatting>
  <conditionalFormatting sqref="A11">
    <cfRule type="cellIs" dxfId="107" priority="69" operator="equal">
      <formula>"No"</formula>
    </cfRule>
    <cfRule type="cellIs" dxfId="106" priority="70" operator="equal">
      <formula>"Yes"</formula>
    </cfRule>
  </conditionalFormatting>
  <conditionalFormatting sqref="A10">
    <cfRule type="cellIs" dxfId="105" priority="67" operator="equal">
      <formula>"No"</formula>
    </cfRule>
    <cfRule type="cellIs" dxfId="104" priority="68" operator="equal">
      <formula>"Yes"</formula>
    </cfRule>
  </conditionalFormatting>
  <conditionalFormatting sqref="A8">
    <cfRule type="cellIs" dxfId="103" priority="65" operator="equal">
      <formula>"No"</formula>
    </cfRule>
    <cfRule type="cellIs" dxfId="102" priority="66" operator="equal">
      <formula>"Yes"</formula>
    </cfRule>
  </conditionalFormatting>
  <conditionalFormatting sqref="A9">
    <cfRule type="cellIs" dxfId="101" priority="63" operator="equal">
      <formula>"No"</formula>
    </cfRule>
    <cfRule type="cellIs" dxfId="100" priority="64" operator="equal">
      <formula>"Yes"</formula>
    </cfRule>
  </conditionalFormatting>
  <conditionalFormatting sqref="A11">
    <cfRule type="cellIs" dxfId="99" priority="61" operator="equal">
      <formula>"No"</formula>
    </cfRule>
    <cfRule type="cellIs" dxfId="98" priority="62" operator="equal">
      <formula>"Yes"</formula>
    </cfRule>
  </conditionalFormatting>
  <conditionalFormatting sqref="A5">
    <cfRule type="cellIs" dxfId="97" priority="59" operator="equal">
      <formula>"No"</formula>
    </cfRule>
    <cfRule type="cellIs" dxfId="96" priority="60" operator="equal">
      <formula>"Yes"</formula>
    </cfRule>
  </conditionalFormatting>
  <conditionalFormatting sqref="A6:A7">
    <cfRule type="cellIs" dxfId="95" priority="57" operator="equal">
      <formula>"No"</formula>
    </cfRule>
    <cfRule type="cellIs" dxfId="94" priority="58" operator="equal">
      <formula>"Yes"</formula>
    </cfRule>
  </conditionalFormatting>
  <conditionalFormatting sqref="A12">
    <cfRule type="cellIs" dxfId="93" priority="55" operator="equal">
      <formula>"No"</formula>
    </cfRule>
    <cfRule type="cellIs" dxfId="92" priority="56" operator="equal">
      <formula>"Yes"</formula>
    </cfRule>
  </conditionalFormatting>
  <conditionalFormatting sqref="A13">
    <cfRule type="cellIs" dxfId="91" priority="53" operator="equal">
      <formula>"No"</formula>
    </cfRule>
    <cfRule type="cellIs" dxfId="90" priority="54" operator="equal">
      <formula>"Yes"</formula>
    </cfRule>
  </conditionalFormatting>
  <conditionalFormatting sqref="A11">
    <cfRule type="cellIs" dxfId="89" priority="51" operator="equal">
      <formula>"No"</formula>
    </cfRule>
    <cfRule type="cellIs" dxfId="88" priority="52" operator="equal">
      <formula>"Yes"</formula>
    </cfRule>
  </conditionalFormatting>
  <conditionalFormatting sqref="A12">
    <cfRule type="cellIs" dxfId="87" priority="49" operator="equal">
      <formula>"No"</formula>
    </cfRule>
    <cfRule type="cellIs" dxfId="86" priority="50" operator="equal">
      <formula>"Yes"</formula>
    </cfRule>
  </conditionalFormatting>
  <conditionalFormatting sqref="A13">
    <cfRule type="cellIs" dxfId="85" priority="47" operator="equal">
      <formula>"No"</formula>
    </cfRule>
    <cfRule type="cellIs" dxfId="84" priority="48" operator="equal">
      <formula>"Yes"</formula>
    </cfRule>
  </conditionalFormatting>
  <conditionalFormatting sqref="A14">
    <cfRule type="cellIs" dxfId="83" priority="45" operator="equal">
      <formula>"No"</formula>
    </cfRule>
    <cfRule type="cellIs" dxfId="82" priority="46" operator="equal">
      <formula>"Yes"</formula>
    </cfRule>
  </conditionalFormatting>
  <conditionalFormatting sqref="A10">
    <cfRule type="cellIs" dxfId="81" priority="43" operator="equal">
      <formula>"No"</formula>
    </cfRule>
    <cfRule type="cellIs" dxfId="80" priority="44" operator="equal">
      <formula>"Yes"</formula>
    </cfRule>
  </conditionalFormatting>
  <conditionalFormatting sqref="A8">
    <cfRule type="cellIs" dxfId="79" priority="41" operator="equal">
      <formula>"No"</formula>
    </cfRule>
    <cfRule type="cellIs" dxfId="78" priority="42" operator="equal">
      <formula>"Yes"</formula>
    </cfRule>
  </conditionalFormatting>
  <conditionalFormatting sqref="A9">
    <cfRule type="cellIs" dxfId="77" priority="39" operator="equal">
      <formula>"No"</formula>
    </cfRule>
    <cfRule type="cellIs" dxfId="76" priority="40" operator="equal">
      <formula>"Yes"</formula>
    </cfRule>
  </conditionalFormatting>
  <conditionalFormatting sqref="A11">
    <cfRule type="cellIs" dxfId="75" priority="37" operator="equal">
      <formula>"No"</formula>
    </cfRule>
    <cfRule type="cellIs" dxfId="74" priority="38" operator="equal">
      <formula>"Yes"</formula>
    </cfRule>
  </conditionalFormatting>
  <conditionalFormatting sqref="A12">
    <cfRule type="cellIs" dxfId="73" priority="35" operator="equal">
      <formula>"No"</formula>
    </cfRule>
    <cfRule type="cellIs" dxfId="72" priority="36" operator="equal">
      <formula>"Yes"</formula>
    </cfRule>
  </conditionalFormatting>
  <conditionalFormatting sqref="A13">
    <cfRule type="cellIs" dxfId="71" priority="33" operator="equal">
      <formula>"No"</formula>
    </cfRule>
    <cfRule type="cellIs" dxfId="70" priority="34" operator="equal">
      <formula>"Yes"</formula>
    </cfRule>
  </conditionalFormatting>
  <conditionalFormatting sqref="A11">
    <cfRule type="cellIs" dxfId="69" priority="31" operator="equal">
      <formula>"No"</formula>
    </cfRule>
    <cfRule type="cellIs" dxfId="68" priority="32" operator="equal">
      <formula>"Yes"</formula>
    </cfRule>
  </conditionalFormatting>
  <conditionalFormatting sqref="A12">
    <cfRule type="cellIs" dxfId="67" priority="29" operator="equal">
      <formula>"No"</formula>
    </cfRule>
    <cfRule type="cellIs" dxfId="66" priority="30" operator="equal">
      <formula>"Yes"</formula>
    </cfRule>
  </conditionalFormatting>
  <conditionalFormatting sqref="A13">
    <cfRule type="cellIs" dxfId="65" priority="27" operator="equal">
      <formula>"No"</formula>
    </cfRule>
    <cfRule type="cellIs" dxfId="64" priority="28" operator="equal">
      <formula>"Yes"</formula>
    </cfRule>
  </conditionalFormatting>
  <conditionalFormatting sqref="A14">
    <cfRule type="cellIs" dxfId="63" priority="25" operator="equal">
      <formula>"No"</formula>
    </cfRule>
    <cfRule type="cellIs" dxfId="62" priority="26" operator="equal">
      <formula>"Yes"</formula>
    </cfRule>
  </conditionalFormatting>
  <conditionalFormatting sqref="A13">
    <cfRule type="cellIs" dxfId="61" priority="23" operator="equal">
      <formula>"No"</formula>
    </cfRule>
    <cfRule type="cellIs" dxfId="60" priority="24" operator="equal">
      <formula>"Yes"</formula>
    </cfRule>
  </conditionalFormatting>
  <conditionalFormatting sqref="A11">
    <cfRule type="cellIs" dxfId="59" priority="21" operator="equal">
      <formula>"No"</formula>
    </cfRule>
    <cfRule type="cellIs" dxfId="58" priority="22" operator="equal">
      <formula>"Yes"</formula>
    </cfRule>
  </conditionalFormatting>
  <conditionalFormatting sqref="A12">
    <cfRule type="cellIs" dxfId="57" priority="19" operator="equal">
      <formula>"No"</formula>
    </cfRule>
    <cfRule type="cellIs" dxfId="56" priority="20" operator="equal">
      <formula>"Yes"</formula>
    </cfRule>
  </conditionalFormatting>
  <conditionalFormatting sqref="A14">
    <cfRule type="cellIs" dxfId="55" priority="17" operator="equal">
      <formula>"No"</formula>
    </cfRule>
    <cfRule type="cellIs" dxfId="54" priority="18" operator="equal">
      <formula>"Yes"</formula>
    </cfRule>
  </conditionalFormatting>
  <conditionalFormatting sqref="A8">
    <cfRule type="cellIs" dxfId="53" priority="15" operator="equal">
      <formula>"No"</formula>
    </cfRule>
    <cfRule type="cellIs" dxfId="52" priority="16" operator="equal">
      <formula>"Yes"</formula>
    </cfRule>
  </conditionalFormatting>
  <conditionalFormatting sqref="A9:A10">
    <cfRule type="cellIs" dxfId="51" priority="13" operator="equal">
      <formula>"No"</formula>
    </cfRule>
    <cfRule type="cellIs" dxfId="50" priority="14" operator="equal">
      <formula>"Yes"</formula>
    </cfRule>
  </conditionalFormatting>
  <conditionalFormatting sqref="A15">
    <cfRule type="cellIs" dxfId="49" priority="11" operator="equal">
      <formula>"No"</formula>
    </cfRule>
    <cfRule type="cellIs" dxfId="48" priority="12" operator="equal">
      <formula>"Yes"</formula>
    </cfRule>
  </conditionalFormatting>
  <conditionalFormatting sqref="A16">
    <cfRule type="cellIs" dxfId="47" priority="9" operator="equal">
      <formula>"No"</formula>
    </cfRule>
    <cfRule type="cellIs" dxfId="46" priority="10" operator="equal">
      <formula>"Yes"</formula>
    </cfRule>
  </conditionalFormatting>
  <conditionalFormatting sqref="A14">
    <cfRule type="cellIs" dxfId="45" priority="7" operator="equal">
      <formula>"No"</formula>
    </cfRule>
    <cfRule type="cellIs" dxfId="44" priority="8" operator="equal">
      <formula>"Yes"</formula>
    </cfRule>
  </conditionalFormatting>
  <conditionalFormatting sqref="A15">
    <cfRule type="cellIs" dxfId="43" priority="5" operator="equal">
      <formula>"No"</formula>
    </cfRule>
    <cfRule type="cellIs" dxfId="42" priority="6" operator="equal">
      <formula>"Yes"</formula>
    </cfRule>
  </conditionalFormatting>
  <conditionalFormatting sqref="A16">
    <cfRule type="cellIs" dxfId="41" priority="3" operator="equal">
      <formula>"No"</formula>
    </cfRule>
    <cfRule type="cellIs" dxfId="40" priority="4" operator="equal">
      <formula>"Yes"</formula>
    </cfRule>
  </conditionalFormatting>
  <conditionalFormatting sqref="A17">
    <cfRule type="cellIs" dxfId="39" priority="1" operator="equal">
      <formula>"No"</formula>
    </cfRule>
    <cfRule type="cellIs" dxfId="38" priority="2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2.69921875" defaultRowHeight="15.6" x14ac:dyDescent="0.3"/>
  <cols>
    <col min="1" max="1" width="15" style="22" bestFit="1" customWidth="1"/>
    <col min="2" max="2" width="5.8984375" style="22" bestFit="1" customWidth="1"/>
    <col min="3" max="3" width="5" style="22" bestFit="1" customWidth="1"/>
    <col min="4" max="4" width="3.69921875" style="22" bestFit="1" customWidth="1"/>
    <col min="5" max="5" width="6.09765625" style="22" bestFit="1" customWidth="1"/>
    <col min="6" max="6" width="9.59765625" style="19" bestFit="1" customWidth="1"/>
    <col min="7" max="7" width="1.8984375" style="19" bestFit="1" customWidth="1"/>
    <col min="8" max="8" width="6.19921875" style="19" bestFit="1" customWidth="1"/>
    <col min="9" max="9" width="7.296875" style="19" bestFit="1" customWidth="1"/>
    <col min="10" max="10" width="4.296875" style="19" bestFit="1" customWidth="1"/>
    <col min="11" max="11" width="4.796875" style="19" bestFit="1" customWidth="1"/>
    <col min="12" max="12" width="4.69921875" style="19" bestFit="1" customWidth="1"/>
    <col min="13" max="13" width="7.5" style="19" bestFit="1" customWidth="1"/>
    <col min="14" max="14" width="5.3984375" style="19" bestFit="1" customWidth="1"/>
    <col min="15" max="15" width="4.19921875" style="19" bestFit="1" customWidth="1"/>
    <col min="16" max="16" width="5.5" style="19" bestFit="1" customWidth="1"/>
    <col min="17" max="17" width="6.09765625" style="19" bestFit="1" customWidth="1"/>
    <col min="18" max="18" width="4.59765625" style="19" bestFit="1" customWidth="1"/>
    <col min="19" max="19" width="5.796875" style="19" bestFit="1" customWidth="1"/>
    <col min="20" max="20" width="6.09765625" style="19" bestFit="1" customWidth="1"/>
    <col min="21" max="21" width="9" style="19" bestFit="1" customWidth="1"/>
    <col min="22" max="22" width="7.796875" style="19" bestFit="1" customWidth="1"/>
    <col min="23" max="23" width="8.796875" style="19" bestFit="1" customWidth="1"/>
    <col min="24" max="24" width="7.3984375" style="19" bestFit="1" customWidth="1"/>
    <col min="25" max="25" width="4.3984375" style="19" bestFit="1" customWidth="1"/>
    <col min="26" max="26" width="11.69921875" style="19" hidden="1" customWidth="1"/>
    <col min="27" max="27" width="7.59765625" style="19" bestFit="1" customWidth="1"/>
    <col min="28" max="16384" width="12.69921875" style="19"/>
  </cols>
  <sheetData>
    <row r="1" spans="1:27" s="17" customFormat="1" ht="32.4" thickTop="1" thickBot="1" x14ac:dyDescent="0.35">
      <c r="A1" s="44" t="s">
        <v>0</v>
      </c>
      <c r="B1" s="99" t="s">
        <v>43</v>
      </c>
      <c r="C1" s="100" t="s">
        <v>44</v>
      </c>
      <c r="D1" s="102" t="s">
        <v>45</v>
      </c>
      <c r="E1" s="127" t="s">
        <v>71</v>
      </c>
      <c r="F1" s="95" t="s">
        <v>46</v>
      </c>
      <c r="G1" s="96"/>
      <c r="H1" s="42" t="s">
        <v>47</v>
      </c>
      <c r="I1" s="16" t="s">
        <v>48</v>
      </c>
      <c r="J1" s="18" t="s">
        <v>49</v>
      </c>
      <c r="K1" s="23" t="s">
        <v>50</v>
      </c>
      <c r="L1" s="25" t="s">
        <v>51</v>
      </c>
      <c r="M1" s="125" t="s">
        <v>52</v>
      </c>
      <c r="N1" s="30" t="s">
        <v>53</v>
      </c>
      <c r="O1" s="32" t="s">
        <v>54</v>
      </c>
      <c r="P1" s="34" t="s">
        <v>55</v>
      </c>
      <c r="Q1" s="36" t="s">
        <v>56</v>
      </c>
      <c r="R1" s="38" t="s">
        <v>57</v>
      </c>
      <c r="S1" s="40" t="s">
        <v>58</v>
      </c>
      <c r="T1" s="28" t="s">
        <v>59</v>
      </c>
      <c r="U1" s="45" t="s">
        <v>60</v>
      </c>
      <c r="V1" s="47" t="s">
        <v>61</v>
      </c>
      <c r="W1" s="53" t="s">
        <v>62</v>
      </c>
      <c r="X1" s="55" t="s">
        <v>63</v>
      </c>
      <c r="Y1" s="51" t="s">
        <v>64</v>
      </c>
      <c r="Z1" s="47" t="s">
        <v>65</v>
      </c>
      <c r="AA1" s="50" t="s">
        <v>66</v>
      </c>
    </row>
    <row r="2" spans="1:27" ht="16.2" thickTop="1" x14ac:dyDescent="0.3">
      <c r="A2" s="126" t="s">
        <v>7</v>
      </c>
      <c r="B2" s="130">
        <f>19</f>
        <v>19</v>
      </c>
      <c r="C2" s="101">
        <f>14+1</f>
        <v>15</v>
      </c>
      <c r="D2" s="103">
        <f>23+1</f>
        <v>24</v>
      </c>
      <c r="E2" s="128">
        <v>0</v>
      </c>
      <c r="F2" s="97" t="s">
        <v>68</v>
      </c>
      <c r="G2" s="98" t="s">
        <v>69</v>
      </c>
      <c r="H2" s="43"/>
      <c r="I2" s="20"/>
      <c r="J2" s="21"/>
      <c r="K2" s="24"/>
      <c r="L2" s="26"/>
      <c r="M2" s="27"/>
      <c r="N2" s="31"/>
      <c r="O2" s="33"/>
      <c r="P2" s="35"/>
      <c r="Q2" s="37"/>
      <c r="R2" s="39"/>
      <c r="S2" s="41"/>
      <c r="T2" s="29"/>
      <c r="U2" s="46"/>
      <c r="V2" s="48">
        <f>SUM(H2:U2)</f>
        <v>0</v>
      </c>
      <c r="W2" s="54"/>
      <c r="X2" s="56"/>
      <c r="Y2" s="52">
        <v>66</v>
      </c>
      <c r="Z2" s="49">
        <f t="shared" ref="Z2" si="0">Y2+X2-(V2+W2)</f>
        <v>66</v>
      </c>
      <c r="AA2" s="110">
        <f>SMALL(Y2:Z2,1)</f>
        <v>66</v>
      </c>
    </row>
    <row r="3" spans="1:27" ht="15.75" customHeight="1" x14ac:dyDescent="0.3">
      <c r="A3" s="126" t="s">
        <v>91</v>
      </c>
      <c r="B3" s="162">
        <f>23+3</f>
        <v>26</v>
      </c>
      <c r="C3" s="132">
        <v>14</v>
      </c>
      <c r="D3" s="163">
        <f>26+4</f>
        <v>30</v>
      </c>
      <c r="E3" s="128">
        <v>0</v>
      </c>
      <c r="F3" s="97" t="s">
        <v>72</v>
      </c>
      <c r="G3" s="98">
        <v>0</v>
      </c>
      <c r="H3" s="43"/>
      <c r="I3" s="20"/>
      <c r="J3" s="21">
        <v>14</v>
      </c>
      <c r="K3" s="24"/>
      <c r="L3" s="26"/>
      <c r="M3" s="27"/>
      <c r="N3" s="31"/>
      <c r="O3" s="33"/>
      <c r="P3" s="149" t="s">
        <v>100</v>
      </c>
      <c r="Q3" s="37"/>
      <c r="R3" s="39"/>
      <c r="S3" s="41"/>
      <c r="T3" s="29">
        <v>34</v>
      </c>
      <c r="U3" s="46"/>
      <c r="V3" s="48">
        <f t="shared" ref="V3" si="1">SUM(H3:U3)</f>
        <v>48</v>
      </c>
      <c r="W3" s="54"/>
      <c r="X3" s="56"/>
      <c r="Y3" s="52">
        <v>97</v>
      </c>
      <c r="Z3" s="49">
        <f t="shared" ref="Z3" si="2">Y3+X3-(V3+W3)</f>
        <v>49</v>
      </c>
      <c r="AA3" s="110">
        <f t="shared" ref="AA3" si="3">SMALL(Y3:Z3,1)</f>
        <v>49</v>
      </c>
    </row>
    <row r="4" spans="1:27" x14ac:dyDescent="0.3">
      <c r="A4" s="126" t="s">
        <v>102</v>
      </c>
      <c r="B4" s="131">
        <v>11</v>
      </c>
      <c r="C4" s="132">
        <v>12</v>
      </c>
      <c r="D4" s="103">
        <v>12</v>
      </c>
      <c r="E4" s="128">
        <v>0</v>
      </c>
      <c r="F4" s="97" t="s">
        <v>72</v>
      </c>
      <c r="G4" s="98">
        <v>0</v>
      </c>
      <c r="H4" s="43">
        <v>31</v>
      </c>
      <c r="I4" s="20"/>
      <c r="J4" s="150">
        <v>15</v>
      </c>
      <c r="K4" s="151" t="s">
        <v>108</v>
      </c>
      <c r="L4" s="26"/>
      <c r="M4" s="152" t="s">
        <v>108</v>
      </c>
      <c r="N4" s="31"/>
      <c r="O4" s="33"/>
      <c r="P4" s="35"/>
      <c r="Q4" s="37"/>
      <c r="R4" s="39"/>
      <c r="S4" s="41"/>
      <c r="T4" s="29"/>
      <c r="U4" s="46"/>
      <c r="V4" s="48">
        <f t="shared" ref="V4" si="4">SUM(H4:U4)</f>
        <v>46</v>
      </c>
      <c r="W4" s="54"/>
      <c r="X4" s="56">
        <v>44</v>
      </c>
      <c r="Y4" s="52">
        <v>75</v>
      </c>
      <c r="Z4" s="49">
        <f t="shared" ref="Z4" si="5">Y4+X4-(V4+W4)</f>
        <v>73</v>
      </c>
      <c r="AA4" s="110">
        <f t="shared" ref="AA4" si="6">SMALL(Y4:Z4,1)</f>
        <v>73</v>
      </c>
    </row>
    <row r="5" spans="1:27" x14ac:dyDescent="0.3">
      <c r="A5" s="126" t="s">
        <v>73</v>
      </c>
      <c r="B5" s="131">
        <f>22</f>
        <v>22</v>
      </c>
      <c r="C5" s="132">
        <f>11</f>
        <v>11</v>
      </c>
      <c r="D5" s="103">
        <f>23</f>
        <v>23</v>
      </c>
      <c r="E5" s="128">
        <v>0</v>
      </c>
      <c r="F5" s="135" t="s">
        <v>86</v>
      </c>
      <c r="G5" s="98">
        <v>1</v>
      </c>
      <c r="H5" s="43">
        <v>48</v>
      </c>
      <c r="I5" s="20"/>
      <c r="J5" s="21"/>
      <c r="K5" s="24"/>
      <c r="L5" s="26"/>
      <c r="M5" s="27"/>
      <c r="N5" s="31"/>
      <c r="O5" s="33"/>
      <c r="P5" s="149" t="s">
        <v>100</v>
      </c>
      <c r="Q5" s="37"/>
      <c r="R5" s="39"/>
      <c r="S5" s="41"/>
      <c r="T5" s="29"/>
      <c r="U5" s="46"/>
      <c r="V5" s="48">
        <f>SUM(H5:U5)</f>
        <v>48</v>
      </c>
      <c r="W5" s="54"/>
      <c r="X5" s="56"/>
      <c r="Y5" s="52">
        <f>115</f>
        <v>115</v>
      </c>
      <c r="Z5" s="49">
        <f t="shared" ref="Z5" si="7">Y5+X5-(V5+W5)</f>
        <v>67</v>
      </c>
      <c r="AA5" s="110">
        <f>SMALL(Y5:Z5,1)</f>
        <v>67</v>
      </c>
    </row>
    <row r="6" spans="1:27" x14ac:dyDescent="0.3">
      <c r="A6" s="126" t="s">
        <v>76</v>
      </c>
      <c r="B6" s="131">
        <f>22</f>
        <v>22</v>
      </c>
      <c r="C6" s="132">
        <f>10</f>
        <v>10</v>
      </c>
      <c r="D6" s="103">
        <f>22</f>
        <v>22</v>
      </c>
      <c r="E6" s="128">
        <v>0</v>
      </c>
      <c r="F6" s="97" t="s">
        <v>72</v>
      </c>
      <c r="G6" s="98">
        <v>0</v>
      </c>
      <c r="H6" s="43"/>
      <c r="I6" s="20"/>
      <c r="J6" s="21"/>
      <c r="K6" s="24"/>
      <c r="L6" s="26"/>
      <c r="M6" s="27"/>
      <c r="N6" s="31"/>
      <c r="O6" s="33"/>
      <c r="P6" s="149" t="s">
        <v>100</v>
      </c>
      <c r="Q6" s="37"/>
      <c r="R6" s="39"/>
      <c r="S6" s="41"/>
      <c r="T6" s="29"/>
      <c r="U6" s="46"/>
      <c r="V6" s="48">
        <f t="shared" ref="V6:V7" si="8">SUM(H6:U6)</f>
        <v>0</v>
      </c>
      <c r="W6" s="54"/>
      <c r="X6" s="56"/>
      <c r="Y6" s="52">
        <f>45</f>
        <v>45</v>
      </c>
      <c r="Z6" s="49">
        <f t="shared" ref="Z6" si="9">Y6+X6-(V6+W6)</f>
        <v>45</v>
      </c>
      <c r="AA6" s="110">
        <f t="shared" ref="AA6" si="10">SMALL(Y6:Z6,1)</f>
        <v>45</v>
      </c>
    </row>
    <row r="7" spans="1:27" x14ac:dyDescent="0.3">
      <c r="A7" s="126" t="s">
        <v>90</v>
      </c>
      <c r="B7" s="131">
        <f>20</f>
        <v>20</v>
      </c>
      <c r="C7" s="132">
        <f>14+4</f>
        <v>18</v>
      </c>
      <c r="D7" s="103">
        <f>18+4</f>
        <v>22</v>
      </c>
      <c r="E7" s="128">
        <v>0</v>
      </c>
      <c r="F7" s="97" t="s">
        <v>72</v>
      </c>
      <c r="G7" s="98">
        <v>0</v>
      </c>
      <c r="H7" s="43"/>
      <c r="I7" s="20"/>
      <c r="J7" s="21"/>
      <c r="K7" s="24"/>
      <c r="L7" s="26"/>
      <c r="M7" s="27"/>
      <c r="N7" s="31"/>
      <c r="O7" s="33"/>
      <c r="P7" s="35"/>
      <c r="Q7" s="37"/>
      <c r="R7" s="39"/>
      <c r="S7" s="41"/>
      <c r="T7" s="29"/>
      <c r="U7" s="46"/>
      <c r="V7" s="48">
        <f t="shared" si="8"/>
        <v>0</v>
      </c>
      <c r="W7" s="54"/>
      <c r="X7" s="56"/>
      <c r="Y7" s="52">
        <v>59</v>
      </c>
      <c r="Z7" s="49">
        <f>Y7+X7-(V7+W7)</f>
        <v>59</v>
      </c>
      <c r="AA7" s="110">
        <f t="shared" ref="AA7" si="11">SMALL(Y7:Z7,1)</f>
        <v>59</v>
      </c>
    </row>
    <row r="8" spans="1:27" x14ac:dyDescent="0.3">
      <c r="A8" s="161" t="s">
        <v>123</v>
      </c>
      <c r="B8" s="131">
        <f>13</f>
        <v>13</v>
      </c>
      <c r="C8" s="132">
        <f>18</f>
        <v>18</v>
      </c>
      <c r="D8" s="103">
        <f>21</f>
        <v>21</v>
      </c>
      <c r="E8" s="128">
        <v>0</v>
      </c>
      <c r="F8" s="97" t="s">
        <v>72</v>
      </c>
      <c r="G8" s="98">
        <v>0</v>
      </c>
      <c r="H8" s="43"/>
      <c r="I8" s="20"/>
      <c r="J8" s="21"/>
      <c r="K8" s="24"/>
      <c r="L8" s="26"/>
      <c r="M8" s="27"/>
      <c r="N8" s="31"/>
      <c r="O8" s="33"/>
      <c r="P8" s="35"/>
      <c r="Q8" s="37"/>
      <c r="R8" s="39"/>
      <c r="S8" s="41"/>
      <c r="T8" s="29"/>
      <c r="U8" s="46"/>
      <c r="V8" s="48">
        <f t="shared" ref="V8:V12" si="12">SUM(H8:U8)</f>
        <v>0</v>
      </c>
      <c r="W8" s="54"/>
      <c r="X8" s="56"/>
      <c r="Y8" s="52">
        <v>66</v>
      </c>
      <c r="Z8" s="49">
        <f>Y8+X8-(V8+W8)</f>
        <v>66</v>
      </c>
      <c r="AA8" s="110">
        <f t="shared" ref="AA8:AA9" si="13">SMALL(Y8:Z8,1)</f>
        <v>66</v>
      </c>
    </row>
    <row r="9" spans="1:27" x14ac:dyDescent="0.3">
      <c r="A9" s="161" t="s">
        <v>116</v>
      </c>
      <c r="B9" s="131">
        <f>11</f>
        <v>11</v>
      </c>
      <c r="C9" s="132">
        <f>13</f>
        <v>13</v>
      </c>
      <c r="D9" s="103">
        <f>15</f>
        <v>15</v>
      </c>
      <c r="E9" s="128">
        <v>0</v>
      </c>
      <c r="F9" s="97" t="s">
        <v>72</v>
      </c>
      <c r="G9" s="98">
        <v>0</v>
      </c>
      <c r="H9" s="43">
        <v>53</v>
      </c>
      <c r="I9" s="20"/>
      <c r="J9" s="21"/>
      <c r="K9" s="24"/>
      <c r="L9" s="26"/>
      <c r="M9" s="27"/>
      <c r="N9" s="31"/>
      <c r="O9" s="33"/>
      <c r="P9" s="35"/>
      <c r="Q9" s="37"/>
      <c r="R9" s="39"/>
      <c r="S9" s="41"/>
      <c r="T9" s="29"/>
      <c r="U9" s="46"/>
      <c r="V9" s="48">
        <f t="shared" si="12"/>
        <v>53</v>
      </c>
      <c r="W9" s="54"/>
      <c r="X9" s="56"/>
      <c r="Y9" s="52">
        <v>35</v>
      </c>
      <c r="Z9" s="49">
        <f>Y9+X9-(V9+W9)</f>
        <v>-18</v>
      </c>
      <c r="AA9" s="110">
        <f t="shared" si="13"/>
        <v>-18</v>
      </c>
    </row>
    <row r="10" spans="1:27" x14ac:dyDescent="0.3">
      <c r="A10" s="161" t="s">
        <v>126</v>
      </c>
      <c r="B10" s="131">
        <v>17</v>
      </c>
      <c r="C10" s="132">
        <v>11</v>
      </c>
      <c r="D10" s="103">
        <v>18</v>
      </c>
      <c r="E10" s="128">
        <v>0</v>
      </c>
      <c r="F10" s="97" t="s">
        <v>72</v>
      </c>
      <c r="G10" s="98">
        <v>0</v>
      </c>
      <c r="H10" s="43">
        <v>38</v>
      </c>
      <c r="I10" s="20"/>
      <c r="J10" s="21"/>
      <c r="K10" s="24"/>
      <c r="L10" s="26"/>
      <c r="M10" s="27"/>
      <c r="N10" s="31"/>
      <c r="O10" s="33"/>
      <c r="P10" s="35"/>
      <c r="Q10" s="37"/>
      <c r="R10" s="39"/>
      <c r="S10" s="41"/>
      <c r="T10" s="29"/>
      <c r="U10" s="46"/>
      <c r="V10" s="48">
        <f t="shared" si="12"/>
        <v>38</v>
      </c>
      <c r="W10" s="54"/>
      <c r="X10" s="56"/>
      <c r="Y10" s="52">
        <v>16</v>
      </c>
      <c r="Z10" s="49">
        <f t="shared" ref="Z10:Z12" si="14">Y10+X10-(V10+W10)</f>
        <v>-22</v>
      </c>
      <c r="AA10" s="110">
        <f t="shared" ref="AA10:AA12" si="15">SMALL(Y10:Z10,1)</f>
        <v>-22</v>
      </c>
    </row>
    <row r="11" spans="1:27" x14ac:dyDescent="0.3">
      <c r="A11" s="161" t="s">
        <v>127</v>
      </c>
      <c r="B11" s="131">
        <v>14</v>
      </c>
      <c r="C11" s="132">
        <v>15</v>
      </c>
      <c r="D11" s="103">
        <v>20</v>
      </c>
      <c r="E11" s="128">
        <v>0</v>
      </c>
      <c r="F11" s="97" t="s">
        <v>72</v>
      </c>
      <c r="G11" s="98">
        <v>0</v>
      </c>
      <c r="H11" s="43">
        <v>30</v>
      </c>
      <c r="I11" s="20"/>
      <c r="J11" s="21"/>
      <c r="K11" s="24"/>
      <c r="L11" s="26"/>
      <c r="M11" s="27"/>
      <c r="N11" s="31"/>
      <c r="O11" s="33"/>
      <c r="P11" s="35"/>
      <c r="Q11" s="37"/>
      <c r="R11" s="39"/>
      <c r="S11" s="41"/>
      <c r="T11" s="29"/>
      <c r="U11" s="46"/>
      <c r="V11" s="48">
        <f t="shared" si="12"/>
        <v>30</v>
      </c>
      <c r="W11" s="54"/>
      <c r="X11" s="56"/>
      <c r="Y11" s="52">
        <v>30</v>
      </c>
      <c r="Z11" s="49">
        <f t="shared" si="14"/>
        <v>0</v>
      </c>
      <c r="AA11" s="110">
        <f t="shared" si="15"/>
        <v>0</v>
      </c>
    </row>
    <row r="12" spans="1:27" x14ac:dyDescent="0.3">
      <c r="A12" s="161" t="s">
        <v>128</v>
      </c>
      <c r="B12" s="131">
        <v>12</v>
      </c>
      <c r="C12" s="132">
        <v>14</v>
      </c>
      <c r="D12" s="103">
        <v>15</v>
      </c>
      <c r="E12" s="128">
        <v>0</v>
      </c>
      <c r="F12" s="97" t="s">
        <v>72</v>
      </c>
      <c r="G12" s="98">
        <v>0</v>
      </c>
      <c r="H12" s="43"/>
      <c r="I12" s="20"/>
      <c r="J12" s="21"/>
      <c r="K12" s="24"/>
      <c r="L12" s="26"/>
      <c r="M12" s="27"/>
      <c r="N12" s="31"/>
      <c r="O12" s="33"/>
      <c r="P12" s="35"/>
      <c r="Q12" s="37"/>
      <c r="R12" s="39"/>
      <c r="S12" s="41"/>
      <c r="T12" s="29"/>
      <c r="U12" s="46"/>
      <c r="V12" s="48">
        <f t="shared" si="12"/>
        <v>0</v>
      </c>
      <c r="W12" s="54"/>
      <c r="X12" s="56"/>
      <c r="Y12" s="52">
        <v>5</v>
      </c>
      <c r="Z12" s="49">
        <f t="shared" si="14"/>
        <v>5</v>
      </c>
      <c r="AA12" s="110">
        <f t="shared" si="15"/>
        <v>5</v>
      </c>
    </row>
    <row r="13" spans="1:27" x14ac:dyDescent="0.3">
      <c r="A13" s="147" t="s">
        <v>103</v>
      </c>
      <c r="B13" s="131">
        <f>11</f>
        <v>11</v>
      </c>
      <c r="C13" s="132">
        <f>13</f>
        <v>13</v>
      </c>
      <c r="D13" s="103">
        <f>13</f>
        <v>13</v>
      </c>
      <c r="E13" s="128">
        <v>0</v>
      </c>
      <c r="F13" s="135" t="s">
        <v>106</v>
      </c>
      <c r="G13" s="98">
        <v>2</v>
      </c>
      <c r="H13" s="43">
        <v>29</v>
      </c>
      <c r="I13" s="20">
        <v>22</v>
      </c>
      <c r="J13" s="21"/>
      <c r="K13" s="24">
        <v>13</v>
      </c>
      <c r="L13" s="26"/>
      <c r="M13" s="27">
        <v>9</v>
      </c>
      <c r="N13" s="31"/>
      <c r="O13" s="33"/>
      <c r="P13" s="35"/>
      <c r="Q13" s="37"/>
      <c r="R13" s="39"/>
      <c r="S13" s="41"/>
      <c r="T13" s="29"/>
      <c r="U13" s="46"/>
      <c r="V13" s="48">
        <f t="shared" ref="V13" si="16">SUM(H13:U13)</f>
        <v>73</v>
      </c>
      <c r="W13" s="54"/>
      <c r="X13" s="56"/>
      <c r="Y13" s="52">
        <v>30</v>
      </c>
      <c r="Z13" s="49">
        <f>Y13+X13-(V13+W13)</f>
        <v>-43</v>
      </c>
      <c r="AA13" s="110">
        <f>SMALL(Y13:Z13,1)</f>
        <v>-43</v>
      </c>
    </row>
    <row r="14" spans="1:27" x14ac:dyDescent="0.3">
      <c r="A14" s="147" t="s">
        <v>109</v>
      </c>
      <c r="B14" s="131">
        <v>17</v>
      </c>
      <c r="C14" s="132">
        <v>11</v>
      </c>
      <c r="D14" s="103">
        <v>18</v>
      </c>
      <c r="E14" s="128">
        <v>0</v>
      </c>
      <c r="F14" s="97" t="s">
        <v>72</v>
      </c>
      <c r="G14" s="98">
        <v>0</v>
      </c>
      <c r="H14" s="43">
        <v>152</v>
      </c>
      <c r="I14" s="20">
        <v>71</v>
      </c>
      <c r="J14" s="21">
        <v>18</v>
      </c>
      <c r="K14" s="24">
        <v>53</v>
      </c>
      <c r="L14" s="26"/>
      <c r="M14" s="27">
        <v>40</v>
      </c>
      <c r="N14" s="31"/>
      <c r="O14" s="33"/>
      <c r="P14" s="35"/>
      <c r="Q14" s="37"/>
      <c r="R14" s="39"/>
      <c r="S14" s="41"/>
      <c r="T14" s="29"/>
      <c r="U14" s="46"/>
      <c r="V14" s="48">
        <f t="shared" ref="V14" si="17">SUM(H14:U14)</f>
        <v>334</v>
      </c>
      <c r="W14" s="54"/>
      <c r="X14" s="56"/>
      <c r="Y14" s="52">
        <v>315</v>
      </c>
      <c r="Z14" s="49">
        <f>Y14+X14-(V14+W14)</f>
        <v>-19</v>
      </c>
      <c r="AA14" s="110">
        <f t="shared" ref="AA14" si="18">SMALL(Y14:Z14,1)</f>
        <v>-19</v>
      </c>
    </row>
  </sheetData>
  <sortState ref="A2:AA6">
    <sortCondition ref="A2:A6"/>
  </sortState>
  <conditionalFormatting sqref="AA5">
    <cfRule type="cellIs" dxfId="37" priority="338" stopIfTrue="1" operator="lessThan">
      <formula>0.5</formula>
    </cfRule>
  </conditionalFormatting>
  <conditionalFormatting sqref="AA5">
    <cfRule type="cellIs" dxfId="36" priority="367" operator="lessThan">
      <formula>Y5/2</formula>
    </cfRule>
  </conditionalFormatting>
  <conditionalFormatting sqref="AA6">
    <cfRule type="cellIs" dxfId="35" priority="57" stopIfTrue="1" operator="lessThan">
      <formula>0.5</formula>
    </cfRule>
  </conditionalFormatting>
  <conditionalFormatting sqref="AA6">
    <cfRule type="cellIs" dxfId="34" priority="58" operator="lessThan">
      <formula>Y6/2</formula>
    </cfRule>
  </conditionalFormatting>
  <conditionalFormatting sqref="AA7">
    <cfRule type="cellIs" dxfId="33" priority="47" stopIfTrue="1" operator="lessThan">
      <formula>0.5</formula>
    </cfRule>
  </conditionalFormatting>
  <conditionalFormatting sqref="AA7">
    <cfRule type="cellIs" dxfId="32" priority="48" operator="lessThan">
      <formula>Y7/2</formula>
    </cfRule>
  </conditionalFormatting>
  <conditionalFormatting sqref="AA2">
    <cfRule type="cellIs" dxfId="31" priority="43" stopIfTrue="1" operator="lessThan">
      <formula>0.5</formula>
    </cfRule>
  </conditionalFormatting>
  <conditionalFormatting sqref="AA2">
    <cfRule type="cellIs" dxfId="30" priority="44" operator="lessThan">
      <formula>Y2/2</formula>
    </cfRule>
  </conditionalFormatting>
  <conditionalFormatting sqref="AA3">
    <cfRule type="cellIs" dxfId="29" priority="41" stopIfTrue="1" operator="lessThan">
      <formula>0.5</formula>
    </cfRule>
  </conditionalFormatting>
  <conditionalFormatting sqref="AA3">
    <cfRule type="cellIs" dxfId="28" priority="42" operator="lessThan">
      <formula>Y3/2</formula>
    </cfRule>
  </conditionalFormatting>
  <conditionalFormatting sqref="AA4">
    <cfRule type="cellIs" dxfId="27" priority="11" stopIfTrue="1" operator="lessThan">
      <formula>0.5</formula>
    </cfRule>
  </conditionalFormatting>
  <conditionalFormatting sqref="AA4">
    <cfRule type="cellIs" dxfId="26" priority="12" operator="lessThan">
      <formula>Y4/2</formula>
    </cfRule>
  </conditionalFormatting>
  <conditionalFormatting sqref="AA13">
    <cfRule type="cellIs" dxfId="25" priority="9" stopIfTrue="1" operator="lessThan">
      <formula>0.5</formula>
    </cfRule>
  </conditionalFormatting>
  <conditionalFormatting sqref="AA13">
    <cfRule type="cellIs" dxfId="24" priority="10" operator="lessThan">
      <formula>Y13/2</formula>
    </cfRule>
  </conditionalFormatting>
  <conditionalFormatting sqref="AA14">
    <cfRule type="cellIs" dxfId="23" priority="7" stopIfTrue="1" operator="lessThan">
      <formula>0.5</formula>
    </cfRule>
  </conditionalFormatting>
  <conditionalFormatting sqref="AA14">
    <cfRule type="cellIs" dxfId="22" priority="8" operator="lessThan">
      <formula>Y14/2</formula>
    </cfRule>
  </conditionalFormatting>
  <conditionalFormatting sqref="AA8">
    <cfRule type="cellIs" dxfId="21" priority="5" stopIfTrue="1" operator="lessThan">
      <formula>0.5</formula>
    </cfRule>
  </conditionalFormatting>
  <conditionalFormatting sqref="AA8">
    <cfRule type="cellIs" dxfId="20" priority="6" operator="lessThan">
      <formula>Y8/2</formula>
    </cfRule>
  </conditionalFormatting>
  <conditionalFormatting sqref="AA9">
    <cfRule type="cellIs" dxfId="19" priority="3" stopIfTrue="1" operator="lessThan">
      <formula>0.5</formula>
    </cfRule>
  </conditionalFormatting>
  <conditionalFormatting sqref="AA9">
    <cfRule type="cellIs" dxfId="18" priority="4" operator="lessThan">
      <formula>Y9/2</formula>
    </cfRule>
  </conditionalFormatting>
  <conditionalFormatting sqref="AA10:AA12">
    <cfRule type="cellIs" dxfId="17" priority="1" stopIfTrue="1" operator="lessThan">
      <formula>0.5</formula>
    </cfRule>
  </conditionalFormatting>
  <conditionalFormatting sqref="AA10:AA12">
    <cfRule type="cellIs" dxfId="16" priority="2" operator="lessThan">
      <formula>Y10/2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4.898437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8</v>
      </c>
      <c r="D1" s="3" t="s">
        <v>9</v>
      </c>
      <c r="E1" s="3" t="s">
        <v>10</v>
      </c>
      <c r="F1" s="3" t="s">
        <v>11</v>
      </c>
      <c r="G1" s="3" t="s">
        <v>12</v>
      </c>
      <c r="H1" s="4" t="s">
        <v>13</v>
      </c>
    </row>
    <row r="2" spans="1:16" x14ac:dyDescent="0.3">
      <c r="B2" s="6" t="s">
        <v>88</v>
      </c>
      <c r="C2" s="7">
        <f ca="1">RANDBETWEEN(1,3)</f>
        <v>3</v>
      </c>
      <c r="D2" s="7">
        <f ca="1">RANDBETWEEN(1,3)+RANDBETWEEN(1,3)</f>
        <v>2</v>
      </c>
      <c r="E2" s="7">
        <f ca="1">RANDBETWEEN(1,3)+RANDBETWEEN(1,3)+RANDBETWEEN(1,3)</f>
        <v>7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10</v>
      </c>
      <c r="H2" s="8">
        <f ca="1">RANDBETWEEN(1,3)+RANDBETWEEN(1,3)+RANDBETWEEN(1,3)+RANDBETWEEN(1,3)+RANDBETWEEN(1,3)+RANDBETWEEN(1,3)</f>
        <v>14</v>
      </c>
      <c r="L2" s="1"/>
      <c r="M2" s="1"/>
      <c r="N2" s="1"/>
      <c r="O2" s="1"/>
      <c r="P2" s="1"/>
    </row>
    <row r="3" spans="1:16" x14ac:dyDescent="0.3">
      <c r="B3" s="9" t="s">
        <v>80</v>
      </c>
      <c r="C3" s="10">
        <f ca="1">RANDBETWEEN(1,4)</f>
        <v>4</v>
      </c>
      <c r="D3" s="10">
        <f ca="1">RANDBETWEEN(1,4)+RANDBETWEEN(1,4)</f>
        <v>4</v>
      </c>
      <c r="E3" s="10">
        <f ca="1">RANDBETWEEN(1,4)+RANDBETWEEN(1,4)+RANDBETWEEN(1,4)</f>
        <v>7</v>
      </c>
      <c r="F3" s="10">
        <f ca="1">RANDBETWEEN(1,4)+RANDBETWEEN(1,4)+RANDBETWEEN(1,4)+RANDBETWEEN(1,4)</f>
        <v>5</v>
      </c>
      <c r="G3" s="10">
        <f ca="1">RANDBETWEEN(1,4)+RANDBETWEEN(1,4)+RANDBETWEEN(1,4)+RANDBETWEEN(1,4)+RANDBETWEEN(1,4)</f>
        <v>9</v>
      </c>
      <c r="H3" s="11">
        <f ca="1">RANDBETWEEN(1,4)+RANDBETWEEN(1,4)+RANDBETWEEN(1,4)+RANDBETWEEN(1,4)+RANDBETWEEN(1,4)+RANDBETWEEN(1,4)</f>
        <v>15</v>
      </c>
      <c r="L3" s="1"/>
      <c r="M3" s="1"/>
      <c r="N3" s="1"/>
      <c r="O3" s="1"/>
      <c r="P3" s="1"/>
    </row>
    <row r="4" spans="1:16" x14ac:dyDescent="0.3">
      <c r="B4" s="9" t="s">
        <v>81</v>
      </c>
      <c r="C4" s="10">
        <f ca="1">RANDBETWEEN(1,6)</f>
        <v>6</v>
      </c>
      <c r="D4" s="10">
        <f ca="1">RANDBETWEEN(1,6)+RANDBETWEEN(1,6)</f>
        <v>8</v>
      </c>
      <c r="E4" s="10">
        <f ca="1">RANDBETWEEN(1,6)+RANDBETWEEN(1,6)+RANDBETWEEN(1,6)</f>
        <v>15</v>
      </c>
      <c r="F4" s="10">
        <f ca="1">RANDBETWEEN(1,6)+RANDBETWEEN(1,6)+RANDBETWEEN(1,6)+RANDBETWEEN(1,6)</f>
        <v>17</v>
      </c>
      <c r="G4" s="10">
        <f ca="1">RANDBETWEEN(1,6)+RANDBETWEEN(1,6)+RANDBETWEEN(1,6)+RANDBETWEEN(1,6)+RANDBETWEEN(1,6)</f>
        <v>17</v>
      </c>
      <c r="H4" s="11">
        <f ca="1">RANDBETWEEN(1,6)+RANDBETWEEN(1,6)+RANDBETWEEN(1,6)+RANDBETWEEN(1,6)+RANDBETWEEN(1,6)+RANDBETWEEN(1,6)</f>
        <v>26</v>
      </c>
      <c r="L4" s="1"/>
      <c r="M4" s="1"/>
      <c r="N4" s="1"/>
      <c r="O4" s="1"/>
      <c r="P4" s="1"/>
    </row>
    <row r="5" spans="1:16" x14ac:dyDescent="0.3">
      <c r="B5" s="9" t="s">
        <v>82</v>
      </c>
      <c r="C5" s="10">
        <f ca="1">RANDBETWEEN(1,8)</f>
        <v>1</v>
      </c>
      <c r="D5" s="10">
        <f ca="1">RANDBETWEEN(1,8)+RANDBETWEEN(1,8)</f>
        <v>7</v>
      </c>
      <c r="E5" s="10">
        <f ca="1">RANDBETWEEN(1,8)+RANDBETWEEN(1,8)+RANDBETWEEN(1,8)</f>
        <v>12</v>
      </c>
      <c r="F5" s="10">
        <f ca="1">RANDBETWEEN(1,8)+RANDBETWEEN(1,8)+RANDBETWEEN(1,8)+RANDBETWEEN(1,8)</f>
        <v>17</v>
      </c>
      <c r="G5" s="10">
        <f ca="1">RANDBETWEEN(1,8)+RANDBETWEEN(1,8)+RANDBETWEEN(1,8)+RANDBETWEEN(1,8)+RANDBETWEEN(1,8)</f>
        <v>23</v>
      </c>
      <c r="H5" s="11">
        <f ca="1">RANDBETWEEN(1,8)+RANDBETWEEN(1,8)+RANDBETWEEN(1,8)+RANDBETWEEN(1,8)+RANDBETWEEN(1,8)+RANDBETWEEN(1,8)</f>
        <v>26</v>
      </c>
      <c r="L5" s="1"/>
      <c r="M5" s="1"/>
      <c r="N5" s="1"/>
      <c r="O5" s="1"/>
      <c r="P5" s="1"/>
    </row>
    <row r="6" spans="1:16" x14ac:dyDescent="0.3">
      <c r="B6" s="9" t="s">
        <v>83</v>
      </c>
      <c r="C6" s="10">
        <f ca="1">RANDBETWEEN(1,10)</f>
        <v>6</v>
      </c>
      <c r="D6" s="10">
        <f ca="1">RANDBETWEEN(1,10)+RANDBETWEEN(1,10)</f>
        <v>7</v>
      </c>
      <c r="E6" s="10">
        <f ca="1">RANDBETWEEN(1,10)+RANDBETWEEN(1,10)+RANDBETWEEN(1,10)</f>
        <v>13</v>
      </c>
      <c r="F6" s="10">
        <f ca="1">RANDBETWEEN(1,10)+RANDBETWEEN(1,10)+RANDBETWEEN(1,10)+RANDBETWEEN(1,10)</f>
        <v>13</v>
      </c>
      <c r="G6" s="10">
        <f ca="1">RANDBETWEEN(1,10)+RANDBETWEEN(1,10)+RANDBETWEEN(1,10)+RANDBETWEEN(1,10)+RANDBETWEEN(1,10)</f>
        <v>25</v>
      </c>
      <c r="H6" s="11">
        <f ca="1">RANDBETWEEN(1,10)+RANDBETWEEN(1,10)+RANDBETWEEN(1,10)+RANDBETWEEN(1,10)+RANDBETWEEN(1,10)+RANDBETWEEN(1,10)</f>
        <v>41</v>
      </c>
      <c r="L6" s="1"/>
      <c r="M6" s="1"/>
      <c r="N6" s="1"/>
      <c r="O6" s="1"/>
      <c r="P6" s="1"/>
    </row>
    <row r="7" spans="1:16" x14ac:dyDescent="0.3">
      <c r="B7" s="9" t="s">
        <v>84</v>
      </c>
      <c r="C7" s="10">
        <f ca="1">RANDBETWEEN(1,12)</f>
        <v>12</v>
      </c>
      <c r="D7" s="10">
        <f ca="1">RANDBETWEEN(1,12)+RANDBETWEEN(1,12)</f>
        <v>18</v>
      </c>
      <c r="E7" s="10">
        <f ca="1">RANDBETWEEN(1,12)+RANDBETWEEN(1,12)+RANDBETWEEN(1,12)</f>
        <v>15</v>
      </c>
      <c r="F7" s="10">
        <f ca="1">RANDBETWEEN(1,12)+RANDBETWEEN(1,12)+RANDBETWEEN(1,12)+RANDBETWEEN(1,12)</f>
        <v>38</v>
      </c>
      <c r="G7" s="10">
        <f ca="1">RANDBETWEEN(1,12)+RANDBETWEEN(1,12)+RANDBETWEEN(1,12)+RANDBETWEEN(1,12)+RANDBETWEEN(1,12)</f>
        <v>27</v>
      </c>
      <c r="H7" s="11">
        <f ca="1">RANDBETWEEN(1,12)+RANDBETWEEN(1,12)+RANDBETWEEN(1,12)+RANDBETWEEN(1,12)+RANDBETWEEN(1,12)+RANDBETWEEN(1,12)</f>
        <v>36</v>
      </c>
      <c r="L7" s="1"/>
      <c r="M7" s="1"/>
      <c r="N7" s="1"/>
      <c r="O7" s="1"/>
      <c r="P7" s="1"/>
    </row>
    <row r="8" spans="1:16" x14ac:dyDescent="0.3">
      <c r="B8" s="9" t="s">
        <v>37</v>
      </c>
      <c r="C8" s="10">
        <f ca="1">RANDBETWEEN(1,20)</f>
        <v>19</v>
      </c>
      <c r="D8" s="10">
        <f ca="1">RANDBETWEEN(1,20)+RANDBETWEEN(1,20)</f>
        <v>26</v>
      </c>
      <c r="E8" s="10">
        <f ca="1">RANDBETWEEN(1,20)+RANDBETWEEN(1,20)+RANDBETWEEN(1,20)</f>
        <v>27</v>
      </c>
      <c r="F8" s="10">
        <f ca="1">RANDBETWEEN(1,20)+RANDBETWEEN(1,20)+RANDBETWEEN(1,20)+RANDBETWEEN(1,20)</f>
        <v>34</v>
      </c>
      <c r="G8" s="10">
        <f ca="1">RANDBETWEEN(1,20)+RANDBETWEEN(1,20)+RANDBETWEEN(1,20)+RANDBETWEEN(1,20)+RANDBETWEEN(1,20)</f>
        <v>55</v>
      </c>
      <c r="H8" s="11">
        <f ca="1">RANDBETWEEN(1,20)+RANDBETWEEN(1,20)+RANDBETWEEN(1,20)+RANDBETWEEN(1,20)+RANDBETWEEN(1,20)+RANDBETWEEN(1,20)</f>
        <v>62</v>
      </c>
      <c r="L8" s="1"/>
      <c r="M8" s="1"/>
      <c r="N8" s="1"/>
      <c r="O8" s="1"/>
      <c r="P8" s="1"/>
    </row>
    <row r="9" spans="1:16" ht="16.2" thickBot="1" x14ac:dyDescent="0.35">
      <c r="B9" s="12" t="s">
        <v>85</v>
      </c>
      <c r="C9" s="13">
        <f ca="1">RANDBETWEEN(1,100)</f>
        <v>14</v>
      </c>
      <c r="D9" s="13">
        <f ca="1">RANDBETWEEN(1,100)+RANDBETWEEN(1,100)</f>
        <v>86</v>
      </c>
      <c r="E9" s="13">
        <f ca="1">RANDBETWEEN(1,100)+RANDBETWEEN(1,100)+RANDBETWEEN(1,100)</f>
        <v>112</v>
      </c>
      <c r="F9" s="13">
        <f ca="1">RANDBETWEEN(1,100)+RANDBETWEEN(1,100)+RANDBETWEEN(1,100)+RANDBETWEEN(1,100)</f>
        <v>217</v>
      </c>
      <c r="G9" s="13">
        <f ca="1">RANDBETWEEN(1,100)+RANDBETWEEN(1,100)+RANDBETWEEN(1,100)+RANDBETWEEN(1,100)+RANDBETWEEN(1,100)</f>
        <v>298</v>
      </c>
      <c r="H9" s="14">
        <f ca="1">RANDBETWEEN(1,100)+RANDBETWEEN(1,100)+RANDBETWEEN(1,100)+RANDBETWEEN(1,100)+RANDBETWEEN(1,100)+RANDBETWEEN(1,100)</f>
        <v>326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18" x14ac:dyDescent="0.3">
      <c r="A17" s="1"/>
      <c r="C17" s="1"/>
      <c r="D17" s="1"/>
      <c r="E17" s="1"/>
      <c r="F17" s="1"/>
    </row>
    <row r="18" spans="1:18" x14ac:dyDescent="0.3">
      <c r="A18" s="1"/>
      <c r="C18" s="1"/>
      <c r="D18" s="1"/>
      <c r="E18" s="1"/>
      <c r="F18" s="1"/>
    </row>
    <row r="19" spans="1:18" x14ac:dyDescent="0.3">
      <c r="A19" s="1"/>
      <c r="C19" s="1"/>
      <c r="D19" s="1"/>
      <c r="E19" s="1"/>
      <c r="F19" s="1"/>
    </row>
    <row r="20" spans="1:18" x14ac:dyDescent="0.3">
      <c r="A20" s="1"/>
      <c r="C20" s="1"/>
      <c r="D20" s="1"/>
      <c r="E20" s="1"/>
      <c r="F20" s="1"/>
      <c r="R20" s="134"/>
    </row>
    <row r="21" spans="1:18" x14ac:dyDescent="0.3">
      <c r="A21" s="1"/>
      <c r="C21" s="1"/>
      <c r="D21" s="1"/>
      <c r="E21" s="1"/>
      <c r="F21" s="1"/>
    </row>
    <row r="22" spans="1:18" x14ac:dyDescent="0.3">
      <c r="A22" s="1"/>
      <c r="C22" s="1"/>
      <c r="D22" s="1"/>
      <c r="E22" s="1"/>
      <c r="F22" s="1"/>
    </row>
    <row r="23" spans="1:18" x14ac:dyDescent="0.3">
      <c r="A23" s="1"/>
      <c r="C23" s="1"/>
      <c r="D23" s="1"/>
      <c r="E23" s="1"/>
      <c r="F23" s="1"/>
    </row>
    <row r="24" spans="1:18" x14ac:dyDescent="0.3">
      <c r="A24" s="1"/>
      <c r="C24" s="1"/>
      <c r="D24" s="1"/>
      <c r="E24" s="1"/>
      <c r="F24" s="1"/>
    </row>
    <row r="25" spans="1:18" x14ac:dyDescent="0.3">
      <c r="A25" s="1"/>
      <c r="C25" s="1"/>
      <c r="D25" s="1"/>
      <c r="E25" s="1"/>
      <c r="F25" s="1"/>
    </row>
    <row r="26" spans="1:18" x14ac:dyDescent="0.3">
      <c r="A26" s="1"/>
      <c r="C26" s="1"/>
      <c r="D26" s="1"/>
      <c r="E26" s="1"/>
      <c r="F26" s="1"/>
    </row>
    <row r="27" spans="1:18" x14ac:dyDescent="0.3">
      <c r="A27" s="1"/>
      <c r="C27" s="1"/>
      <c r="D27" s="1"/>
      <c r="E27" s="1"/>
      <c r="F27" s="1"/>
    </row>
    <row r="28" spans="1:18" x14ac:dyDescent="0.3">
      <c r="A28" s="1"/>
      <c r="C28" s="1"/>
      <c r="D28" s="1"/>
      <c r="E28" s="1"/>
      <c r="F28" s="1"/>
    </row>
    <row r="29" spans="1:18" x14ac:dyDescent="0.3">
      <c r="A29" s="1"/>
      <c r="C29" s="1"/>
      <c r="D29" s="1"/>
      <c r="E29" s="1"/>
      <c r="F29" s="1"/>
    </row>
    <row r="30" spans="1:18" x14ac:dyDescent="0.3">
      <c r="A30" s="1"/>
      <c r="C30" s="1"/>
      <c r="D30" s="1"/>
      <c r="E30" s="1"/>
      <c r="F30" s="1"/>
    </row>
    <row r="31" spans="1:18" x14ac:dyDescent="0.3">
      <c r="C31" s="1"/>
      <c r="D31" s="1"/>
      <c r="E31" s="1"/>
      <c r="F31" s="1"/>
      <c r="G31" s="1"/>
    </row>
    <row r="32" spans="1:18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2015-05-22T00:23:54Z</cp:lastPrinted>
  <dcterms:created xsi:type="dcterms:W3CDTF">2014-01-30T16:13:23Z</dcterms:created>
  <dcterms:modified xsi:type="dcterms:W3CDTF">2017-07-29T15:26:47Z</dcterms:modified>
</cp:coreProperties>
</file>