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4356" windowWidth="5052" windowHeight="4356" activeTab="4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Y7" i="5" l="1"/>
  <c r="D20" i="1" l="1"/>
  <c r="H20" i="2" l="1"/>
  <c r="I20" i="2" s="1"/>
  <c r="E9" i="1"/>
  <c r="H19" i="2"/>
  <c r="I19" i="2" s="1"/>
  <c r="D32" i="3"/>
  <c r="D33" i="3"/>
  <c r="E33" i="3" s="1"/>
  <c r="D34" i="3"/>
  <c r="E34" i="3" s="1"/>
  <c r="D35" i="3"/>
  <c r="E35" i="3" s="1"/>
  <c r="D36" i="3"/>
  <c r="E36" i="3" s="1"/>
  <c r="D37" i="3"/>
  <c r="E37" i="3" s="1"/>
  <c r="D38" i="3"/>
  <c r="E38" i="3" s="1"/>
  <c r="D39" i="3"/>
  <c r="E39" i="3" s="1"/>
  <c r="V19" i="5"/>
  <c r="Z19" i="5" s="1"/>
  <c r="AA19" i="5" s="1"/>
  <c r="E32" i="3" l="1"/>
  <c r="H11" i="2"/>
  <c r="I11" i="2" s="1"/>
  <c r="H10" i="2" l="1"/>
  <c r="I10" i="2" s="1"/>
  <c r="H14" i="2" l="1"/>
  <c r="I14" i="2" s="1"/>
  <c r="D15" i="5"/>
  <c r="C15" i="5"/>
  <c r="B15" i="5"/>
  <c r="D18" i="1" l="1"/>
  <c r="D17" i="1"/>
  <c r="D16" i="1"/>
  <c r="D15" i="1"/>
  <c r="D14" i="1"/>
  <c r="D10" i="1"/>
  <c r="H13" i="2" l="1"/>
  <c r="I13" i="2" s="1"/>
  <c r="H12" i="2"/>
  <c r="I12" i="2" s="1"/>
  <c r="C29" i="3"/>
  <c r="C20" i="3"/>
  <c r="D18" i="5" l="1"/>
  <c r="C18" i="5"/>
  <c r="C22" i="3"/>
  <c r="C21" i="3"/>
  <c r="B17" i="5" l="1"/>
  <c r="C17" i="5"/>
  <c r="D17" i="5"/>
  <c r="Y18" i="5" l="1"/>
  <c r="Y15" i="5"/>
  <c r="C25" i="3" l="1"/>
  <c r="C24" i="3"/>
  <c r="C23" i="3"/>
  <c r="H26" i="2" l="1"/>
  <c r="I26" i="2" s="1"/>
  <c r="H27" i="2"/>
  <c r="I27" i="2" s="1"/>
  <c r="D26" i="3" l="1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25" i="3"/>
  <c r="E25" i="3" s="1"/>
  <c r="D24" i="3"/>
  <c r="E24" i="3" s="1"/>
  <c r="D23" i="3"/>
  <c r="E23" i="3" s="1"/>
  <c r="D22" i="3"/>
  <c r="E22" i="3" s="1"/>
  <c r="D21" i="3"/>
  <c r="E21" i="3" s="1"/>
  <c r="D20" i="3"/>
  <c r="E20" i="3" s="1"/>
  <c r="H18" i="2"/>
  <c r="I18" i="2" s="1"/>
  <c r="H16" i="2"/>
  <c r="I16" i="2" s="1"/>
  <c r="H15" i="2"/>
  <c r="I15" i="2" s="1"/>
  <c r="H9" i="2"/>
  <c r="I9" i="2" s="1"/>
  <c r="H8" i="2"/>
  <c r="I8" i="2" s="1"/>
  <c r="E18" i="1"/>
  <c r="E15" i="1"/>
  <c r="E17" i="1"/>
  <c r="E10" i="1"/>
  <c r="V7" i="5"/>
  <c r="D7" i="5"/>
  <c r="C7" i="5"/>
  <c r="B7" i="5"/>
  <c r="V6" i="5"/>
  <c r="Z6" i="5" s="1"/>
  <c r="AA6" i="5" s="1"/>
  <c r="D6" i="5"/>
  <c r="C6" i="5"/>
  <c r="B6" i="5"/>
  <c r="V5" i="5"/>
  <c r="Z5" i="5" s="1"/>
  <c r="AA5" i="5" s="1"/>
  <c r="D5" i="5"/>
  <c r="C5" i="5"/>
  <c r="B5" i="5"/>
  <c r="Y4" i="5"/>
  <c r="V4" i="5"/>
  <c r="D4" i="5"/>
  <c r="C4" i="5"/>
  <c r="B4" i="5"/>
  <c r="Z3" i="5"/>
  <c r="AA3" i="5" s="1"/>
  <c r="V3" i="5"/>
  <c r="D3" i="5"/>
  <c r="C3" i="5"/>
  <c r="B3" i="5"/>
  <c r="Y2" i="5"/>
  <c r="V2" i="5"/>
  <c r="Z2" i="5" s="1"/>
  <c r="AA2" i="5" s="1"/>
  <c r="D2" i="5"/>
  <c r="C2" i="5"/>
  <c r="Z4" i="5" l="1"/>
  <c r="AA4" i="5" s="1"/>
  <c r="Z7" i="5"/>
  <c r="AA7" i="5" s="1"/>
  <c r="V18" i="5" l="1"/>
  <c r="Z18" i="5" s="1"/>
  <c r="AA18" i="5" s="1"/>
  <c r="V17" i="5"/>
  <c r="Z17" i="5" s="1"/>
  <c r="AA17" i="5" s="1"/>
  <c r="V16" i="5"/>
  <c r="Z16" i="5" s="1"/>
  <c r="AA16" i="5" s="1"/>
  <c r="V15" i="5"/>
  <c r="Z15" i="5" s="1"/>
  <c r="AA15" i="5" s="1"/>
  <c r="H21" i="2" l="1"/>
  <c r="I21" i="2" s="1"/>
  <c r="F4" i="4" l="1"/>
  <c r="D11" i="1" l="1"/>
  <c r="H17" i="2" l="1"/>
  <c r="I17" i="2" s="1"/>
  <c r="D13" i="1"/>
  <c r="D12" i="1"/>
  <c r="E5" i="1"/>
  <c r="D11" i="3"/>
  <c r="E11" i="3" s="1"/>
  <c r="D12" i="3"/>
  <c r="E12" i="3" s="1"/>
  <c r="D13" i="3"/>
  <c r="E13" i="3" s="1"/>
  <c r="D5" i="3" l="1"/>
  <c r="E5" i="3" s="1"/>
  <c r="D6" i="3"/>
  <c r="E6" i="3" s="1"/>
  <c r="D7" i="3"/>
  <c r="E7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V11" i="5" l="1"/>
  <c r="Z11" i="5" s="1"/>
  <c r="AA11" i="5" s="1"/>
  <c r="V10" i="5"/>
  <c r="Z10" i="5" s="1"/>
  <c r="AA10" i="5" s="1"/>
  <c r="V9" i="5"/>
  <c r="Z9" i="5" s="1"/>
  <c r="AA9" i="5" s="1"/>
  <c r="V14" i="5" l="1"/>
  <c r="Z14" i="5" s="1"/>
  <c r="AA14" i="5" s="1"/>
  <c r="V13" i="5"/>
  <c r="Z13" i="5" s="1"/>
  <c r="AA13" i="5" s="1"/>
  <c r="V12" i="5"/>
  <c r="Z12" i="5" s="1"/>
  <c r="AA12" i="5" s="1"/>
  <c r="H4" i="2" l="1"/>
  <c r="I4" i="2" s="1"/>
  <c r="H5" i="2" l="1"/>
  <c r="I5" i="2" s="1"/>
  <c r="E16" i="1" l="1"/>
  <c r="E14" i="1"/>
  <c r="E13" i="1"/>
  <c r="E12" i="1"/>
  <c r="E11" i="1" l="1"/>
  <c r="H3" i="2" l="1"/>
  <c r="I3" i="2" s="1"/>
  <c r="J6" i="3" l="1"/>
  <c r="K6" i="3" s="1"/>
  <c r="J7" i="3" l="1"/>
  <c r="K7" i="3" s="1"/>
  <c r="J2" i="3" l="1"/>
  <c r="K2" i="3" s="1"/>
  <c r="J3" i="3"/>
  <c r="K3" i="3" s="1"/>
  <c r="J4" i="3"/>
  <c r="K4" i="3" s="1"/>
  <c r="J5" i="3"/>
  <c r="K5" i="3" s="1"/>
  <c r="H29" i="2"/>
  <c r="I29" i="2" s="1"/>
  <c r="H28" i="2"/>
  <c r="I28" i="2" s="1"/>
  <c r="D8" i="3" l="1"/>
  <c r="E8" i="3" s="1"/>
  <c r="D9" i="3"/>
  <c r="E9" i="3" s="1"/>
  <c r="D10" i="3"/>
  <c r="E10" i="3" s="1"/>
  <c r="D2" i="3"/>
  <c r="E2" i="3" s="1"/>
  <c r="D3" i="3"/>
  <c r="E3" i="3" s="1"/>
  <c r="D4" i="3"/>
  <c r="E4" i="3" s="1"/>
  <c r="H6" i="2" l="1"/>
  <c r="I6" i="2" s="1"/>
  <c r="V22" i="5"/>
  <c r="Z22" i="5" s="1"/>
  <c r="AA22" i="5" s="1"/>
  <c r="V21" i="5"/>
  <c r="Z21" i="5" s="1"/>
  <c r="AA21" i="5" s="1"/>
  <c r="V20" i="5"/>
  <c r="V8" i="5"/>
  <c r="Z8" i="5" s="1"/>
  <c r="AA8" i="5" l="1"/>
  <c r="Z20" i="5"/>
  <c r="AA20" i="5" s="1"/>
  <c r="E7" i="1" l="1"/>
  <c r="H2" i="2" l="1"/>
  <c r="I2" i="2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D5" i="4"/>
  <c r="C5" i="4"/>
  <c r="H4" i="4"/>
  <c r="G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  <c r="H25" i="2"/>
  <c r="I25" i="2" s="1"/>
  <c r="H24" i="2"/>
  <c r="I24" i="2" s="1"/>
  <c r="H7" i="2"/>
  <c r="I7" i="2" s="1"/>
  <c r="I11" i="1"/>
  <c r="I10" i="1"/>
  <c r="I12" i="1" s="1"/>
  <c r="I9" i="1"/>
  <c r="M15" i="1"/>
  <c r="M14" i="1"/>
  <c r="M23" i="1" s="1"/>
  <c r="M13" i="1"/>
  <c r="E6" i="1"/>
  <c r="E2" i="1"/>
  <c r="E4" i="1"/>
  <c r="E3" i="1"/>
  <c r="I13" i="1" l="1"/>
  <c r="M20" i="1" s="1"/>
  <c r="M19" i="1"/>
  <c r="M21" i="1"/>
  <c r="M16" i="1"/>
  <c r="M17" i="1" s="1"/>
</calcChain>
</file>

<file path=xl/comments1.xml><?xml version="1.0" encoding="utf-8"?>
<comments xmlns="http://schemas.openxmlformats.org/spreadsheetml/2006/main">
  <authors>
    <author>Alexis Alvarez</author>
  </authors>
  <commentList>
    <comment ref="E9" authorId="0">
      <text>
        <r>
          <rPr>
            <i/>
            <sz val="12"/>
            <color indexed="81"/>
            <rFont val="Times New Roman"/>
            <family val="1"/>
          </rPr>
          <t>bull’s strength</t>
        </r>
      </text>
    </comment>
    <comment ref="E10" authorId="0">
      <text>
        <r>
          <rPr>
            <i/>
            <sz val="12"/>
            <color indexed="81"/>
            <rFont val="Times New Roman"/>
            <family val="1"/>
          </rPr>
          <t>bull’s strength</t>
        </r>
      </text>
    </comment>
    <comment ref="E11" authorId="0">
      <text>
        <r>
          <rPr>
            <i/>
            <sz val="12"/>
            <color indexed="81"/>
            <rFont val="Times New Roman"/>
            <family val="1"/>
          </rPr>
          <t>bull’s strength</t>
        </r>
      </text>
    </comment>
    <comment ref="E12" authorId="0">
      <text>
        <r>
          <rPr>
            <i/>
            <sz val="12"/>
            <color indexed="81"/>
            <rFont val="Times New Roman"/>
            <family val="1"/>
          </rPr>
          <t>bull’s strength</t>
        </r>
      </text>
    </comment>
    <comment ref="E13" authorId="0">
      <text>
        <r>
          <rPr>
            <i/>
            <sz val="12"/>
            <color indexed="81"/>
            <rFont val="Times New Roman"/>
            <family val="1"/>
          </rPr>
          <t>bull’s strength</t>
        </r>
      </text>
    </comment>
    <comment ref="E14" authorId="0">
      <text>
        <r>
          <rPr>
            <i/>
            <sz val="12"/>
            <color indexed="81"/>
            <rFont val="Times New Roman"/>
            <family val="1"/>
          </rPr>
          <t>bull’s strength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C20" authorId="0">
      <text>
        <r>
          <rPr>
            <i/>
            <sz val="12"/>
            <color indexed="81"/>
            <rFont val="Times New Roman"/>
            <family val="1"/>
          </rPr>
          <t>resistance +1
bear’s endurance +2</t>
        </r>
      </text>
    </comment>
    <comment ref="C21" authorId="0">
      <text>
        <r>
          <rPr>
            <i/>
            <sz val="12"/>
            <color indexed="81"/>
            <rFont val="Times New Roman"/>
            <family val="1"/>
          </rPr>
          <t>resistance +1</t>
        </r>
      </text>
    </comment>
    <comment ref="C22" authorId="0">
      <text>
        <r>
          <rPr>
            <i/>
            <sz val="12"/>
            <color indexed="81"/>
            <rFont val="Times New Roman"/>
            <family val="1"/>
          </rPr>
          <t>resistance +1</t>
        </r>
      </text>
    </comment>
    <comment ref="C23" authorId="0">
      <text>
        <r>
          <rPr>
            <i/>
            <sz val="12"/>
            <color indexed="81"/>
            <rFont val="Times New Roman"/>
            <family val="1"/>
          </rPr>
          <t>resistance +1</t>
        </r>
      </text>
    </comment>
    <comment ref="C24" authorId="0">
      <text>
        <r>
          <rPr>
            <i/>
            <sz val="12"/>
            <color indexed="81"/>
            <rFont val="Times New Roman"/>
            <family val="1"/>
          </rPr>
          <t>resistance +1</t>
        </r>
      </text>
    </comment>
    <comment ref="C25" authorId="0">
      <text>
        <r>
          <rPr>
            <i/>
            <sz val="12"/>
            <color indexed="81"/>
            <rFont val="Times New Roman"/>
            <family val="1"/>
          </rPr>
          <t>resistance +1</t>
        </r>
      </text>
    </comment>
    <comment ref="C29" authorId="0">
      <text>
        <r>
          <rPr>
            <i/>
            <sz val="12"/>
            <color indexed="81"/>
            <rFont val="Times New Roman"/>
            <family val="1"/>
          </rPr>
          <t>bear’s endurance +2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C2" authorId="0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D2" authorId="0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J2" authorId="0">
      <text>
        <r>
          <rPr>
            <i/>
            <sz val="12"/>
            <color indexed="81"/>
            <rFont val="Times New Roman"/>
            <family val="1"/>
          </rPr>
          <t>Resistance 10 as of Round 48</t>
        </r>
      </text>
    </comment>
    <comment ref="Y2" authorId="0">
      <text>
        <r>
          <rPr>
            <i/>
            <sz val="12"/>
            <color indexed="81"/>
            <rFont val="Times New Roman"/>
            <family val="1"/>
          </rPr>
          <t>heart of earth +2 x CL</t>
        </r>
      </text>
    </comment>
    <comment ref="C3" authorId="0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J3" authorId="0">
      <text>
        <r>
          <rPr>
            <i/>
            <sz val="12"/>
            <color indexed="81"/>
            <rFont val="Times New Roman"/>
            <family val="1"/>
          </rPr>
          <t>Resistance 10 as of Round 48</t>
        </r>
      </text>
    </comment>
    <comment ref="J4" authorId="0">
      <text>
        <r>
          <rPr>
            <i/>
            <sz val="12"/>
            <color indexed="81"/>
            <rFont val="Times New Roman"/>
            <family val="1"/>
          </rPr>
          <t>Resistance 10 as of Round 48</t>
        </r>
      </text>
    </comment>
    <comment ref="J5" authorId="0">
      <text>
        <r>
          <rPr>
            <i/>
            <sz val="12"/>
            <color indexed="81"/>
            <rFont val="Times New Roman"/>
            <family val="1"/>
          </rPr>
          <t>Resistance 10 as of Round 48</t>
        </r>
      </text>
    </comment>
    <comment ref="J6" authorId="0">
      <text>
        <r>
          <rPr>
            <i/>
            <sz val="12"/>
            <color indexed="81"/>
            <rFont val="Times New Roman"/>
            <family val="1"/>
          </rPr>
          <t>Resistance 10 as of Round 48</t>
        </r>
      </text>
    </comment>
    <comment ref="C7" authorId="0">
      <text>
        <r>
          <rPr>
            <i/>
            <sz val="12"/>
            <color indexed="81"/>
            <rFont val="Times New Roman"/>
            <family val="1"/>
          </rPr>
          <t>barkskin +3</t>
        </r>
      </text>
    </comment>
    <comment ref="D7" authorId="0">
      <text>
        <r>
          <rPr>
            <i/>
            <sz val="12"/>
            <color indexed="81"/>
            <rFont val="Times New Roman"/>
            <family val="1"/>
          </rPr>
          <t>barkskin +3</t>
        </r>
      </text>
    </comment>
    <comment ref="J7" authorId="0">
      <text>
        <r>
          <rPr>
            <i/>
            <sz val="12"/>
            <color indexed="81"/>
            <rFont val="Times New Roman"/>
            <family val="1"/>
          </rPr>
          <t>Resistance 10 as of Round 48</t>
        </r>
      </text>
    </comment>
    <comment ref="Y7" authorId="0">
      <text>
        <r>
          <rPr>
            <i/>
            <sz val="12"/>
            <color indexed="81"/>
            <rFont val="Times New Roman"/>
            <family val="1"/>
          </rPr>
          <t>bear’s endurance +2 x ECL hps</t>
        </r>
      </text>
    </comment>
    <comment ref="Y15" authorId="0">
      <text>
        <r>
          <rPr>
            <i/>
            <sz val="12"/>
            <color indexed="81"/>
            <rFont val="Times New Roman"/>
            <family val="1"/>
          </rPr>
          <t>bear’s endurance</t>
        </r>
      </text>
    </comment>
    <comment ref="B17" authorId="0">
      <text>
        <r>
          <rPr>
            <i/>
            <sz val="12"/>
            <color indexed="81"/>
            <rFont val="Times New Roman"/>
            <family val="1"/>
          </rPr>
          <t>shield +4</t>
        </r>
      </text>
    </comment>
    <comment ref="C17" authorId="0">
      <text>
        <r>
          <rPr>
            <i/>
            <sz val="12"/>
            <color indexed="81"/>
            <rFont val="Times New Roman"/>
            <family val="1"/>
          </rPr>
          <t>shield +4
mage armor +4</t>
        </r>
      </text>
    </comment>
    <comment ref="D17" authorId="0">
      <text>
        <r>
          <rPr>
            <i/>
            <sz val="12"/>
            <color indexed="81"/>
            <rFont val="Times New Roman"/>
            <family val="1"/>
          </rPr>
          <t>shield +4
mage armor +4</t>
        </r>
      </text>
    </comment>
    <comment ref="C18" authorId="0">
      <text>
        <r>
          <rPr>
            <i/>
            <sz val="12"/>
            <color indexed="81"/>
            <rFont val="Times New Roman"/>
            <family val="1"/>
          </rPr>
          <t>barkskin +2</t>
        </r>
      </text>
    </comment>
    <comment ref="D18" authorId="0">
      <text>
        <r>
          <rPr>
            <i/>
            <sz val="12"/>
            <color indexed="81"/>
            <rFont val="Times New Roman"/>
            <family val="1"/>
          </rPr>
          <t>barkskin +2</t>
        </r>
      </text>
    </comment>
    <comment ref="F18" authorId="0">
      <text>
        <r>
          <rPr>
            <i/>
            <sz val="12"/>
            <color indexed="81"/>
            <rFont val="Times New Roman"/>
            <family val="1"/>
          </rPr>
          <t>Toughness Aura +2</t>
        </r>
      </text>
    </comment>
    <comment ref="Y18" authorId="0">
      <text>
        <r>
          <rPr>
            <i/>
            <sz val="12"/>
            <color indexed="81"/>
            <rFont val="Times New Roman"/>
            <family val="1"/>
          </rPr>
          <t>bear’s endurance</t>
        </r>
      </text>
    </comment>
  </commentList>
</comments>
</file>

<file path=xl/sharedStrings.xml><?xml version="1.0" encoding="utf-8"?>
<sst xmlns="http://schemas.openxmlformats.org/spreadsheetml/2006/main" count="352" uniqueCount="167">
  <si>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</si>
  <si>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</si>
  <si>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</si>
  <si>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</si>
  <si>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</si>
  <si>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</si>
  <si>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</si>
  <si>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</si>
  <si>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</si>
  <si>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</si>
  <si>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</si>
  <si>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</si>
  <si>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</si>
  <si>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</si>
  <si>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</si>
  <si>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</si>
  <si>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</si>
  <si>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</si>
  <si>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</si>
  <si>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</si>
  <si>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</si>
  <si>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</si>
  <si>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</si>
  <si>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</si>
  <si>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</si>
  <si>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</si>
  <si>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</si>
  <si>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</si>
  <si>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</si>
  <si>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</si>
  <si>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</si>
  <si>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</si>
  <si>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</si>
  <si>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</si>
  <si>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</si>
  <si>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</si>
  <si>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</si>
  <si>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</si>
  <si>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</si>
  <si>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</si>
  <si>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</si>
  <si>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</si>
  <si>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</si>
  <si>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</si>
  <si>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</si>
  <si>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</si>
  <si>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</si>
  <si>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</si>
  <si>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</si>
  <si>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</si>
  <si>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</si>
  <si>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</si>
  <si>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</si>
  <si>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</si>
  <si>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</si>
  <si>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</si>
  <si>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</si>
  <si>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</si>
  <si>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</si>
  <si>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</si>
  <si>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</si>
  <si>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</si>
  <si>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</si>
  <si>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</si>
  <si>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</si>
  <si>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</si>
  <si>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</si>
  <si>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</si>
  <si>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</si>
  <si>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</si>
  <si>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</si>
  <si>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</si>
  <si>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</si>
  <si>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</si>
  <si>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</si>
  <si>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</si>
  <si>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</si>
  <si>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Targeting</t>
  </si>
  <si>
    <t>Spot</t>
  </si>
  <si>
    <t>Intimidate</t>
  </si>
  <si>
    <t>Dispel Magic</t>
  </si>
  <si>
    <t>Climb</t>
  </si>
  <si>
    <t>Strength</t>
  </si>
  <si>
    <t>Stoneskin</t>
  </si>
  <si>
    <t>Tumble</t>
  </si>
  <si>
    <t>Caleb</t>
  </si>
  <si>
    <t>Jason</t>
  </si>
  <si>
    <t>Kali</t>
  </si>
  <si>
    <t>Faith</t>
  </si>
  <si>
    <t>Magpie</t>
  </si>
  <si>
    <t>Wind in His Hair</t>
  </si>
  <si>
    <t>30’/var</t>
  </si>
  <si>
    <t>20’</t>
  </si>
  <si>
    <t>Beguiler-Visionary</t>
  </si>
  <si>
    <t>Fighter-Dancer</t>
  </si>
  <si>
    <t>Diviner-Cleric</t>
  </si>
  <si>
    <t>Scout</t>
  </si>
  <si>
    <t>Paladin of Freedom-Templar</t>
  </si>
  <si>
    <t>Druid-Master of Many Forms</t>
  </si>
  <si>
    <t>40’</t>
  </si>
  <si>
    <t>Acolyte</t>
  </si>
  <si>
    <t>Fanatic</t>
  </si>
  <si>
    <t>Superintendent Milfuegos</t>
  </si>
  <si>
    <t>Deacon Zvim</t>
  </si>
  <si>
    <t>Priestess Safiyya</t>
  </si>
  <si>
    <t>Guard</t>
  </si>
  <si>
    <t>/magic</t>
  </si>
  <si>
    <t>/slashing</t>
  </si>
  <si>
    <t>Guards</t>
  </si>
  <si>
    <t>Acolytes</t>
  </si>
  <si>
    <t>Beguiler</t>
  </si>
  <si>
    <t>Cleric of Velsharoon</t>
  </si>
  <si>
    <t>Archivist-Diabolist</t>
  </si>
  <si>
    <t>Warriors</t>
  </si>
  <si>
    <t>Adepts</t>
  </si>
  <si>
    <t>Unarmed/Blunt Object</t>
  </si>
  <si>
    <t>Quarterstaff</t>
  </si>
  <si>
    <t>Quarterstaff +2</t>
  </si>
  <si>
    <t>1d3</t>
  </si>
  <si>
    <t>/all</t>
  </si>
  <si>
    <t>Hand Crossbow</t>
  </si>
  <si>
    <t>1d4 + poison</t>
  </si>
  <si>
    <t>Scimitar</t>
  </si>
  <si>
    <t>Ranged Touch Attack</t>
  </si>
  <si>
    <t>special</t>
  </si>
  <si>
    <t>Guard 9</t>
  </si>
  <si>
    <t>Guard 10</t>
  </si>
  <si>
    <t>Guard 11</t>
  </si>
  <si>
    <t>Spellcraft</t>
  </si>
  <si>
    <t>Acolyte 5</t>
  </si>
  <si>
    <t>Acolyte 6</t>
  </si>
  <si>
    <t>Acolyte 7</t>
  </si>
  <si>
    <t>Little Brother Shafron</t>
  </si>
  <si>
    <t>Siu-ling Karamazov</t>
  </si>
  <si>
    <t>Surama Baatorfrom</t>
  </si>
  <si>
    <t>Xhenghis Sarai</t>
  </si>
  <si>
    <t>Monk</t>
  </si>
  <si>
    <t>Shugenja (fire)</t>
  </si>
  <si>
    <t>Enchantress</t>
  </si>
  <si>
    <t>Dragon Shaman (green)</t>
  </si>
  <si>
    <t>Dagger +1</t>
  </si>
  <si>
    <t>Darts</t>
  </si>
  <si>
    <t>1d4</t>
  </si>
  <si>
    <t>Sling +1</t>
  </si>
  <si>
    <t>Shocking Quarterstaff</t>
  </si>
  <si>
    <t>Flaming Quarterstaff</t>
  </si>
  <si>
    <t>Falchion of Frost (18-20)</t>
  </si>
  <si>
    <t>seeing invisibility</t>
  </si>
  <si>
    <t>Unarmed Strike</t>
  </si>
  <si>
    <t>1d6+2+2d6 evil</t>
  </si>
  <si>
    <t>1d8+2</t>
  </si>
  <si>
    <t>Flurry of Blows, 1st</t>
  </si>
  <si>
    <t>Flurry of Blows, 2nd</t>
  </si>
  <si>
    <t>Unholy Sai, 1st</t>
  </si>
  <si>
    <t>Unholy Sai, 2nd</t>
  </si>
  <si>
    <r>
      <t xml:space="preserve">Unholy Sai, </t>
    </r>
    <r>
      <rPr>
        <i/>
        <sz val="12"/>
        <color theme="1"/>
        <rFont val="Times New Roman"/>
        <family val="1"/>
      </rPr>
      <t>haste</t>
    </r>
  </si>
  <si>
    <t>1d4+shock</t>
  </si>
  <si>
    <t>1d4+2</t>
  </si>
  <si>
    <t>1d4+1d6 fire</t>
  </si>
  <si>
    <t>1d3+1</t>
  </si>
  <si>
    <t>1d8+1d6 cold</t>
  </si>
  <si>
    <t>Gauntlet Guardian</t>
  </si>
  <si>
    <t>Complete Warrior</t>
  </si>
  <si>
    <t>Slam</t>
  </si>
  <si>
    <t>Grapple</t>
  </si>
  <si>
    <t>1d6+5</t>
  </si>
  <si>
    <t>FHeal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</si>
</sst>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i/>
      <sz val="12"/>
      <color indexed="81"/>
      <name val="Times New Roman"/>
      <family val="1"/>
    </font>
    <font>
      <sz val="12"/>
      <color rgb="FFFF0000"/>
      <name val="Times New Roman"/>
      <family val="2"/>
    </font>
    <font>
      <b/>
      <sz val="12"/>
      <color theme="1" tint="0.34998626667073579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</fills>
  <borders count="63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94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19" borderId="32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0" fillId="18" borderId="31" xfId="0" applyFill="1" applyBorder="1" applyAlignment="1">
      <alignment horizontal="center"/>
    </xf>
    <xf numFmtId="0" fontId="8" fillId="17" borderId="33" xfId="0" applyFont="1" applyFill="1" applyBorder="1" applyAlignment="1">
      <alignment horizontal="center" vertical="center" wrapText="1"/>
    </xf>
    <xf numFmtId="0" fontId="9" fillId="17" borderId="34" xfId="0" applyFont="1" applyFill="1" applyBorder="1" applyAlignment="1">
      <alignment horizontal="center"/>
    </xf>
    <xf numFmtId="0" fontId="9" fillId="17" borderId="35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9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164" fontId="0" fillId="3" borderId="52" xfId="0" applyNumberFormat="1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55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0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7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9" borderId="56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right"/>
    </xf>
    <xf numFmtId="0" fontId="2" fillId="5" borderId="51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46" xfId="0" applyFont="1" applyFill="1" applyBorder="1" applyAlignment="1">
      <alignment horizontal="right"/>
    </xf>
    <xf numFmtId="0" fontId="12" fillId="9" borderId="37" xfId="0" applyFont="1" applyFill="1" applyBorder="1" applyAlignment="1">
      <alignment horizontal="center"/>
    </xf>
    <xf numFmtId="0" fontId="12" fillId="9" borderId="38" xfId="0" applyFont="1" applyFill="1" applyBorder="1" applyAlignment="1">
      <alignment horizontal="center"/>
    </xf>
    <xf numFmtId="0" fontId="12" fillId="9" borderId="39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164" fontId="0" fillId="5" borderId="52" xfId="0" applyNumberFormat="1" applyFill="1" applyBorder="1" applyAlignment="1">
      <alignment horizontal="center"/>
    </xf>
    <xf numFmtId="0" fontId="13" fillId="9" borderId="29" xfId="0" applyFont="1" applyFill="1" applyBorder="1" applyAlignment="1">
      <alignment horizontal="center" vertical="center" wrapText="1"/>
    </xf>
    <xf numFmtId="0" fontId="13" fillId="9" borderId="30" xfId="0" applyFont="1" applyFill="1" applyBorder="1" applyAlignment="1">
      <alignment horizontal="center"/>
    </xf>
    <xf numFmtId="0" fontId="13" fillId="9" borderId="31" xfId="0" applyFont="1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6" xfId="0" applyFont="1" applyBorder="1" applyAlignment="1">
      <alignment horizontal="center"/>
    </xf>
    <xf numFmtId="0" fontId="0" fillId="7" borderId="59" xfId="0" applyFill="1" applyBorder="1" applyAlignment="1">
      <alignment horizontal="center"/>
    </xf>
    <xf numFmtId="0" fontId="0" fillId="8" borderId="59" xfId="0" applyFill="1" applyBorder="1" applyAlignment="1">
      <alignment horizontal="center"/>
    </xf>
    <xf numFmtId="0" fontId="0" fillId="5" borderId="45" xfId="0" quotePrefix="1" applyFill="1" applyBorder="1" applyAlignment="1">
      <alignment horizontal="center"/>
    </xf>
    <xf numFmtId="0" fontId="0" fillId="0" borderId="0" xfId="0" applyAlignment="1">
      <alignment horizontal="centerContinuous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16" borderId="41" xfId="0" applyFont="1" applyFill="1" applyBorder="1" applyAlignment="1">
      <alignment horizontal="center" vertical="center"/>
    </xf>
    <xf numFmtId="0" fontId="10" fillId="9" borderId="41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5" borderId="37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16" borderId="37" xfId="0" applyFill="1" applyBorder="1" applyAlignment="1">
      <alignment horizontal="center" vertical="center"/>
    </xf>
    <xf numFmtId="0" fontId="12" fillId="9" borderId="37" xfId="0" applyFont="1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16" borderId="39" xfId="0" applyFill="1" applyBorder="1" applyAlignment="1">
      <alignment horizontal="center" vertical="center"/>
    </xf>
    <xf numFmtId="0" fontId="12" fillId="9" borderId="3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7" borderId="39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2" fillId="23" borderId="60" xfId="0" applyFont="1" applyFill="1" applyBorder="1" applyAlignment="1">
      <alignment horizontal="center" vertical="center" wrapText="1"/>
    </xf>
    <xf numFmtId="0" fontId="0" fillId="24" borderId="61" xfId="0" applyFill="1" applyBorder="1" applyAlignment="1">
      <alignment horizontal="center"/>
    </xf>
    <xf numFmtId="0" fontId="4" fillId="5" borderId="62" xfId="0" applyFont="1" applyFill="1" applyBorder="1" applyAlignment="1">
      <alignment horizontal="center"/>
    </xf>
    <xf numFmtId="0" fontId="2" fillId="21" borderId="19" xfId="0" applyFont="1" applyFill="1" applyBorder="1" applyAlignment="1">
      <alignment horizontal="center" vertical="center" wrapText="1"/>
    </xf>
    <xf numFmtId="0" fontId="2" fillId="20" borderId="17" xfId="0" applyFont="1" applyFill="1" applyBorder="1" applyAlignment="1">
      <alignment horizontal="center" vertical="center" wrapText="1"/>
    </xf>
    <xf numFmtId="0" fontId="6" fillId="22" borderId="23" xfId="0" applyFont="1" applyFill="1" applyBorder="1" applyAlignment="1">
      <alignment horizontal="center" vertical="center" wrapText="1"/>
    </xf>
    <xf numFmtId="0" fontId="2" fillId="21" borderId="21" xfId="0" applyFont="1" applyFill="1" applyBorder="1" applyAlignment="1">
      <alignment horizontal="center"/>
    </xf>
    <xf numFmtId="0" fontId="2" fillId="20" borderId="8" xfId="0" applyFont="1" applyFill="1" applyBorder="1" applyAlignment="1">
      <alignment horizontal="center"/>
    </xf>
    <xf numFmtId="0" fontId="6" fillId="22" borderId="25" xfId="0" applyFont="1" applyFill="1" applyBorder="1" applyAlignment="1">
      <alignment horizontal="center"/>
    </xf>
    <xf numFmtId="0" fontId="2" fillId="20" borderId="5" xfId="0" applyFont="1" applyFill="1" applyBorder="1" applyAlignment="1">
      <alignment horizontal="center"/>
    </xf>
    <xf numFmtId="0" fontId="4" fillId="21" borderId="21" xfId="0" applyFont="1" applyFill="1" applyBorder="1" applyAlignment="1">
      <alignment horizontal="center"/>
    </xf>
    <xf numFmtId="0" fontId="4" fillId="20" borderId="8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0" fillId="14" borderId="21" xfId="0" quotePrefix="1" applyFill="1" applyBorder="1" applyAlignment="1">
      <alignment horizontal="center"/>
    </xf>
    <xf numFmtId="0" fontId="5" fillId="23" borderId="60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0" fillId="6" borderId="31" xfId="0" applyFill="1" applyBorder="1" applyAlignment="1">
      <alignment horizontal="center"/>
    </xf>
    <xf numFmtId="0" fontId="5" fillId="6" borderId="57" xfId="0" applyFont="1" applyFill="1" applyBorder="1" applyAlignment="1">
      <alignment horizontal="center"/>
    </xf>
    <xf numFmtId="0" fontId="5" fillId="6" borderId="58" xfId="0" applyFont="1" applyFill="1" applyBorder="1" applyAlignment="1">
      <alignment horizontal="center"/>
    </xf>
    <xf numFmtId="0" fontId="11" fillId="0" borderId="37" xfId="0" applyFont="1" applyBorder="1" applyAlignment="1">
      <alignment horizontal="center" vertical="center"/>
    </xf>
    <xf numFmtId="0" fontId="4" fillId="6" borderId="21" xfId="0" applyFont="1" applyFill="1" applyBorder="1" applyAlignment="1">
      <alignment horizontal="center"/>
    </xf>
    <xf numFmtId="0" fontId="0" fillId="6" borderId="21" xfId="0" quotePrefix="1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37" xfId="0" applyFill="1" applyBorder="1" applyAlignment="1">
      <alignment horizontal="center" vertical="center"/>
    </xf>
    <xf numFmtId="0" fontId="0" fillId="20" borderId="5" xfId="0" applyFill="1" applyBorder="1" applyAlignment="1">
      <alignment horizontal="center"/>
    </xf>
    <xf numFmtId="0" fontId="0" fillId="20" borderId="8" xfId="0" applyFill="1" applyBorder="1" applyAlignment="1">
      <alignment horizontal="center"/>
    </xf>
    <xf numFmtId="0" fontId="15" fillId="6" borderId="61" xfId="0" applyFont="1" applyFill="1" applyBorder="1" applyAlignment="1">
      <alignment horizontal="center"/>
    </xf>
    <xf numFmtId="0" fontId="16" fillId="17" borderId="8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423"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CC0066"/>
      <color rgb="FFFF00FF"/>
      <color rgb="FFFF99FF"/>
      <color rgb="FF99FF99"/>
      <color rgb="FF99FFCC"/>
      <color rgb="FF000000"/>
      <color rgb="FFFF3399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9</c:v>
                </c:pt>
                <c:pt idx="4">
                  <c:v>11</c:v>
                </c:pt>
                <c:pt idx="5">
                  <c:v>16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16</c:v>
                </c:pt>
                <c:pt idx="5">
                  <c:v>20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9</c:v>
                </c:pt>
                <c:pt idx="2">
                  <c:v>14</c:v>
                </c:pt>
                <c:pt idx="3">
                  <c:v>16</c:v>
                </c:pt>
                <c:pt idx="4">
                  <c:v>14</c:v>
                </c:pt>
                <c:pt idx="5">
                  <c:v>17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9</c:v>
                </c:pt>
                <c:pt idx="2">
                  <c:v>17</c:v>
                </c:pt>
                <c:pt idx="3">
                  <c:v>14</c:v>
                </c:pt>
                <c:pt idx="4">
                  <c:v>21</c:v>
                </c:pt>
                <c:pt idx="5">
                  <c:v>28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14</c:v>
                </c:pt>
                <c:pt idx="3">
                  <c:v>29</c:v>
                </c:pt>
                <c:pt idx="4">
                  <c:v>18</c:v>
                </c:pt>
                <c:pt idx="5">
                  <c:v>23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4</c:v>
                </c:pt>
                <c:pt idx="1">
                  <c:v>16</c:v>
                </c:pt>
                <c:pt idx="2">
                  <c:v>19</c:v>
                </c:pt>
                <c:pt idx="3">
                  <c:v>27</c:v>
                </c:pt>
                <c:pt idx="4">
                  <c:v>33</c:v>
                </c:pt>
                <c:pt idx="5">
                  <c:v>44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16</c:v>
                </c:pt>
                <c:pt idx="1">
                  <c:v>31</c:v>
                </c:pt>
                <c:pt idx="2">
                  <c:v>18</c:v>
                </c:pt>
                <c:pt idx="3">
                  <c:v>46</c:v>
                </c:pt>
                <c:pt idx="4">
                  <c:v>55</c:v>
                </c:pt>
                <c:pt idx="5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528704"/>
        <c:axId val="167538688"/>
        <c:axId val="29007360"/>
      </c:area3DChart>
      <c:catAx>
        <c:axId val="1675287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7538688"/>
        <c:crosses val="autoZero"/>
        <c:auto val="1"/>
        <c:lblAlgn val="ctr"/>
        <c:lblOffset val="100"/>
        <c:noMultiLvlLbl val="0"/>
      </c:catAx>
      <c:valAx>
        <c:axId val="167538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7528704"/>
        <c:crosses val="autoZero"/>
        <c:crossBetween val="midCat"/>
      </c:valAx>
      <c:serAx>
        <c:axId val="290073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75386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16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9</c:v>
                </c:pt>
                <c:pt idx="3">
                  <c:v>9</c:v>
                </c:pt>
                <c:pt idx="4">
                  <c:v>6</c:v>
                </c:pt>
                <c:pt idx="5">
                  <c:v>16</c:v>
                </c:pt>
                <c:pt idx="6">
                  <c:v>31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14</c:v>
                </c:pt>
                <c:pt idx="3">
                  <c:v>17</c:v>
                </c:pt>
                <c:pt idx="4">
                  <c:v>14</c:v>
                </c:pt>
                <c:pt idx="5">
                  <c:v>19</c:v>
                </c:pt>
                <c:pt idx="6">
                  <c:v>18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16</c:v>
                </c:pt>
                <c:pt idx="3">
                  <c:v>14</c:v>
                </c:pt>
                <c:pt idx="4">
                  <c:v>29</c:v>
                </c:pt>
                <c:pt idx="5">
                  <c:v>27</c:v>
                </c:pt>
                <c:pt idx="6">
                  <c:v>46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16</c:v>
                </c:pt>
                <c:pt idx="2">
                  <c:v>14</c:v>
                </c:pt>
                <c:pt idx="3">
                  <c:v>21</c:v>
                </c:pt>
                <c:pt idx="4">
                  <c:v>18</c:v>
                </c:pt>
                <c:pt idx="5">
                  <c:v>33</c:v>
                </c:pt>
                <c:pt idx="6">
                  <c:v>55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16</c:v>
                </c:pt>
                <c:pt idx="1">
                  <c:v>20</c:v>
                </c:pt>
                <c:pt idx="2">
                  <c:v>17</c:v>
                </c:pt>
                <c:pt idx="3">
                  <c:v>28</c:v>
                </c:pt>
                <c:pt idx="4">
                  <c:v>23</c:v>
                </c:pt>
                <c:pt idx="5">
                  <c:v>44</c:v>
                </c:pt>
                <c:pt idx="6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510208"/>
        <c:axId val="168511744"/>
        <c:axId val="167549568"/>
      </c:area3DChart>
      <c:catAx>
        <c:axId val="16851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8511744"/>
        <c:crosses val="autoZero"/>
        <c:auto val="1"/>
        <c:lblAlgn val="ctr"/>
        <c:lblOffset val="100"/>
        <c:noMultiLvlLbl val="0"/>
      </c:catAx>
      <c:valAx>
        <c:axId val="168511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8510208"/>
        <c:crosses val="autoZero"/>
        <c:crossBetween val="midCat"/>
      </c:valAx>
      <c:serAx>
        <c:axId val="1675495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68511744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9</c:v>
                </c:pt>
                <c:pt idx="4">
                  <c:v>11</c:v>
                </c:pt>
                <c:pt idx="5">
                  <c:v>16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16</c:v>
                </c:pt>
                <c:pt idx="5">
                  <c:v>20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9</c:v>
                </c:pt>
                <c:pt idx="2">
                  <c:v>14</c:v>
                </c:pt>
                <c:pt idx="3">
                  <c:v>16</c:v>
                </c:pt>
                <c:pt idx="4">
                  <c:v>14</c:v>
                </c:pt>
                <c:pt idx="5">
                  <c:v>17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9</c:v>
                </c:pt>
                <c:pt idx="2">
                  <c:v>17</c:v>
                </c:pt>
                <c:pt idx="3">
                  <c:v>14</c:v>
                </c:pt>
                <c:pt idx="4">
                  <c:v>21</c:v>
                </c:pt>
                <c:pt idx="5">
                  <c:v>28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14</c:v>
                </c:pt>
                <c:pt idx="3">
                  <c:v>29</c:v>
                </c:pt>
                <c:pt idx="4">
                  <c:v>18</c:v>
                </c:pt>
                <c:pt idx="5">
                  <c:v>23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4</c:v>
                </c:pt>
                <c:pt idx="1">
                  <c:v>16</c:v>
                </c:pt>
                <c:pt idx="2">
                  <c:v>19</c:v>
                </c:pt>
                <c:pt idx="3">
                  <c:v>27</c:v>
                </c:pt>
                <c:pt idx="4">
                  <c:v>33</c:v>
                </c:pt>
                <c:pt idx="5">
                  <c:v>44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16</c:v>
                </c:pt>
                <c:pt idx="1">
                  <c:v>31</c:v>
                </c:pt>
                <c:pt idx="2">
                  <c:v>18</c:v>
                </c:pt>
                <c:pt idx="3">
                  <c:v>46</c:v>
                </c:pt>
                <c:pt idx="4">
                  <c:v>55</c:v>
                </c:pt>
                <c:pt idx="5">
                  <c:v>51</c:v>
                </c:pt>
              </c:numCache>
            </c:numRef>
          </c:val>
        </c:ser>
        <c:bandFmts/>
        <c:axId val="173938176"/>
        <c:axId val="173939712"/>
        <c:axId val="168528512"/>
      </c:surface3DChart>
      <c:catAx>
        <c:axId val="1739381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73939712"/>
        <c:crosses val="autoZero"/>
        <c:auto val="1"/>
        <c:lblAlgn val="ctr"/>
        <c:lblOffset val="100"/>
        <c:noMultiLvlLbl val="0"/>
      </c:catAx>
      <c:valAx>
        <c:axId val="173939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73938176"/>
        <c:crosses val="autoZero"/>
        <c:crossBetween val="midCat"/>
      </c:valAx>
      <c:serAx>
        <c:axId val="1685285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7393971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zoomScaleNormal="100" workbookViewId="0"/>
  </sheetViews>
  <sheetFormatPr defaultRowHeight="15.6" x14ac:dyDescent="0.3"/>
  <cols>
    <col min="1" max="1" width="21.3984375" bestFit="1" customWidth="1"/>
    <col min="2" max="2" width="6.296875" style="20" bestFit="1" customWidth="1"/>
    <col min="3" max="3" width="8.5" style="20" bestFit="1" customWidth="1"/>
    <col min="4" max="4" width="4.296875" style="20" bestFit="1" customWidth="1"/>
    <col min="5" max="5" width="8.3984375" style="20" bestFit="1" customWidth="1"/>
    <col min="6" max="6" width="6.8984375" style="20" bestFit="1" customWidth="1"/>
    <col min="7" max="7" width="2.69921875" customWidth="1"/>
    <col min="8" max="8" width="14.69921875" bestFit="1" customWidth="1"/>
    <col min="9" max="9" width="6.09765625" bestFit="1" customWidth="1"/>
    <col min="10" max="10" width="24.5" bestFit="1" customWidth="1"/>
    <col min="11" max="11" width="2.69921875" customWidth="1"/>
    <col min="12" max="12" width="21.3984375" bestFit="1" customWidth="1"/>
    <col min="13" max="13" width="7.3984375" bestFit="1" customWidth="1"/>
    <col min="14" max="14" width="19.796875" bestFit="1" customWidth="1"/>
  </cols>
  <sheetData>
    <row r="1" spans="1:14" s="104" customFormat="1" ht="31.8" thickBot="1" x14ac:dyDescent="0.35">
      <c r="A1" s="102" t="s">
        <v>0</v>
      </c>
      <c r="B1" s="102" t="s">
        <v>1</v>
      </c>
      <c r="C1" s="102" t="s">
        <v>2</v>
      </c>
      <c r="D1" s="103" t="s">
        <v>3</v>
      </c>
      <c r="E1" s="102" t="s">
        <v>4</v>
      </c>
      <c r="F1" s="102" t="s">
        <v>5</v>
      </c>
      <c r="H1" s="105" t="s">
        <v>21</v>
      </c>
      <c r="I1" s="105"/>
      <c r="J1" s="105"/>
      <c r="K1" s="105"/>
      <c r="L1" s="105" t="s">
        <v>22</v>
      </c>
      <c r="M1" s="105"/>
      <c r="N1" s="105"/>
    </row>
    <row r="2" spans="1:14" ht="16.8" thickTop="1" thickBot="1" x14ac:dyDescent="0.35">
      <c r="A2" s="89" t="s">
        <v>87</v>
      </c>
      <c r="B2" s="89">
        <v>1</v>
      </c>
      <c r="C2" s="78">
        <v>8</v>
      </c>
      <c r="D2" s="124">
        <v>17</v>
      </c>
      <c r="E2" s="78">
        <f t="shared" ref="E2:E7" si="0">SUM(C2:D2)</f>
        <v>25</v>
      </c>
      <c r="F2" s="78" t="s">
        <v>99</v>
      </c>
      <c r="H2" s="83" t="s">
        <v>0</v>
      </c>
      <c r="I2" s="84" t="s">
        <v>23</v>
      </c>
      <c r="J2" s="85" t="s">
        <v>24</v>
      </c>
      <c r="L2" s="94" t="s">
        <v>0</v>
      </c>
      <c r="M2" s="95" t="s">
        <v>23</v>
      </c>
      <c r="N2" s="96" t="s">
        <v>75</v>
      </c>
    </row>
    <row r="3" spans="1:14" x14ac:dyDescent="0.3">
      <c r="A3" s="89" t="s">
        <v>88</v>
      </c>
      <c r="B3" s="89">
        <v>1</v>
      </c>
      <c r="C3" s="78">
        <v>1</v>
      </c>
      <c r="D3" s="124">
        <v>20</v>
      </c>
      <c r="E3" s="78">
        <f t="shared" si="0"/>
        <v>21</v>
      </c>
      <c r="F3" s="78" t="s">
        <v>92</v>
      </c>
      <c r="H3" s="86" t="s">
        <v>85</v>
      </c>
      <c r="I3" s="87">
        <v>11</v>
      </c>
      <c r="J3" s="88" t="s">
        <v>95</v>
      </c>
      <c r="L3" s="97" t="s">
        <v>102</v>
      </c>
      <c r="M3" s="79">
        <v>12</v>
      </c>
      <c r="N3" s="98" t="s">
        <v>112</v>
      </c>
    </row>
    <row r="4" spans="1:14" x14ac:dyDescent="0.3">
      <c r="A4" s="89" t="s">
        <v>86</v>
      </c>
      <c r="B4" s="89">
        <v>1</v>
      </c>
      <c r="C4" s="78">
        <v>9</v>
      </c>
      <c r="D4" s="124">
        <v>11</v>
      </c>
      <c r="E4" s="78">
        <f t="shared" si="0"/>
        <v>20</v>
      </c>
      <c r="F4" s="78" t="s">
        <v>99</v>
      </c>
      <c r="H4" s="86" t="s">
        <v>86</v>
      </c>
      <c r="I4" s="89">
        <v>11</v>
      </c>
      <c r="J4" s="88" t="s">
        <v>96</v>
      </c>
      <c r="L4" s="97" t="s">
        <v>104</v>
      </c>
      <c r="M4" s="79">
        <v>10</v>
      </c>
      <c r="N4" s="98" t="s">
        <v>111</v>
      </c>
    </row>
    <row r="5" spans="1:14" x14ac:dyDescent="0.3">
      <c r="A5" s="89" t="s">
        <v>85</v>
      </c>
      <c r="B5" s="89">
        <v>1</v>
      </c>
      <c r="C5" s="78">
        <v>3</v>
      </c>
      <c r="D5" s="124">
        <v>15</v>
      </c>
      <c r="E5" s="78">
        <f t="shared" si="0"/>
        <v>18</v>
      </c>
      <c r="F5" s="78" t="s">
        <v>6</v>
      </c>
      <c r="H5" s="86" t="s">
        <v>87</v>
      </c>
      <c r="I5" s="89">
        <v>11</v>
      </c>
      <c r="J5" s="88" t="s">
        <v>94</v>
      </c>
      <c r="L5" s="97" t="s">
        <v>103</v>
      </c>
      <c r="M5" s="79">
        <v>7</v>
      </c>
      <c r="N5" s="143" t="s">
        <v>110</v>
      </c>
    </row>
    <row r="6" spans="1:14" x14ac:dyDescent="0.3">
      <c r="A6" s="77" t="s">
        <v>90</v>
      </c>
      <c r="B6" s="77">
        <v>1</v>
      </c>
      <c r="C6" s="78">
        <v>3</v>
      </c>
      <c r="D6" s="124">
        <v>9</v>
      </c>
      <c r="E6" s="78">
        <f t="shared" si="0"/>
        <v>12</v>
      </c>
      <c r="F6" s="78" t="s">
        <v>91</v>
      </c>
      <c r="H6" s="86" t="s">
        <v>88</v>
      </c>
      <c r="I6" s="89">
        <v>11</v>
      </c>
      <c r="J6" s="88" t="s">
        <v>97</v>
      </c>
      <c r="L6" s="97" t="s">
        <v>109</v>
      </c>
      <c r="M6" s="79">
        <v>5</v>
      </c>
      <c r="N6" s="98" t="s">
        <v>114</v>
      </c>
    </row>
    <row r="7" spans="1:14" x14ac:dyDescent="0.3">
      <c r="A7" s="89" t="s">
        <v>89</v>
      </c>
      <c r="B7" s="89">
        <v>1</v>
      </c>
      <c r="C7" s="78">
        <v>1</v>
      </c>
      <c r="D7" s="124">
        <v>8</v>
      </c>
      <c r="E7" s="78">
        <f t="shared" si="0"/>
        <v>9</v>
      </c>
      <c r="F7" s="78" t="s">
        <v>92</v>
      </c>
      <c r="H7" s="86" t="s">
        <v>89</v>
      </c>
      <c r="I7" s="89">
        <v>11</v>
      </c>
      <c r="J7" s="88" t="s">
        <v>93</v>
      </c>
      <c r="L7" s="97" t="s">
        <v>132</v>
      </c>
      <c r="M7" s="79">
        <v>5</v>
      </c>
      <c r="N7" s="143" t="s">
        <v>136</v>
      </c>
    </row>
    <row r="8" spans="1:14" ht="16.2" thickBot="1" x14ac:dyDescent="0.35">
      <c r="H8" s="133" t="s">
        <v>90</v>
      </c>
      <c r="I8" s="77">
        <v>11</v>
      </c>
      <c r="J8" s="134" t="s">
        <v>98</v>
      </c>
      <c r="L8" s="97" t="s">
        <v>133</v>
      </c>
      <c r="M8" s="79">
        <v>5</v>
      </c>
      <c r="N8" s="143" t="s">
        <v>137</v>
      </c>
    </row>
    <row r="9" spans="1:14" x14ac:dyDescent="0.3">
      <c r="A9" s="79" t="s">
        <v>161</v>
      </c>
      <c r="B9" s="79">
        <v>2</v>
      </c>
      <c r="C9" s="78">
        <v>0</v>
      </c>
      <c r="D9" s="124">
        <v>9</v>
      </c>
      <c r="E9" s="78">
        <f>SUM(C9:D9)</f>
        <v>9</v>
      </c>
      <c r="F9" s="78" t="s">
        <v>92</v>
      </c>
      <c r="H9" s="118" t="s">
        <v>25</v>
      </c>
      <c r="I9" s="90">
        <f>AVERAGE(I3:I8)</f>
        <v>11</v>
      </c>
      <c r="J9" s="91"/>
      <c r="L9" s="97" t="s">
        <v>134</v>
      </c>
      <c r="M9" s="79">
        <v>5</v>
      </c>
      <c r="N9" s="98" t="s">
        <v>138</v>
      </c>
    </row>
    <row r="10" spans="1:14" x14ac:dyDescent="0.3">
      <c r="A10" s="79" t="s">
        <v>132</v>
      </c>
      <c r="B10" s="79">
        <v>2</v>
      </c>
      <c r="C10" s="78">
        <v>5</v>
      </c>
      <c r="D10" s="124">
        <f t="shared" ref="D10:D18" ca="1" si="1">RANDBETWEEN(1,20)</f>
        <v>7</v>
      </c>
      <c r="E10" s="78">
        <f t="shared" ref="E10:E18" ca="1" si="2">SUM(C10:D10)</f>
        <v>12</v>
      </c>
      <c r="F10" s="78" t="s">
        <v>6</v>
      </c>
      <c r="H10" s="119" t="s">
        <v>26</v>
      </c>
      <c r="I10" s="92">
        <f>SUM(I3:I8)</f>
        <v>66</v>
      </c>
      <c r="J10" s="88"/>
      <c r="L10" s="97" t="s">
        <v>161</v>
      </c>
      <c r="M10" s="79">
        <v>4</v>
      </c>
      <c r="N10" s="98" t="s">
        <v>162</v>
      </c>
    </row>
    <row r="11" spans="1:14" x14ac:dyDescent="0.3">
      <c r="A11" s="79" t="s">
        <v>103</v>
      </c>
      <c r="B11" s="79">
        <v>2</v>
      </c>
      <c r="C11" s="78">
        <v>4</v>
      </c>
      <c r="D11" s="124">
        <f t="shared" ca="1" si="1"/>
        <v>6</v>
      </c>
      <c r="E11" s="78">
        <f t="shared" ca="1" si="2"/>
        <v>10</v>
      </c>
      <c r="F11" s="78" t="s">
        <v>92</v>
      </c>
      <c r="H11" s="119" t="s">
        <v>27</v>
      </c>
      <c r="I11" s="92">
        <f>COUNT(I3:I8)</f>
        <v>6</v>
      </c>
      <c r="J11" s="88"/>
      <c r="L11" s="97" t="s">
        <v>108</v>
      </c>
      <c r="M11" s="79">
        <v>4</v>
      </c>
      <c r="N11" s="98" t="s">
        <v>113</v>
      </c>
    </row>
    <row r="12" spans="1:14" ht="16.2" thickBot="1" x14ac:dyDescent="0.35">
      <c r="A12" s="79" t="s">
        <v>104</v>
      </c>
      <c r="B12" s="79">
        <v>2</v>
      </c>
      <c r="C12" s="78">
        <v>2</v>
      </c>
      <c r="D12" s="124">
        <f t="shared" ca="1" si="1"/>
        <v>9</v>
      </c>
      <c r="E12" s="78">
        <f t="shared" ca="1" si="2"/>
        <v>11</v>
      </c>
      <c r="F12" s="78" t="s">
        <v>92</v>
      </c>
      <c r="H12" s="119" t="s">
        <v>29</v>
      </c>
      <c r="I12" s="114">
        <f>I10/4</f>
        <v>16.5</v>
      </c>
      <c r="J12" s="88" t="s">
        <v>30</v>
      </c>
      <c r="L12" s="97" t="s">
        <v>135</v>
      </c>
      <c r="M12" s="79">
        <v>4</v>
      </c>
      <c r="N12" s="98" t="s">
        <v>139</v>
      </c>
    </row>
    <row r="13" spans="1:14" ht="16.2" thickBot="1" x14ac:dyDescent="0.35">
      <c r="A13" s="79" t="s">
        <v>102</v>
      </c>
      <c r="B13" s="79">
        <v>2</v>
      </c>
      <c r="C13" s="78">
        <v>1</v>
      </c>
      <c r="D13" s="124">
        <f t="shared" ca="1" si="1"/>
        <v>10</v>
      </c>
      <c r="E13" s="78">
        <f t="shared" ca="1" si="2"/>
        <v>11</v>
      </c>
      <c r="F13" s="78" t="s">
        <v>92</v>
      </c>
      <c r="H13" s="120" t="s">
        <v>31</v>
      </c>
      <c r="I13" s="115">
        <f>I12*2</f>
        <v>33</v>
      </c>
      <c r="J13" s="93" t="s">
        <v>32</v>
      </c>
      <c r="L13" s="121" t="s">
        <v>25</v>
      </c>
      <c r="M13" s="129">
        <f>AVERAGE(M3:M12)</f>
        <v>6.1</v>
      </c>
      <c r="N13" s="99"/>
    </row>
    <row r="14" spans="1:14" ht="16.2" thickTop="1" x14ac:dyDescent="0.3">
      <c r="A14" s="79" t="s">
        <v>108</v>
      </c>
      <c r="B14" s="79">
        <v>2</v>
      </c>
      <c r="C14" s="78">
        <v>1</v>
      </c>
      <c r="D14" s="124">
        <f t="shared" ca="1" si="1"/>
        <v>8</v>
      </c>
      <c r="E14" s="78">
        <f t="shared" ca="1" si="2"/>
        <v>9</v>
      </c>
      <c r="F14" s="78" t="s">
        <v>92</v>
      </c>
      <c r="H14" s="144"/>
      <c r="I14" s="144"/>
      <c r="J14" s="144"/>
      <c r="L14" s="122" t="s">
        <v>26</v>
      </c>
      <c r="M14" s="100">
        <f>SUM(M3:M12)</f>
        <v>61</v>
      </c>
      <c r="N14" s="98"/>
    </row>
    <row r="15" spans="1:14" x14ac:dyDescent="0.3">
      <c r="A15" s="79" t="s">
        <v>134</v>
      </c>
      <c r="B15" s="79">
        <v>2</v>
      </c>
      <c r="C15" s="78">
        <v>1</v>
      </c>
      <c r="D15" s="124">
        <f t="shared" ca="1" si="1"/>
        <v>20</v>
      </c>
      <c r="E15" s="78">
        <f t="shared" ca="1" si="2"/>
        <v>21</v>
      </c>
      <c r="F15" s="78" t="s">
        <v>92</v>
      </c>
      <c r="L15" s="122" t="s">
        <v>27</v>
      </c>
      <c r="M15" s="100">
        <f>COUNT(M3:M12)</f>
        <v>10</v>
      </c>
      <c r="N15" s="98"/>
    </row>
    <row r="16" spans="1:14" x14ac:dyDescent="0.3">
      <c r="A16" s="79" t="s">
        <v>109</v>
      </c>
      <c r="B16" s="79">
        <v>2</v>
      </c>
      <c r="C16" s="78">
        <v>0</v>
      </c>
      <c r="D16" s="124">
        <f t="shared" ca="1" si="1"/>
        <v>18</v>
      </c>
      <c r="E16" s="78">
        <f t="shared" ca="1" si="2"/>
        <v>18</v>
      </c>
      <c r="F16" s="78" t="s">
        <v>92</v>
      </c>
      <c r="L16" s="122" t="s">
        <v>29</v>
      </c>
      <c r="M16" s="112">
        <f>M14/4</f>
        <v>15.25</v>
      </c>
      <c r="N16" s="98" t="s">
        <v>30</v>
      </c>
    </row>
    <row r="17" spans="1:14" ht="16.2" thickBot="1" x14ac:dyDescent="0.35">
      <c r="A17" s="79" t="s">
        <v>133</v>
      </c>
      <c r="B17" s="79">
        <v>2</v>
      </c>
      <c r="C17" s="78">
        <v>1</v>
      </c>
      <c r="D17" s="124">
        <f t="shared" ca="1" si="1"/>
        <v>15</v>
      </c>
      <c r="E17" s="78">
        <f t="shared" ca="1" si="2"/>
        <v>16</v>
      </c>
      <c r="F17" s="78" t="s">
        <v>92</v>
      </c>
      <c r="L17" s="123" t="s">
        <v>31</v>
      </c>
      <c r="M17" s="113">
        <f>M16*2</f>
        <v>30.5</v>
      </c>
      <c r="N17" s="101" t="s">
        <v>32</v>
      </c>
    </row>
    <row r="18" spans="1:14" ht="16.2" thickTop="1" x14ac:dyDescent="0.3">
      <c r="A18" s="79" t="s">
        <v>135</v>
      </c>
      <c r="B18" s="79">
        <v>2</v>
      </c>
      <c r="C18" s="78">
        <v>4</v>
      </c>
      <c r="D18" s="124">
        <f t="shared" ca="1" si="1"/>
        <v>12</v>
      </c>
      <c r="E18" s="78">
        <f t="shared" ca="1" si="2"/>
        <v>16</v>
      </c>
      <c r="F18" s="78" t="s">
        <v>92</v>
      </c>
    </row>
    <row r="19" spans="1:14" x14ac:dyDescent="0.3">
      <c r="L19" s="82" t="s">
        <v>33</v>
      </c>
      <c r="M19" s="116">
        <f>I12</f>
        <v>16.5</v>
      </c>
    </row>
    <row r="20" spans="1:14" x14ac:dyDescent="0.3">
      <c r="D20" s="124">
        <f ca="1">RANDBETWEEN(1,20)</f>
        <v>4</v>
      </c>
      <c r="L20" s="82" t="s">
        <v>34</v>
      </c>
      <c r="M20" s="116">
        <f>I13</f>
        <v>33</v>
      </c>
    </row>
    <row r="21" spans="1:14" x14ac:dyDescent="0.3">
      <c r="L21" s="82" t="s">
        <v>35</v>
      </c>
      <c r="M21" s="116">
        <f>I10</f>
        <v>66</v>
      </c>
    </row>
    <row r="22" spans="1:14" x14ac:dyDescent="0.3">
      <c r="N22" s="116"/>
    </row>
    <row r="23" spans="1:14" x14ac:dyDescent="0.3">
      <c r="L23" s="15" t="s">
        <v>36</v>
      </c>
      <c r="M23" s="116">
        <f>M14</f>
        <v>61</v>
      </c>
    </row>
  </sheetData>
  <sortState ref="A2:F8">
    <sortCondition descending="1" ref="E2:E8"/>
    <sortCondition descending="1" ref="C2:C8"/>
  </sortState>
  <conditionalFormatting sqref="M23">
    <cfRule type="cellIs" dxfId="422" priority="1430" operator="greaterThan">
      <formula>$M$21</formula>
    </cfRule>
    <cfRule type="cellIs" dxfId="421" priority="1431" operator="between">
      <formula>$M$20</formula>
      <formula>$M$21</formula>
    </cfRule>
    <cfRule type="cellIs" dxfId="420" priority="1432" operator="between">
      <formula>$M$19</formula>
      <formula>$M$20</formula>
    </cfRule>
    <cfRule type="cellIs" dxfId="419" priority="1433" operator="lessThan">
      <formula>$M$19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"/>
  <sheetViews>
    <sheetView showGridLines="0" workbookViewId="0"/>
  </sheetViews>
  <sheetFormatPr defaultRowHeight="15.6" x14ac:dyDescent="0.3"/>
  <cols>
    <col min="1" max="2" width="21.3984375" style="159" bestFit="1" customWidth="1"/>
    <col min="3" max="3" width="13.796875" style="159" bestFit="1" customWidth="1"/>
    <col min="4" max="4" width="4.8984375" style="159" bestFit="1" customWidth="1"/>
    <col min="5" max="5" width="5.796875" style="159" bestFit="1" customWidth="1"/>
    <col min="6" max="6" width="3.8984375" style="159" bestFit="1" customWidth="1"/>
    <col min="7" max="7" width="7.09765625" style="159" bestFit="1" customWidth="1"/>
    <col min="8" max="8" width="3.8984375" style="159" bestFit="1" customWidth="1"/>
    <col min="9" max="9" width="5.3984375" style="159" bestFit="1" customWidth="1"/>
    <col min="10" max="10" width="16.09765625" style="150" bestFit="1" customWidth="1"/>
    <col min="11" max="16384" width="8.796875" style="150"/>
  </cols>
  <sheetData>
    <row r="1" spans="1:10" ht="16.2" thickBot="1" x14ac:dyDescent="0.35">
      <c r="A1" s="145" t="s">
        <v>0</v>
      </c>
      <c r="B1" s="146" t="s">
        <v>37</v>
      </c>
      <c r="C1" s="146" t="s">
        <v>38</v>
      </c>
      <c r="D1" s="147" t="s">
        <v>39</v>
      </c>
      <c r="E1" s="146" t="s">
        <v>40</v>
      </c>
      <c r="F1" s="146" t="s">
        <v>41</v>
      </c>
      <c r="G1" s="146" t="s">
        <v>42</v>
      </c>
      <c r="H1" s="148" t="s">
        <v>43</v>
      </c>
      <c r="I1" s="149" t="s">
        <v>28</v>
      </c>
      <c r="J1" s="149" t="s">
        <v>77</v>
      </c>
    </row>
    <row r="2" spans="1:10" x14ac:dyDescent="0.3">
      <c r="A2" s="151" t="s">
        <v>101</v>
      </c>
      <c r="B2" s="152" t="s">
        <v>115</v>
      </c>
      <c r="C2" s="152" t="s">
        <v>118</v>
      </c>
      <c r="D2" s="153">
        <v>0</v>
      </c>
      <c r="E2" s="152">
        <v>0</v>
      </c>
      <c r="F2" s="152">
        <v>0</v>
      </c>
      <c r="G2" s="152">
        <v>0</v>
      </c>
      <c r="H2" s="154">
        <f t="shared" ref="H2:H21" ca="1" si="0">RANDBETWEEN(1,20)</f>
        <v>3</v>
      </c>
      <c r="I2" s="152">
        <f t="shared" ref="I2:I18" ca="1" si="1">SUM(D2:H2)</f>
        <v>3</v>
      </c>
      <c r="J2" s="152"/>
    </row>
    <row r="3" spans="1:10" x14ac:dyDescent="0.3">
      <c r="A3" s="151" t="s">
        <v>100</v>
      </c>
      <c r="B3" s="152" t="s">
        <v>116</v>
      </c>
      <c r="C3" s="152" t="s">
        <v>142</v>
      </c>
      <c r="D3" s="153">
        <v>1</v>
      </c>
      <c r="E3" s="152">
        <v>0</v>
      </c>
      <c r="F3" s="152">
        <v>0</v>
      </c>
      <c r="G3" s="152">
        <v>0</v>
      </c>
      <c r="H3" s="154">
        <f t="shared" ca="1" si="0"/>
        <v>5</v>
      </c>
      <c r="I3" s="152">
        <f ca="1">SUM(D3:H3)</f>
        <v>6</v>
      </c>
      <c r="J3" s="152"/>
    </row>
    <row r="4" spans="1:10" x14ac:dyDescent="0.3">
      <c r="A4" s="151" t="s">
        <v>100</v>
      </c>
      <c r="B4" s="152" t="s">
        <v>123</v>
      </c>
      <c r="C4" s="152" t="s">
        <v>124</v>
      </c>
      <c r="D4" s="153">
        <v>1</v>
      </c>
      <c r="E4" s="152">
        <v>2</v>
      </c>
      <c r="F4" s="152">
        <v>0</v>
      </c>
      <c r="G4" s="152">
        <v>0</v>
      </c>
      <c r="H4" s="154">
        <f t="shared" ca="1" si="0"/>
        <v>16</v>
      </c>
      <c r="I4" s="152">
        <f ca="1">SUM(D4:H4)</f>
        <v>19</v>
      </c>
      <c r="J4" s="152"/>
    </row>
    <row r="5" spans="1:10" x14ac:dyDescent="0.3">
      <c r="A5" s="151" t="s">
        <v>105</v>
      </c>
      <c r="B5" s="152" t="s">
        <v>122</v>
      </c>
      <c r="C5" s="152" t="s">
        <v>121</v>
      </c>
      <c r="D5" s="153">
        <v>2</v>
      </c>
      <c r="E5" s="152">
        <v>1</v>
      </c>
      <c r="F5" s="152">
        <v>0</v>
      </c>
      <c r="G5" s="152">
        <v>0</v>
      </c>
      <c r="H5" s="154">
        <f ca="1">RANDBETWEEN(1,20)</f>
        <v>19</v>
      </c>
      <c r="I5" s="152">
        <f ca="1">SUM(D5:H5)</f>
        <v>22</v>
      </c>
      <c r="J5" s="152"/>
    </row>
    <row r="6" spans="1:10" x14ac:dyDescent="0.3">
      <c r="A6" s="151" t="s">
        <v>105</v>
      </c>
      <c r="B6" s="152" t="s">
        <v>120</v>
      </c>
      <c r="C6" s="152" t="s">
        <v>121</v>
      </c>
      <c r="D6" s="153">
        <v>2</v>
      </c>
      <c r="E6" s="152">
        <v>1</v>
      </c>
      <c r="F6" s="152">
        <v>0</v>
      </c>
      <c r="G6" s="152">
        <v>0</v>
      </c>
      <c r="H6" s="154">
        <f ca="1">RANDBETWEEN(1,20)</f>
        <v>15</v>
      </c>
      <c r="I6" s="152">
        <f ca="1">SUM(D6:H6)</f>
        <v>18</v>
      </c>
      <c r="J6" s="152"/>
    </row>
    <row r="7" spans="1:10" x14ac:dyDescent="0.3">
      <c r="A7" s="151" t="s">
        <v>104</v>
      </c>
      <c r="B7" s="152" t="s">
        <v>144</v>
      </c>
      <c r="C7" s="152" t="s">
        <v>156</v>
      </c>
      <c r="D7" s="153">
        <v>7</v>
      </c>
      <c r="E7" s="152">
        <v>0</v>
      </c>
      <c r="F7" s="152">
        <v>1</v>
      </c>
      <c r="G7" s="152">
        <v>0</v>
      </c>
      <c r="H7" s="154">
        <f ca="1">RANDBETWEEN(1,20)</f>
        <v>7</v>
      </c>
      <c r="I7" s="152">
        <f t="shared" ca="1" si="1"/>
        <v>15</v>
      </c>
      <c r="J7" s="152"/>
    </row>
    <row r="8" spans="1:10" x14ac:dyDescent="0.3">
      <c r="A8" s="151" t="s">
        <v>102</v>
      </c>
      <c r="B8" s="152" t="s">
        <v>117</v>
      </c>
      <c r="C8" s="152" t="s">
        <v>157</v>
      </c>
      <c r="D8" s="153">
        <v>8</v>
      </c>
      <c r="E8" s="152">
        <v>1</v>
      </c>
      <c r="F8" s="152">
        <v>2</v>
      </c>
      <c r="G8" s="152">
        <v>0</v>
      </c>
      <c r="H8" s="154">
        <f t="shared" ca="1" si="0"/>
        <v>12</v>
      </c>
      <c r="I8" s="152">
        <f t="shared" ca="1" si="1"/>
        <v>23</v>
      </c>
      <c r="J8" s="152"/>
    </row>
    <row r="9" spans="1:10" x14ac:dyDescent="0.3">
      <c r="A9" s="151" t="s">
        <v>132</v>
      </c>
      <c r="B9" s="152" t="s">
        <v>153</v>
      </c>
      <c r="C9" s="152" t="s">
        <v>149</v>
      </c>
      <c r="D9" s="153">
        <v>4</v>
      </c>
      <c r="E9" s="189">
        <v>2</v>
      </c>
      <c r="F9" s="152">
        <v>1</v>
      </c>
      <c r="G9" s="152">
        <v>0</v>
      </c>
      <c r="H9" s="154">
        <f t="shared" ca="1" si="0"/>
        <v>13</v>
      </c>
      <c r="I9" s="152">
        <f t="shared" ca="1" si="1"/>
        <v>20</v>
      </c>
      <c r="J9" s="152"/>
    </row>
    <row r="10" spans="1:10" x14ac:dyDescent="0.3">
      <c r="A10" s="151" t="s">
        <v>132</v>
      </c>
      <c r="B10" s="152" t="s">
        <v>154</v>
      </c>
      <c r="C10" s="152" t="s">
        <v>149</v>
      </c>
      <c r="D10" s="153">
        <v>4</v>
      </c>
      <c r="E10" s="189">
        <v>2</v>
      </c>
      <c r="F10" s="152">
        <v>1</v>
      </c>
      <c r="G10" s="152">
        <v>0</v>
      </c>
      <c r="H10" s="154">
        <f t="shared" ca="1" si="0"/>
        <v>18</v>
      </c>
      <c r="I10" s="152">
        <f t="shared" ref="I10" ca="1" si="2">SUM(D10:H10)</f>
        <v>25</v>
      </c>
      <c r="J10" s="152"/>
    </row>
    <row r="11" spans="1:10" x14ac:dyDescent="0.3">
      <c r="A11" s="151" t="s">
        <v>132</v>
      </c>
      <c r="B11" s="152" t="s">
        <v>155</v>
      </c>
      <c r="C11" s="152" t="s">
        <v>149</v>
      </c>
      <c r="D11" s="153">
        <v>4</v>
      </c>
      <c r="E11" s="189">
        <v>2</v>
      </c>
      <c r="F11" s="152">
        <v>1</v>
      </c>
      <c r="G11" s="152">
        <v>0</v>
      </c>
      <c r="H11" s="154">
        <f t="shared" ca="1" si="0"/>
        <v>3</v>
      </c>
      <c r="I11" s="152">
        <f t="shared" ref="I11" ca="1" si="3">SUM(D11:H11)</f>
        <v>10</v>
      </c>
      <c r="J11" s="152"/>
    </row>
    <row r="12" spans="1:10" x14ac:dyDescent="0.3">
      <c r="A12" s="151" t="s">
        <v>132</v>
      </c>
      <c r="B12" s="152" t="s">
        <v>148</v>
      </c>
      <c r="C12" s="152" t="s">
        <v>150</v>
      </c>
      <c r="D12" s="153">
        <v>4</v>
      </c>
      <c r="E12" s="189">
        <v>2</v>
      </c>
      <c r="F12" s="152">
        <v>0</v>
      </c>
      <c r="G12" s="152">
        <v>0</v>
      </c>
      <c r="H12" s="154">
        <f t="shared" ca="1" si="0"/>
        <v>11</v>
      </c>
      <c r="I12" s="152">
        <f t="shared" ref="I12:I13" ca="1" si="4">SUM(D12:H12)</f>
        <v>17</v>
      </c>
      <c r="J12" s="152"/>
    </row>
    <row r="13" spans="1:10" x14ac:dyDescent="0.3">
      <c r="A13" s="151" t="s">
        <v>132</v>
      </c>
      <c r="B13" s="152" t="s">
        <v>151</v>
      </c>
      <c r="C13" s="152" t="s">
        <v>150</v>
      </c>
      <c r="D13" s="153">
        <v>4</v>
      </c>
      <c r="E13" s="189">
        <v>2</v>
      </c>
      <c r="F13" s="152">
        <v>0</v>
      </c>
      <c r="G13" s="152">
        <v>2</v>
      </c>
      <c r="H13" s="154">
        <f t="shared" ca="1" si="0"/>
        <v>20</v>
      </c>
      <c r="I13" s="152">
        <f t="shared" ca="1" si="4"/>
        <v>28</v>
      </c>
      <c r="J13" s="152"/>
    </row>
    <row r="14" spans="1:10" x14ac:dyDescent="0.3">
      <c r="A14" s="151" t="s">
        <v>132</v>
      </c>
      <c r="B14" s="152" t="s">
        <v>152</v>
      </c>
      <c r="C14" s="152" t="s">
        <v>150</v>
      </c>
      <c r="D14" s="153">
        <v>4</v>
      </c>
      <c r="E14" s="189">
        <v>2</v>
      </c>
      <c r="F14" s="152">
        <v>0</v>
      </c>
      <c r="G14" s="152">
        <v>2</v>
      </c>
      <c r="H14" s="154">
        <f t="shared" ca="1" si="0"/>
        <v>17</v>
      </c>
      <c r="I14" s="152">
        <f t="shared" ref="I14" ca="1" si="5">SUM(D14:H14)</f>
        <v>25</v>
      </c>
      <c r="J14" s="152"/>
    </row>
    <row r="15" spans="1:10" x14ac:dyDescent="0.3">
      <c r="A15" s="151" t="s">
        <v>133</v>
      </c>
      <c r="B15" s="152" t="s">
        <v>145</v>
      </c>
      <c r="C15" s="152" t="s">
        <v>158</v>
      </c>
      <c r="D15" s="153">
        <v>2</v>
      </c>
      <c r="E15" s="152">
        <v>0</v>
      </c>
      <c r="F15" s="152">
        <v>1</v>
      </c>
      <c r="G15" s="152">
        <v>0</v>
      </c>
      <c r="H15" s="154">
        <f t="shared" ca="1" si="0"/>
        <v>4</v>
      </c>
      <c r="I15" s="152">
        <f t="shared" ca="1" si="1"/>
        <v>7</v>
      </c>
      <c r="J15" s="185" t="s">
        <v>147</v>
      </c>
    </row>
    <row r="16" spans="1:10" x14ac:dyDescent="0.3">
      <c r="A16" s="151" t="s">
        <v>133</v>
      </c>
      <c r="B16" s="152" t="s">
        <v>141</v>
      </c>
      <c r="C16" s="152" t="s">
        <v>118</v>
      </c>
      <c r="D16" s="153">
        <v>2</v>
      </c>
      <c r="E16" s="152">
        <v>1</v>
      </c>
      <c r="F16" s="152">
        <v>0</v>
      </c>
      <c r="G16" s="152">
        <v>0</v>
      </c>
      <c r="H16" s="154">
        <f t="shared" ca="1" si="0"/>
        <v>5</v>
      </c>
      <c r="I16" s="152">
        <f t="shared" ca="1" si="1"/>
        <v>8</v>
      </c>
      <c r="J16" s="185" t="s">
        <v>147</v>
      </c>
    </row>
    <row r="17" spans="1:10" s="181" customFormat="1" x14ac:dyDescent="0.3">
      <c r="A17" s="151" t="s">
        <v>134</v>
      </c>
      <c r="B17" s="152" t="s">
        <v>140</v>
      </c>
      <c r="C17" s="152" t="s">
        <v>159</v>
      </c>
      <c r="D17" s="153">
        <v>2</v>
      </c>
      <c r="E17" s="152">
        <v>0</v>
      </c>
      <c r="F17" s="152">
        <v>1</v>
      </c>
      <c r="G17" s="152">
        <v>0</v>
      </c>
      <c r="H17" s="154">
        <f t="shared" ca="1" si="0"/>
        <v>2</v>
      </c>
      <c r="I17" s="152">
        <f t="shared" ref="I17" ca="1" si="6">SUM(D17:H17)</f>
        <v>5</v>
      </c>
      <c r="J17" s="185" t="s">
        <v>147</v>
      </c>
    </row>
    <row r="18" spans="1:10" s="181" customFormat="1" x14ac:dyDescent="0.3">
      <c r="A18" s="151" t="s">
        <v>134</v>
      </c>
      <c r="B18" s="152" t="s">
        <v>143</v>
      </c>
      <c r="C18" s="152" t="s">
        <v>159</v>
      </c>
      <c r="D18" s="153">
        <v>2</v>
      </c>
      <c r="E18" s="152">
        <v>1</v>
      </c>
      <c r="F18" s="152">
        <v>1</v>
      </c>
      <c r="G18" s="152">
        <v>0</v>
      </c>
      <c r="H18" s="154">
        <f t="shared" ca="1" si="0"/>
        <v>16</v>
      </c>
      <c r="I18" s="152">
        <f t="shared" ca="1" si="1"/>
        <v>20</v>
      </c>
      <c r="J18" s="185" t="s">
        <v>147</v>
      </c>
    </row>
    <row r="19" spans="1:10" s="181" customFormat="1" x14ac:dyDescent="0.3">
      <c r="A19" s="151" t="s">
        <v>135</v>
      </c>
      <c r="B19" s="152" t="s">
        <v>146</v>
      </c>
      <c r="C19" s="152" t="s">
        <v>160</v>
      </c>
      <c r="D19" s="153">
        <v>3</v>
      </c>
      <c r="E19" s="152">
        <v>1</v>
      </c>
      <c r="F19" s="152">
        <v>1</v>
      </c>
      <c r="G19" s="152">
        <v>0</v>
      </c>
      <c r="H19" s="154">
        <f t="shared" ca="1" si="0"/>
        <v>9</v>
      </c>
      <c r="I19" s="152">
        <f t="shared" ref="I19" ca="1" si="7">SUM(D19:H19)</f>
        <v>14</v>
      </c>
      <c r="J19" s="152"/>
    </row>
    <row r="20" spans="1:10" s="181" customFormat="1" x14ac:dyDescent="0.3">
      <c r="A20" s="151" t="s">
        <v>161</v>
      </c>
      <c r="B20" s="152" t="s">
        <v>163</v>
      </c>
      <c r="C20" s="152" t="s">
        <v>165</v>
      </c>
      <c r="D20" s="153">
        <v>3</v>
      </c>
      <c r="E20" s="152">
        <v>5</v>
      </c>
      <c r="F20" s="152">
        <v>0</v>
      </c>
      <c r="G20" s="152">
        <v>1</v>
      </c>
      <c r="H20" s="154">
        <f t="shared" ca="1" si="0"/>
        <v>3</v>
      </c>
      <c r="I20" s="152">
        <f t="shared" ref="I20" ca="1" si="8">SUM(D20:H20)</f>
        <v>12</v>
      </c>
      <c r="J20" s="152"/>
    </row>
    <row r="21" spans="1:10" s="181" customFormat="1" x14ac:dyDescent="0.3">
      <c r="A21" s="155" t="s">
        <v>161</v>
      </c>
      <c r="B21" s="156" t="s">
        <v>164</v>
      </c>
      <c r="C21" s="156" t="s">
        <v>164</v>
      </c>
      <c r="D21" s="157">
        <v>3</v>
      </c>
      <c r="E21" s="156">
        <v>1</v>
      </c>
      <c r="F21" s="156">
        <v>0</v>
      </c>
      <c r="G21" s="156">
        <v>0</v>
      </c>
      <c r="H21" s="158">
        <f t="shared" ca="1" si="0"/>
        <v>12</v>
      </c>
      <c r="I21" s="156">
        <f t="shared" ref="I21" ca="1" si="9">SUM(D21:H21)</f>
        <v>16</v>
      </c>
      <c r="J21" s="156"/>
    </row>
    <row r="22" spans="1:10" ht="16.2" thickBot="1" x14ac:dyDescent="0.35">
      <c r="J22" s="159"/>
    </row>
    <row r="23" spans="1:10" ht="16.2" thickBot="1" x14ac:dyDescent="0.35">
      <c r="A23" s="145" t="s">
        <v>0</v>
      </c>
      <c r="B23" s="146" t="s">
        <v>37</v>
      </c>
      <c r="C23" s="146" t="s">
        <v>38</v>
      </c>
      <c r="D23" s="147" t="s">
        <v>39</v>
      </c>
      <c r="E23" s="146" t="s">
        <v>40</v>
      </c>
      <c r="F23" s="146" t="s">
        <v>41</v>
      </c>
      <c r="G23" s="146" t="s">
        <v>42</v>
      </c>
      <c r="H23" s="148" t="s">
        <v>43</v>
      </c>
      <c r="I23" s="149" t="s">
        <v>28</v>
      </c>
      <c r="J23" s="149" t="s">
        <v>77</v>
      </c>
    </row>
    <row r="24" spans="1:10" x14ac:dyDescent="0.3">
      <c r="A24" s="160"/>
      <c r="B24" s="152"/>
      <c r="C24" s="152"/>
      <c r="D24" s="153">
        <v>0</v>
      </c>
      <c r="E24" s="152">
        <v>0</v>
      </c>
      <c r="F24" s="161">
        <v>0</v>
      </c>
      <c r="G24" s="161">
        <v>0</v>
      </c>
      <c r="H24" s="154">
        <f ca="1">RANDBETWEEN(1,20)</f>
        <v>5</v>
      </c>
      <c r="I24" s="152">
        <f t="shared" ref="I24:I26" ca="1" si="10">SUM(D24:H24)</f>
        <v>5</v>
      </c>
      <c r="J24" s="152"/>
    </row>
    <row r="25" spans="1:10" x14ac:dyDescent="0.3">
      <c r="A25" s="160"/>
      <c r="B25" s="152"/>
      <c r="C25" s="152"/>
      <c r="D25" s="153">
        <v>0</v>
      </c>
      <c r="E25" s="152">
        <v>0</v>
      </c>
      <c r="F25" s="161">
        <v>0</v>
      </c>
      <c r="G25" s="161">
        <v>0</v>
      </c>
      <c r="H25" s="154">
        <f ca="1">RANDBETWEEN(1,20)</f>
        <v>12</v>
      </c>
      <c r="I25" s="152">
        <f t="shared" ca="1" si="10"/>
        <v>12</v>
      </c>
      <c r="J25" s="152"/>
    </row>
    <row r="26" spans="1:10" x14ac:dyDescent="0.3">
      <c r="A26" s="162"/>
      <c r="B26" s="156"/>
      <c r="C26" s="156"/>
      <c r="D26" s="157">
        <v>0</v>
      </c>
      <c r="E26" s="156">
        <v>0</v>
      </c>
      <c r="F26" s="163">
        <v>0</v>
      </c>
      <c r="G26" s="163">
        <v>0</v>
      </c>
      <c r="H26" s="158">
        <f t="shared" ref="H26" ca="1" si="11">RANDBETWEEN(1,20)</f>
        <v>2</v>
      </c>
      <c r="I26" s="156">
        <f t="shared" ca="1" si="10"/>
        <v>2</v>
      </c>
      <c r="J26" s="156"/>
    </row>
    <row r="27" spans="1:10" x14ac:dyDescent="0.3">
      <c r="A27" s="160"/>
      <c r="B27" s="152"/>
      <c r="C27" s="152"/>
      <c r="D27" s="153">
        <v>0</v>
      </c>
      <c r="E27" s="152">
        <v>0</v>
      </c>
      <c r="F27" s="161">
        <v>0</v>
      </c>
      <c r="G27" s="161">
        <v>0</v>
      </c>
      <c r="H27" s="154">
        <f ca="1">RANDBETWEEN(1,20)</f>
        <v>1</v>
      </c>
      <c r="I27" s="152">
        <f t="shared" ref="I27:I29" ca="1" si="12">SUM(D27:H27)</f>
        <v>1</v>
      </c>
      <c r="J27" s="152"/>
    </row>
    <row r="28" spans="1:10" x14ac:dyDescent="0.3">
      <c r="A28" s="160"/>
      <c r="B28" s="152"/>
      <c r="C28" s="152"/>
      <c r="D28" s="153">
        <v>0</v>
      </c>
      <c r="E28" s="152">
        <v>0</v>
      </c>
      <c r="F28" s="161">
        <v>0</v>
      </c>
      <c r="G28" s="161">
        <v>0</v>
      </c>
      <c r="H28" s="154">
        <f ca="1">RANDBETWEEN(1,20)</f>
        <v>6</v>
      </c>
      <c r="I28" s="152">
        <f t="shared" ca="1" si="12"/>
        <v>6</v>
      </c>
      <c r="J28" s="152"/>
    </row>
    <row r="29" spans="1:10" x14ac:dyDescent="0.3">
      <c r="A29" s="162"/>
      <c r="B29" s="156"/>
      <c r="C29" s="156"/>
      <c r="D29" s="157">
        <v>0</v>
      </c>
      <c r="E29" s="156">
        <v>0</v>
      </c>
      <c r="F29" s="163">
        <v>0</v>
      </c>
      <c r="G29" s="163">
        <v>0</v>
      </c>
      <c r="H29" s="158">
        <f t="shared" ref="H29" ca="1" si="13">RANDBETWEEN(1,20)</f>
        <v>20</v>
      </c>
      <c r="I29" s="156">
        <f t="shared" ca="1" si="12"/>
        <v>20</v>
      </c>
      <c r="J29" s="156"/>
    </row>
  </sheetData>
  <sortState ref="A7:I13">
    <sortCondition ref="A7:A13"/>
  </sortState>
  <conditionalFormatting sqref="H23 H2 H6 H8:H9 H15:H18 H12:H13 H21">
    <cfRule type="cellIs" dxfId="418" priority="2099" operator="equal">
      <formula>1</formula>
    </cfRule>
    <cfRule type="cellIs" dxfId="417" priority="2100" operator="equal">
      <formula>19</formula>
    </cfRule>
    <cfRule type="cellIs" dxfId="416" priority="2101" operator="equal">
      <formula>20</formula>
    </cfRule>
  </conditionalFormatting>
  <conditionalFormatting sqref="H24">
    <cfRule type="cellIs" dxfId="415" priority="2096" operator="equal">
      <formula>1</formula>
    </cfRule>
    <cfRule type="cellIs" dxfId="414" priority="2097" operator="equal">
      <formula>19</formula>
    </cfRule>
    <cfRule type="cellIs" dxfId="413" priority="2098" operator="equal">
      <formula>20</formula>
    </cfRule>
  </conditionalFormatting>
  <conditionalFormatting sqref="H25">
    <cfRule type="cellIs" dxfId="412" priority="2081" operator="equal">
      <formula>1</formula>
    </cfRule>
    <cfRule type="cellIs" dxfId="411" priority="2082" operator="equal">
      <formula>19</formula>
    </cfRule>
    <cfRule type="cellIs" dxfId="410" priority="2083" operator="equal">
      <formula>20</formula>
    </cfRule>
  </conditionalFormatting>
  <conditionalFormatting sqref="H23">
    <cfRule type="cellIs" dxfId="409" priority="2023" operator="equal">
      <formula>1</formula>
    </cfRule>
    <cfRule type="cellIs" dxfId="408" priority="2024" operator="equal">
      <formula>19</formula>
    </cfRule>
    <cfRule type="cellIs" dxfId="407" priority="2025" operator="equal">
      <formula>20</formula>
    </cfRule>
  </conditionalFormatting>
  <conditionalFormatting sqref="H24">
    <cfRule type="cellIs" dxfId="406" priority="2020" operator="equal">
      <formula>1</formula>
    </cfRule>
    <cfRule type="cellIs" dxfId="405" priority="2021" operator="equal">
      <formula>19</formula>
    </cfRule>
    <cfRule type="cellIs" dxfId="404" priority="2022" operator="equal">
      <formula>20</formula>
    </cfRule>
  </conditionalFormatting>
  <conditionalFormatting sqref="H25">
    <cfRule type="cellIs" dxfId="403" priority="2017" operator="equal">
      <formula>1</formula>
    </cfRule>
    <cfRule type="cellIs" dxfId="402" priority="2018" operator="equal">
      <formula>19</formula>
    </cfRule>
    <cfRule type="cellIs" dxfId="401" priority="2019" operator="equal">
      <formula>20</formula>
    </cfRule>
  </conditionalFormatting>
  <conditionalFormatting sqref="H26">
    <cfRule type="cellIs" dxfId="400" priority="2011" operator="equal">
      <formula>1</formula>
    </cfRule>
    <cfRule type="cellIs" dxfId="399" priority="2012" operator="equal">
      <formula>19</formula>
    </cfRule>
    <cfRule type="cellIs" dxfId="398" priority="2013" operator="equal">
      <formula>20</formula>
    </cfRule>
  </conditionalFormatting>
  <conditionalFormatting sqref="H22">
    <cfRule type="cellIs" dxfId="397" priority="1999" operator="equal">
      <formula>1</formula>
    </cfRule>
    <cfRule type="cellIs" dxfId="396" priority="2000" operator="equal">
      <formula>19</formula>
    </cfRule>
    <cfRule type="cellIs" dxfId="395" priority="2001" operator="equal">
      <formula>20</formula>
    </cfRule>
  </conditionalFormatting>
  <conditionalFormatting sqref="H24">
    <cfRule type="cellIs" dxfId="394" priority="1990" operator="equal">
      <formula>1</formula>
    </cfRule>
    <cfRule type="cellIs" dxfId="393" priority="1991" operator="equal">
      <formula>19</formula>
    </cfRule>
    <cfRule type="cellIs" dxfId="392" priority="1992" operator="equal">
      <formula>20</formula>
    </cfRule>
  </conditionalFormatting>
  <conditionalFormatting sqref="H22">
    <cfRule type="cellIs" dxfId="391" priority="1993" operator="equal">
      <formula>1</formula>
    </cfRule>
    <cfRule type="cellIs" dxfId="390" priority="1994" operator="equal">
      <formula>19</formula>
    </cfRule>
    <cfRule type="cellIs" dxfId="389" priority="1995" operator="equal">
      <formula>20</formula>
    </cfRule>
  </conditionalFormatting>
  <conditionalFormatting sqref="H25">
    <cfRule type="cellIs" dxfId="388" priority="1987" operator="equal">
      <formula>1</formula>
    </cfRule>
    <cfRule type="cellIs" dxfId="387" priority="1988" operator="equal">
      <formula>19</formula>
    </cfRule>
    <cfRule type="cellIs" dxfId="386" priority="1989" operator="equal">
      <formula>20</formula>
    </cfRule>
  </conditionalFormatting>
  <conditionalFormatting sqref="H26">
    <cfRule type="cellIs" dxfId="385" priority="1981" operator="equal">
      <formula>1</formula>
    </cfRule>
    <cfRule type="cellIs" dxfId="384" priority="1982" operator="equal">
      <formula>19</formula>
    </cfRule>
    <cfRule type="cellIs" dxfId="383" priority="1983" operator="equal">
      <formula>20</formula>
    </cfRule>
  </conditionalFormatting>
  <conditionalFormatting sqref="H24">
    <cfRule type="cellIs" dxfId="382" priority="1966" operator="equal">
      <formula>1</formula>
    </cfRule>
    <cfRule type="cellIs" dxfId="381" priority="1967" operator="equal">
      <formula>19</formula>
    </cfRule>
    <cfRule type="cellIs" dxfId="380" priority="1968" operator="equal">
      <formula>20</formula>
    </cfRule>
  </conditionalFormatting>
  <conditionalFormatting sqref="H25">
    <cfRule type="cellIs" dxfId="379" priority="1963" operator="equal">
      <formula>1</formula>
    </cfRule>
    <cfRule type="cellIs" dxfId="378" priority="1964" operator="equal">
      <formula>19</formula>
    </cfRule>
    <cfRule type="cellIs" dxfId="377" priority="1965" operator="equal">
      <formula>20</formula>
    </cfRule>
  </conditionalFormatting>
  <conditionalFormatting sqref="H26">
    <cfRule type="cellIs" dxfId="376" priority="1957" operator="equal">
      <formula>1</formula>
    </cfRule>
    <cfRule type="cellIs" dxfId="375" priority="1958" operator="equal">
      <formula>19</formula>
    </cfRule>
    <cfRule type="cellIs" dxfId="374" priority="1959" operator="equal">
      <formula>20</formula>
    </cfRule>
  </conditionalFormatting>
  <conditionalFormatting sqref="H23">
    <cfRule type="cellIs" dxfId="373" priority="1945" operator="equal">
      <formula>1</formula>
    </cfRule>
    <cfRule type="cellIs" dxfId="372" priority="1946" operator="equal">
      <formula>19</formula>
    </cfRule>
    <cfRule type="cellIs" dxfId="371" priority="1947" operator="equal">
      <formula>20</formula>
    </cfRule>
  </conditionalFormatting>
  <conditionalFormatting sqref="H24">
    <cfRule type="cellIs" dxfId="370" priority="1900" operator="equal">
      <formula>1</formula>
    </cfRule>
    <cfRule type="cellIs" dxfId="369" priority="1901" operator="equal">
      <formula>19</formula>
    </cfRule>
    <cfRule type="cellIs" dxfId="368" priority="1902" operator="equal">
      <formula>20</formula>
    </cfRule>
  </conditionalFormatting>
  <conditionalFormatting sqref="H22">
    <cfRule type="cellIs" dxfId="367" priority="1903" operator="equal">
      <formula>1</formula>
    </cfRule>
    <cfRule type="cellIs" dxfId="366" priority="1904" operator="equal">
      <formula>19</formula>
    </cfRule>
    <cfRule type="cellIs" dxfId="365" priority="1905" operator="equal">
      <formula>20</formula>
    </cfRule>
  </conditionalFormatting>
  <conditionalFormatting sqref="H25">
    <cfRule type="cellIs" dxfId="364" priority="1897" operator="equal">
      <formula>1</formula>
    </cfRule>
    <cfRule type="cellIs" dxfId="363" priority="1898" operator="equal">
      <formula>19</formula>
    </cfRule>
    <cfRule type="cellIs" dxfId="362" priority="1899" operator="equal">
      <formula>20</formula>
    </cfRule>
  </conditionalFormatting>
  <conditionalFormatting sqref="H26">
    <cfRule type="cellIs" dxfId="361" priority="1891" operator="equal">
      <formula>1</formula>
    </cfRule>
    <cfRule type="cellIs" dxfId="360" priority="1892" operator="equal">
      <formula>19</formula>
    </cfRule>
    <cfRule type="cellIs" dxfId="359" priority="1893" operator="equal">
      <formula>20</formula>
    </cfRule>
  </conditionalFormatting>
  <conditionalFormatting sqref="H24">
    <cfRule type="cellIs" dxfId="358" priority="1888" operator="equal">
      <formula>1</formula>
    </cfRule>
    <cfRule type="cellIs" dxfId="357" priority="1889" operator="equal">
      <formula>19</formula>
    </cfRule>
    <cfRule type="cellIs" dxfId="356" priority="1890" operator="equal">
      <formula>20</formula>
    </cfRule>
  </conditionalFormatting>
  <conditionalFormatting sqref="H25">
    <cfRule type="cellIs" dxfId="355" priority="1885" operator="equal">
      <formula>1</formula>
    </cfRule>
    <cfRule type="cellIs" dxfId="354" priority="1886" operator="equal">
      <formula>19</formula>
    </cfRule>
    <cfRule type="cellIs" dxfId="353" priority="1887" operator="equal">
      <formula>20</formula>
    </cfRule>
  </conditionalFormatting>
  <conditionalFormatting sqref="H26">
    <cfRule type="cellIs" dxfId="352" priority="1879" operator="equal">
      <formula>1</formula>
    </cfRule>
    <cfRule type="cellIs" dxfId="351" priority="1880" operator="equal">
      <formula>19</formula>
    </cfRule>
    <cfRule type="cellIs" dxfId="350" priority="1881" operator="equal">
      <formula>20</formula>
    </cfRule>
  </conditionalFormatting>
  <conditionalFormatting sqref="H23">
    <cfRule type="cellIs" dxfId="349" priority="1873" operator="equal">
      <formula>1</formula>
    </cfRule>
    <cfRule type="cellIs" dxfId="348" priority="1874" operator="equal">
      <formula>19</formula>
    </cfRule>
    <cfRule type="cellIs" dxfId="347" priority="1875" operator="equal">
      <formula>20</formula>
    </cfRule>
  </conditionalFormatting>
  <conditionalFormatting sqref="H22">
    <cfRule type="cellIs" dxfId="346" priority="1870" operator="equal">
      <formula>1</formula>
    </cfRule>
    <cfRule type="cellIs" dxfId="345" priority="1871" operator="equal">
      <formula>19</formula>
    </cfRule>
    <cfRule type="cellIs" dxfId="344" priority="1872" operator="equal">
      <formula>20</formula>
    </cfRule>
  </conditionalFormatting>
  <conditionalFormatting sqref="H23">
    <cfRule type="cellIs" dxfId="343" priority="1867" operator="equal">
      <formula>1</formula>
    </cfRule>
    <cfRule type="cellIs" dxfId="342" priority="1868" operator="equal">
      <formula>19</formula>
    </cfRule>
    <cfRule type="cellIs" dxfId="341" priority="1869" operator="equal">
      <formula>20</formula>
    </cfRule>
  </conditionalFormatting>
  <conditionalFormatting sqref="H25">
    <cfRule type="cellIs" dxfId="340" priority="1864" operator="equal">
      <formula>1</formula>
    </cfRule>
    <cfRule type="cellIs" dxfId="339" priority="1865" operator="equal">
      <formula>19</formula>
    </cfRule>
    <cfRule type="cellIs" dxfId="338" priority="1866" operator="equal">
      <formula>20</formula>
    </cfRule>
  </conditionalFormatting>
  <conditionalFormatting sqref="H26">
    <cfRule type="cellIs" dxfId="337" priority="1858" operator="equal">
      <formula>1</formula>
    </cfRule>
    <cfRule type="cellIs" dxfId="336" priority="1859" operator="equal">
      <formula>19</formula>
    </cfRule>
    <cfRule type="cellIs" dxfId="335" priority="1860" operator="equal">
      <formula>20</formula>
    </cfRule>
  </conditionalFormatting>
  <conditionalFormatting sqref="H25">
    <cfRule type="cellIs" dxfId="334" priority="1852" operator="equal">
      <formula>1</formula>
    </cfRule>
    <cfRule type="cellIs" dxfId="333" priority="1853" operator="equal">
      <formula>19</formula>
    </cfRule>
    <cfRule type="cellIs" dxfId="332" priority="1854" operator="equal">
      <formula>20</formula>
    </cfRule>
  </conditionalFormatting>
  <conditionalFormatting sqref="H26">
    <cfRule type="cellIs" dxfId="331" priority="1846" operator="equal">
      <formula>1</formula>
    </cfRule>
    <cfRule type="cellIs" dxfId="330" priority="1847" operator="equal">
      <formula>19</formula>
    </cfRule>
    <cfRule type="cellIs" dxfId="329" priority="1848" operator="equal">
      <formula>20</formula>
    </cfRule>
  </conditionalFormatting>
  <conditionalFormatting sqref="H24">
    <cfRule type="cellIs" dxfId="328" priority="1840" operator="equal">
      <formula>1</formula>
    </cfRule>
    <cfRule type="cellIs" dxfId="327" priority="1841" operator="equal">
      <formula>19</formula>
    </cfRule>
    <cfRule type="cellIs" dxfId="326" priority="1842" operator="equal">
      <formula>20</formula>
    </cfRule>
  </conditionalFormatting>
  <conditionalFormatting sqref="H22">
    <cfRule type="cellIs" dxfId="325" priority="1807" operator="equal">
      <formula>1</formula>
    </cfRule>
    <cfRule type="cellIs" dxfId="324" priority="1808" operator="equal">
      <formula>19</formula>
    </cfRule>
    <cfRule type="cellIs" dxfId="323" priority="1809" operator="equal">
      <formula>20</formula>
    </cfRule>
  </conditionalFormatting>
  <conditionalFormatting sqref="H23">
    <cfRule type="cellIs" dxfId="322" priority="1804" operator="equal">
      <formula>1</formula>
    </cfRule>
    <cfRule type="cellIs" dxfId="321" priority="1805" operator="equal">
      <formula>19</formula>
    </cfRule>
    <cfRule type="cellIs" dxfId="320" priority="1806" operator="equal">
      <formula>20</formula>
    </cfRule>
  </conditionalFormatting>
  <conditionalFormatting sqref="H25">
    <cfRule type="cellIs" dxfId="319" priority="1801" operator="equal">
      <formula>1</formula>
    </cfRule>
    <cfRule type="cellIs" dxfId="318" priority="1802" operator="equal">
      <formula>19</formula>
    </cfRule>
    <cfRule type="cellIs" dxfId="317" priority="1803" operator="equal">
      <formula>20</formula>
    </cfRule>
  </conditionalFormatting>
  <conditionalFormatting sqref="H26">
    <cfRule type="cellIs" dxfId="316" priority="1795" operator="equal">
      <formula>1</formula>
    </cfRule>
    <cfRule type="cellIs" dxfId="315" priority="1796" operator="equal">
      <formula>19</formula>
    </cfRule>
    <cfRule type="cellIs" dxfId="314" priority="1797" operator="equal">
      <formula>20</formula>
    </cfRule>
  </conditionalFormatting>
  <conditionalFormatting sqref="H25">
    <cfRule type="cellIs" dxfId="313" priority="1786" operator="equal">
      <formula>1</formula>
    </cfRule>
    <cfRule type="cellIs" dxfId="312" priority="1787" operator="equal">
      <formula>19</formula>
    </cfRule>
    <cfRule type="cellIs" dxfId="311" priority="1788" operator="equal">
      <formula>20</formula>
    </cfRule>
  </conditionalFormatting>
  <conditionalFormatting sqref="H26">
    <cfRule type="cellIs" dxfId="310" priority="1780" operator="equal">
      <formula>1</formula>
    </cfRule>
    <cfRule type="cellIs" dxfId="309" priority="1781" operator="equal">
      <formula>19</formula>
    </cfRule>
    <cfRule type="cellIs" dxfId="308" priority="1782" operator="equal">
      <formula>20</formula>
    </cfRule>
  </conditionalFormatting>
  <conditionalFormatting sqref="H24">
    <cfRule type="cellIs" dxfId="307" priority="1771" operator="equal">
      <formula>1</formula>
    </cfRule>
    <cfRule type="cellIs" dxfId="306" priority="1772" operator="equal">
      <formula>19</formula>
    </cfRule>
    <cfRule type="cellIs" dxfId="305" priority="1773" operator="equal">
      <formula>20</formula>
    </cfRule>
  </conditionalFormatting>
  <conditionalFormatting sqref="H23">
    <cfRule type="cellIs" dxfId="304" priority="1768" operator="equal">
      <formula>1</formula>
    </cfRule>
    <cfRule type="cellIs" dxfId="303" priority="1769" operator="equal">
      <formula>19</formula>
    </cfRule>
    <cfRule type="cellIs" dxfId="302" priority="1770" operator="equal">
      <formula>20</formula>
    </cfRule>
  </conditionalFormatting>
  <conditionalFormatting sqref="H24">
    <cfRule type="cellIs" dxfId="301" priority="1765" operator="equal">
      <formula>1</formula>
    </cfRule>
    <cfRule type="cellIs" dxfId="300" priority="1766" operator="equal">
      <formula>19</formula>
    </cfRule>
    <cfRule type="cellIs" dxfId="299" priority="1767" operator="equal">
      <formula>20</formula>
    </cfRule>
  </conditionalFormatting>
  <conditionalFormatting sqref="H26">
    <cfRule type="cellIs" dxfId="298" priority="1759" operator="equal">
      <formula>1</formula>
    </cfRule>
    <cfRule type="cellIs" dxfId="297" priority="1760" operator="equal">
      <formula>19</formula>
    </cfRule>
    <cfRule type="cellIs" dxfId="296" priority="1761" operator="equal">
      <formula>20</formula>
    </cfRule>
  </conditionalFormatting>
  <conditionalFormatting sqref="H26">
    <cfRule type="cellIs" dxfId="295" priority="1747" operator="equal">
      <formula>1</formula>
    </cfRule>
    <cfRule type="cellIs" dxfId="294" priority="1748" operator="equal">
      <formula>19</formula>
    </cfRule>
    <cfRule type="cellIs" dxfId="293" priority="1749" operator="equal">
      <formula>20</formula>
    </cfRule>
  </conditionalFormatting>
  <conditionalFormatting sqref="H25">
    <cfRule type="cellIs" dxfId="292" priority="1735" operator="equal">
      <formula>1</formula>
    </cfRule>
    <cfRule type="cellIs" dxfId="291" priority="1736" operator="equal">
      <formula>19</formula>
    </cfRule>
    <cfRule type="cellIs" dxfId="290" priority="1737" operator="equal">
      <formula>20</formula>
    </cfRule>
  </conditionalFormatting>
  <conditionalFormatting sqref="H23">
    <cfRule type="cellIs" dxfId="289" priority="1726" operator="equal">
      <formula>1</formula>
    </cfRule>
    <cfRule type="cellIs" dxfId="288" priority="1727" operator="equal">
      <formula>19</formula>
    </cfRule>
    <cfRule type="cellIs" dxfId="287" priority="1728" operator="equal">
      <formula>20</formula>
    </cfRule>
  </conditionalFormatting>
  <conditionalFormatting sqref="H24">
    <cfRule type="cellIs" dxfId="286" priority="1723" operator="equal">
      <formula>1</formula>
    </cfRule>
    <cfRule type="cellIs" dxfId="285" priority="1724" operator="equal">
      <formula>19</formula>
    </cfRule>
    <cfRule type="cellIs" dxfId="284" priority="1725" operator="equal">
      <formula>20</formula>
    </cfRule>
  </conditionalFormatting>
  <conditionalFormatting sqref="H26">
    <cfRule type="cellIs" dxfId="283" priority="1717" operator="equal">
      <formula>1</formula>
    </cfRule>
    <cfRule type="cellIs" dxfId="282" priority="1718" operator="equal">
      <formula>19</formula>
    </cfRule>
    <cfRule type="cellIs" dxfId="281" priority="1719" operator="equal">
      <formula>20</formula>
    </cfRule>
  </conditionalFormatting>
  <conditionalFormatting sqref="H26">
    <cfRule type="cellIs" dxfId="280" priority="1705" operator="equal">
      <formula>1</formula>
    </cfRule>
    <cfRule type="cellIs" dxfId="279" priority="1706" operator="equal">
      <formula>19</formula>
    </cfRule>
    <cfRule type="cellIs" dxfId="278" priority="1707" operator="equal">
      <formula>20</formula>
    </cfRule>
  </conditionalFormatting>
  <conditionalFormatting sqref="H25">
    <cfRule type="cellIs" dxfId="277" priority="1693" operator="equal">
      <formula>1</formula>
    </cfRule>
    <cfRule type="cellIs" dxfId="276" priority="1694" operator="equal">
      <formula>19</formula>
    </cfRule>
    <cfRule type="cellIs" dxfId="275" priority="1695" operator="equal">
      <formula>20</formula>
    </cfRule>
  </conditionalFormatting>
  <conditionalFormatting sqref="H24">
    <cfRule type="cellIs" dxfId="274" priority="1690" operator="equal">
      <formula>1</formula>
    </cfRule>
    <cfRule type="cellIs" dxfId="273" priority="1691" operator="equal">
      <formula>19</formula>
    </cfRule>
    <cfRule type="cellIs" dxfId="272" priority="1692" operator="equal">
      <formula>20</formula>
    </cfRule>
  </conditionalFormatting>
  <conditionalFormatting sqref="H25">
    <cfRule type="cellIs" dxfId="271" priority="1687" operator="equal">
      <formula>1</formula>
    </cfRule>
    <cfRule type="cellIs" dxfId="270" priority="1688" operator="equal">
      <formula>19</formula>
    </cfRule>
    <cfRule type="cellIs" dxfId="269" priority="1689" operator="equal">
      <formula>20</formula>
    </cfRule>
  </conditionalFormatting>
  <conditionalFormatting sqref="H26">
    <cfRule type="cellIs" dxfId="268" priority="1684" operator="equal">
      <formula>1</formula>
    </cfRule>
    <cfRule type="cellIs" dxfId="267" priority="1685" operator="equal">
      <formula>19</formula>
    </cfRule>
    <cfRule type="cellIs" dxfId="266" priority="1686" operator="equal">
      <formula>20</formula>
    </cfRule>
  </conditionalFormatting>
  <conditionalFormatting sqref="H26">
    <cfRule type="cellIs" dxfId="265" priority="1672" operator="equal">
      <formula>1</formula>
    </cfRule>
    <cfRule type="cellIs" dxfId="264" priority="1673" operator="equal">
      <formula>19</formula>
    </cfRule>
    <cfRule type="cellIs" dxfId="263" priority="1674" operator="equal">
      <formula>20</formula>
    </cfRule>
  </conditionalFormatting>
  <conditionalFormatting sqref="H7">
    <cfRule type="cellIs" dxfId="262" priority="1273" operator="equal">
      <formula>1</formula>
    </cfRule>
    <cfRule type="cellIs" dxfId="261" priority="1274" operator="equal">
      <formula>19</formula>
    </cfRule>
    <cfRule type="cellIs" dxfId="260" priority="1275" operator="equal">
      <formula>20</formula>
    </cfRule>
  </conditionalFormatting>
  <conditionalFormatting sqref="H7">
    <cfRule type="cellIs" dxfId="259" priority="1270" operator="equal">
      <formula>1</formula>
    </cfRule>
    <cfRule type="cellIs" dxfId="258" priority="1271" operator="equal">
      <formula>19</formula>
    </cfRule>
    <cfRule type="cellIs" dxfId="257" priority="1272" operator="equal">
      <formula>20</formula>
    </cfRule>
  </conditionalFormatting>
  <conditionalFormatting sqref="H8:H9 H12:H13">
    <cfRule type="cellIs" dxfId="256" priority="715" operator="equal">
      <formula>1</formula>
    </cfRule>
    <cfRule type="cellIs" dxfId="255" priority="716" operator="equal">
      <formula>19</formula>
    </cfRule>
    <cfRule type="cellIs" dxfId="254" priority="717" operator="equal">
      <formula>20</formula>
    </cfRule>
  </conditionalFormatting>
  <conditionalFormatting sqref="H8:H9 H12:H13">
    <cfRule type="cellIs" dxfId="253" priority="718" operator="equal">
      <formula>1</formula>
    </cfRule>
    <cfRule type="cellIs" dxfId="252" priority="719" operator="equal">
      <formula>19</formula>
    </cfRule>
    <cfRule type="cellIs" dxfId="251" priority="720" operator="equal">
      <formula>20</formula>
    </cfRule>
  </conditionalFormatting>
  <conditionalFormatting sqref="H8:H9 H12:H13">
    <cfRule type="cellIs" dxfId="250" priority="712" operator="equal">
      <formula>1</formula>
    </cfRule>
    <cfRule type="cellIs" dxfId="249" priority="713" operator="equal">
      <formula>19</formula>
    </cfRule>
    <cfRule type="cellIs" dxfId="248" priority="714" operator="equal">
      <formula>20</formula>
    </cfRule>
  </conditionalFormatting>
  <conditionalFormatting sqref="H8:H9 H12:H13">
    <cfRule type="cellIs" dxfId="247" priority="709" operator="equal">
      <formula>1</formula>
    </cfRule>
    <cfRule type="cellIs" dxfId="246" priority="710" operator="equal">
      <formula>19</formula>
    </cfRule>
    <cfRule type="cellIs" dxfId="245" priority="711" operator="equal">
      <formula>20</formula>
    </cfRule>
  </conditionalFormatting>
  <conditionalFormatting sqref="H3">
    <cfRule type="cellIs" dxfId="244" priority="679" operator="equal">
      <formula>1</formula>
    </cfRule>
    <cfRule type="cellIs" dxfId="243" priority="680" operator="equal">
      <formula>19</formula>
    </cfRule>
    <cfRule type="cellIs" dxfId="242" priority="681" operator="equal">
      <formula>20</formula>
    </cfRule>
  </conditionalFormatting>
  <conditionalFormatting sqref="H3">
    <cfRule type="cellIs" dxfId="241" priority="682" operator="equal">
      <formula>1</formula>
    </cfRule>
    <cfRule type="cellIs" dxfId="240" priority="683" operator="equal">
      <formula>19</formula>
    </cfRule>
    <cfRule type="cellIs" dxfId="239" priority="684" operator="equal">
      <formula>20</formula>
    </cfRule>
  </conditionalFormatting>
  <conditionalFormatting sqref="H3">
    <cfRule type="cellIs" dxfId="238" priority="676" operator="equal">
      <formula>1</formula>
    </cfRule>
    <cfRule type="cellIs" dxfId="237" priority="677" operator="equal">
      <formula>19</formula>
    </cfRule>
    <cfRule type="cellIs" dxfId="236" priority="678" operator="equal">
      <formula>20</formula>
    </cfRule>
  </conditionalFormatting>
  <conditionalFormatting sqref="H3">
    <cfRule type="cellIs" dxfId="235" priority="673" operator="equal">
      <formula>1</formula>
    </cfRule>
    <cfRule type="cellIs" dxfId="234" priority="674" operator="equal">
      <formula>19</formula>
    </cfRule>
    <cfRule type="cellIs" dxfId="233" priority="675" operator="equal">
      <formula>20</formula>
    </cfRule>
  </conditionalFormatting>
  <conditionalFormatting sqref="H27">
    <cfRule type="cellIs" dxfId="232" priority="367" operator="equal">
      <formula>1</formula>
    </cfRule>
    <cfRule type="cellIs" dxfId="231" priority="368" operator="equal">
      <formula>19</formula>
    </cfRule>
    <cfRule type="cellIs" dxfId="230" priority="369" operator="equal">
      <formula>20</formula>
    </cfRule>
  </conditionalFormatting>
  <conditionalFormatting sqref="H28">
    <cfRule type="cellIs" dxfId="229" priority="361" operator="equal">
      <formula>1</formula>
    </cfRule>
    <cfRule type="cellIs" dxfId="228" priority="362" operator="equal">
      <formula>19</formula>
    </cfRule>
    <cfRule type="cellIs" dxfId="227" priority="363" operator="equal">
      <formula>20</formula>
    </cfRule>
  </conditionalFormatting>
  <conditionalFormatting sqref="H27">
    <cfRule type="cellIs" dxfId="226" priority="358" operator="equal">
      <formula>1</formula>
    </cfRule>
    <cfRule type="cellIs" dxfId="225" priority="359" operator="equal">
      <formula>19</formula>
    </cfRule>
    <cfRule type="cellIs" dxfId="224" priority="360" operator="equal">
      <formula>20</formula>
    </cfRule>
  </conditionalFormatting>
  <conditionalFormatting sqref="H28">
    <cfRule type="cellIs" dxfId="223" priority="352" operator="equal">
      <formula>1</formula>
    </cfRule>
    <cfRule type="cellIs" dxfId="222" priority="353" operator="equal">
      <formula>19</formula>
    </cfRule>
    <cfRule type="cellIs" dxfId="221" priority="354" operator="equal">
      <formula>20</formula>
    </cfRule>
  </conditionalFormatting>
  <conditionalFormatting sqref="H29">
    <cfRule type="cellIs" dxfId="220" priority="349" operator="equal">
      <formula>1</formula>
    </cfRule>
    <cfRule type="cellIs" dxfId="219" priority="350" operator="equal">
      <formula>19</formula>
    </cfRule>
    <cfRule type="cellIs" dxfId="218" priority="351" operator="equal">
      <formula>20</formula>
    </cfRule>
  </conditionalFormatting>
  <conditionalFormatting sqref="H27">
    <cfRule type="cellIs" dxfId="217" priority="346" operator="equal">
      <formula>1</formula>
    </cfRule>
    <cfRule type="cellIs" dxfId="216" priority="347" operator="equal">
      <formula>19</formula>
    </cfRule>
    <cfRule type="cellIs" dxfId="215" priority="348" operator="equal">
      <formula>20</formula>
    </cfRule>
  </conditionalFormatting>
  <conditionalFormatting sqref="H28">
    <cfRule type="cellIs" dxfId="214" priority="340" operator="equal">
      <formula>1</formula>
    </cfRule>
    <cfRule type="cellIs" dxfId="213" priority="341" operator="equal">
      <formula>19</formula>
    </cfRule>
    <cfRule type="cellIs" dxfId="212" priority="342" operator="equal">
      <formula>20</formula>
    </cfRule>
  </conditionalFormatting>
  <conditionalFormatting sqref="H29">
    <cfRule type="cellIs" dxfId="211" priority="337" operator="equal">
      <formula>1</formula>
    </cfRule>
    <cfRule type="cellIs" dxfId="210" priority="338" operator="equal">
      <formula>19</formula>
    </cfRule>
    <cfRule type="cellIs" dxfId="209" priority="339" operator="equal">
      <formula>20</formula>
    </cfRule>
  </conditionalFormatting>
  <conditionalFormatting sqref="H27">
    <cfRule type="cellIs" dxfId="208" priority="334" operator="equal">
      <formula>1</formula>
    </cfRule>
    <cfRule type="cellIs" dxfId="207" priority="335" operator="equal">
      <formula>19</formula>
    </cfRule>
    <cfRule type="cellIs" dxfId="206" priority="336" operator="equal">
      <formula>20</formula>
    </cfRule>
  </conditionalFormatting>
  <conditionalFormatting sqref="H28">
    <cfRule type="cellIs" dxfId="205" priority="328" operator="equal">
      <formula>1</formula>
    </cfRule>
    <cfRule type="cellIs" dxfId="204" priority="329" operator="equal">
      <formula>19</formula>
    </cfRule>
    <cfRule type="cellIs" dxfId="203" priority="330" operator="equal">
      <formula>20</formula>
    </cfRule>
  </conditionalFormatting>
  <conditionalFormatting sqref="H29">
    <cfRule type="cellIs" dxfId="202" priority="325" operator="equal">
      <formula>1</formula>
    </cfRule>
    <cfRule type="cellIs" dxfId="201" priority="326" operator="equal">
      <formula>19</formula>
    </cfRule>
    <cfRule type="cellIs" dxfId="200" priority="327" operator="equal">
      <formula>20</formula>
    </cfRule>
  </conditionalFormatting>
  <conditionalFormatting sqref="H27">
    <cfRule type="cellIs" dxfId="199" priority="322" operator="equal">
      <formula>1</formula>
    </cfRule>
    <cfRule type="cellIs" dxfId="198" priority="323" operator="equal">
      <formula>19</formula>
    </cfRule>
    <cfRule type="cellIs" dxfId="197" priority="324" operator="equal">
      <formula>20</formula>
    </cfRule>
  </conditionalFormatting>
  <conditionalFormatting sqref="H28">
    <cfRule type="cellIs" dxfId="196" priority="316" operator="equal">
      <formula>1</formula>
    </cfRule>
    <cfRule type="cellIs" dxfId="195" priority="317" operator="equal">
      <formula>19</formula>
    </cfRule>
    <cfRule type="cellIs" dxfId="194" priority="318" operator="equal">
      <formula>20</formula>
    </cfRule>
  </conditionalFormatting>
  <conditionalFormatting sqref="H29">
    <cfRule type="cellIs" dxfId="193" priority="313" operator="equal">
      <formula>1</formula>
    </cfRule>
    <cfRule type="cellIs" dxfId="192" priority="314" operator="equal">
      <formula>19</formula>
    </cfRule>
    <cfRule type="cellIs" dxfId="191" priority="315" operator="equal">
      <formula>20</formula>
    </cfRule>
  </conditionalFormatting>
  <conditionalFormatting sqref="H27">
    <cfRule type="cellIs" dxfId="190" priority="310" operator="equal">
      <formula>1</formula>
    </cfRule>
    <cfRule type="cellIs" dxfId="189" priority="311" operator="equal">
      <formula>19</formula>
    </cfRule>
    <cfRule type="cellIs" dxfId="188" priority="312" operator="equal">
      <formula>20</formula>
    </cfRule>
  </conditionalFormatting>
  <conditionalFormatting sqref="H28">
    <cfRule type="cellIs" dxfId="187" priority="304" operator="equal">
      <formula>1</formula>
    </cfRule>
    <cfRule type="cellIs" dxfId="186" priority="305" operator="equal">
      <formula>19</formula>
    </cfRule>
    <cfRule type="cellIs" dxfId="185" priority="306" operator="equal">
      <formula>20</formula>
    </cfRule>
  </conditionalFormatting>
  <conditionalFormatting sqref="H29">
    <cfRule type="cellIs" dxfId="184" priority="301" operator="equal">
      <formula>1</formula>
    </cfRule>
    <cfRule type="cellIs" dxfId="183" priority="302" operator="equal">
      <formula>19</formula>
    </cfRule>
    <cfRule type="cellIs" dxfId="182" priority="303" operator="equal">
      <formula>20</formula>
    </cfRule>
  </conditionalFormatting>
  <conditionalFormatting sqref="H28">
    <cfRule type="cellIs" dxfId="181" priority="295" operator="equal">
      <formula>1</formula>
    </cfRule>
    <cfRule type="cellIs" dxfId="180" priority="296" operator="equal">
      <formula>19</formula>
    </cfRule>
    <cfRule type="cellIs" dxfId="179" priority="297" operator="equal">
      <formula>20</formula>
    </cfRule>
  </conditionalFormatting>
  <conditionalFormatting sqref="H29">
    <cfRule type="cellIs" dxfId="178" priority="292" operator="equal">
      <formula>1</formula>
    </cfRule>
    <cfRule type="cellIs" dxfId="177" priority="293" operator="equal">
      <formula>19</formula>
    </cfRule>
    <cfRule type="cellIs" dxfId="176" priority="294" operator="equal">
      <formula>20</formula>
    </cfRule>
  </conditionalFormatting>
  <conditionalFormatting sqref="H28">
    <cfRule type="cellIs" dxfId="175" priority="286" operator="equal">
      <formula>1</formula>
    </cfRule>
    <cfRule type="cellIs" dxfId="174" priority="287" operator="equal">
      <formula>19</formula>
    </cfRule>
    <cfRule type="cellIs" dxfId="173" priority="288" operator="equal">
      <formula>20</formula>
    </cfRule>
  </conditionalFormatting>
  <conditionalFormatting sqref="H29">
    <cfRule type="cellIs" dxfId="172" priority="283" operator="equal">
      <formula>1</formula>
    </cfRule>
    <cfRule type="cellIs" dxfId="171" priority="284" operator="equal">
      <formula>19</formula>
    </cfRule>
    <cfRule type="cellIs" dxfId="170" priority="285" operator="equal">
      <formula>20</formula>
    </cfRule>
  </conditionalFormatting>
  <conditionalFormatting sqref="H27">
    <cfRule type="cellIs" dxfId="169" priority="280" operator="equal">
      <formula>1</formula>
    </cfRule>
    <cfRule type="cellIs" dxfId="168" priority="281" operator="equal">
      <formula>19</formula>
    </cfRule>
    <cfRule type="cellIs" dxfId="167" priority="282" operator="equal">
      <formula>20</formula>
    </cfRule>
  </conditionalFormatting>
  <conditionalFormatting sqref="H28">
    <cfRule type="cellIs" dxfId="166" priority="274" operator="equal">
      <formula>1</formula>
    </cfRule>
    <cfRule type="cellIs" dxfId="165" priority="275" operator="equal">
      <formula>19</formula>
    </cfRule>
    <cfRule type="cellIs" dxfId="164" priority="276" operator="equal">
      <formula>20</formula>
    </cfRule>
  </conditionalFormatting>
  <conditionalFormatting sqref="H29">
    <cfRule type="cellIs" dxfId="163" priority="271" operator="equal">
      <formula>1</formula>
    </cfRule>
    <cfRule type="cellIs" dxfId="162" priority="272" operator="equal">
      <formula>19</formula>
    </cfRule>
    <cfRule type="cellIs" dxfId="161" priority="273" operator="equal">
      <formula>20</formula>
    </cfRule>
  </conditionalFormatting>
  <conditionalFormatting sqref="H28">
    <cfRule type="cellIs" dxfId="160" priority="265" operator="equal">
      <formula>1</formula>
    </cfRule>
    <cfRule type="cellIs" dxfId="159" priority="266" operator="equal">
      <formula>19</formula>
    </cfRule>
    <cfRule type="cellIs" dxfId="158" priority="267" operator="equal">
      <formula>20</formula>
    </cfRule>
  </conditionalFormatting>
  <conditionalFormatting sqref="H29">
    <cfRule type="cellIs" dxfId="157" priority="262" operator="equal">
      <formula>1</formula>
    </cfRule>
    <cfRule type="cellIs" dxfId="156" priority="263" operator="equal">
      <formula>19</formula>
    </cfRule>
    <cfRule type="cellIs" dxfId="155" priority="264" operator="equal">
      <formula>20</formula>
    </cfRule>
  </conditionalFormatting>
  <conditionalFormatting sqref="H27">
    <cfRule type="cellIs" dxfId="154" priority="259" operator="equal">
      <formula>1</formula>
    </cfRule>
    <cfRule type="cellIs" dxfId="153" priority="260" operator="equal">
      <formula>19</formula>
    </cfRule>
    <cfRule type="cellIs" dxfId="152" priority="261" operator="equal">
      <formula>20</formula>
    </cfRule>
  </conditionalFormatting>
  <conditionalFormatting sqref="H27">
    <cfRule type="cellIs" dxfId="151" priority="256" operator="equal">
      <formula>1</formula>
    </cfRule>
    <cfRule type="cellIs" dxfId="150" priority="257" operator="equal">
      <formula>19</formula>
    </cfRule>
    <cfRule type="cellIs" dxfId="149" priority="258" operator="equal">
      <formula>20</formula>
    </cfRule>
  </conditionalFormatting>
  <conditionalFormatting sqref="H28">
    <cfRule type="cellIs" dxfId="148" priority="253" operator="equal">
      <formula>1</formula>
    </cfRule>
    <cfRule type="cellIs" dxfId="147" priority="254" operator="equal">
      <formula>19</formula>
    </cfRule>
    <cfRule type="cellIs" dxfId="146" priority="255" operator="equal">
      <formula>20</formula>
    </cfRule>
  </conditionalFormatting>
  <conditionalFormatting sqref="H29">
    <cfRule type="cellIs" dxfId="145" priority="250" operator="equal">
      <formula>1</formula>
    </cfRule>
    <cfRule type="cellIs" dxfId="144" priority="251" operator="equal">
      <formula>19</formula>
    </cfRule>
    <cfRule type="cellIs" dxfId="143" priority="252" operator="equal">
      <formula>20</formula>
    </cfRule>
  </conditionalFormatting>
  <conditionalFormatting sqref="H28">
    <cfRule type="cellIs" dxfId="142" priority="247" operator="equal">
      <formula>1</formula>
    </cfRule>
    <cfRule type="cellIs" dxfId="141" priority="248" operator="equal">
      <formula>19</formula>
    </cfRule>
    <cfRule type="cellIs" dxfId="140" priority="249" operator="equal">
      <formula>20</formula>
    </cfRule>
  </conditionalFormatting>
  <conditionalFormatting sqref="H29">
    <cfRule type="cellIs" dxfId="139" priority="244" operator="equal">
      <formula>1</formula>
    </cfRule>
    <cfRule type="cellIs" dxfId="138" priority="245" operator="equal">
      <formula>19</formula>
    </cfRule>
    <cfRule type="cellIs" dxfId="137" priority="246" operator="equal">
      <formula>20</formula>
    </cfRule>
  </conditionalFormatting>
  <conditionalFormatting sqref="H27">
    <cfRule type="cellIs" dxfId="136" priority="238" operator="equal">
      <formula>1</formula>
    </cfRule>
    <cfRule type="cellIs" dxfId="135" priority="239" operator="equal">
      <formula>19</formula>
    </cfRule>
    <cfRule type="cellIs" dxfId="134" priority="240" operator="equal">
      <formula>20</formula>
    </cfRule>
  </conditionalFormatting>
  <conditionalFormatting sqref="H28">
    <cfRule type="cellIs" dxfId="133" priority="235" operator="equal">
      <formula>1</formula>
    </cfRule>
    <cfRule type="cellIs" dxfId="132" priority="236" operator="equal">
      <formula>19</formula>
    </cfRule>
    <cfRule type="cellIs" dxfId="131" priority="237" operator="equal">
      <formula>20</formula>
    </cfRule>
  </conditionalFormatting>
  <conditionalFormatting sqref="H29">
    <cfRule type="cellIs" dxfId="130" priority="232" operator="equal">
      <formula>1</formula>
    </cfRule>
    <cfRule type="cellIs" dxfId="129" priority="233" operator="equal">
      <formula>19</formula>
    </cfRule>
    <cfRule type="cellIs" dxfId="128" priority="234" operator="equal">
      <formula>20</formula>
    </cfRule>
  </conditionalFormatting>
  <conditionalFormatting sqref="H28">
    <cfRule type="cellIs" dxfId="127" priority="229" operator="equal">
      <formula>1</formula>
    </cfRule>
    <cfRule type="cellIs" dxfId="126" priority="230" operator="equal">
      <formula>19</formula>
    </cfRule>
    <cfRule type="cellIs" dxfId="125" priority="231" operator="equal">
      <formula>20</formula>
    </cfRule>
  </conditionalFormatting>
  <conditionalFormatting sqref="H29">
    <cfRule type="cellIs" dxfId="124" priority="226" operator="equal">
      <formula>1</formula>
    </cfRule>
    <cfRule type="cellIs" dxfId="123" priority="227" operator="equal">
      <formula>19</formula>
    </cfRule>
    <cfRule type="cellIs" dxfId="122" priority="228" operator="equal">
      <formula>20</formula>
    </cfRule>
  </conditionalFormatting>
  <conditionalFormatting sqref="H27">
    <cfRule type="cellIs" dxfId="121" priority="220" operator="equal">
      <formula>1</formula>
    </cfRule>
    <cfRule type="cellIs" dxfId="120" priority="221" operator="equal">
      <formula>19</formula>
    </cfRule>
    <cfRule type="cellIs" dxfId="119" priority="222" operator="equal">
      <formula>20</formula>
    </cfRule>
  </conditionalFormatting>
  <conditionalFormatting sqref="H29">
    <cfRule type="cellIs" dxfId="118" priority="214" operator="equal">
      <formula>1</formula>
    </cfRule>
    <cfRule type="cellIs" dxfId="117" priority="215" operator="equal">
      <formula>19</formula>
    </cfRule>
    <cfRule type="cellIs" dxfId="116" priority="216" operator="equal">
      <formula>20</formula>
    </cfRule>
  </conditionalFormatting>
  <conditionalFormatting sqref="H29">
    <cfRule type="cellIs" dxfId="115" priority="211" operator="equal">
      <formula>1</formula>
    </cfRule>
    <cfRule type="cellIs" dxfId="114" priority="212" operator="equal">
      <formula>19</formula>
    </cfRule>
    <cfRule type="cellIs" dxfId="113" priority="213" operator="equal">
      <formula>20</formula>
    </cfRule>
  </conditionalFormatting>
  <conditionalFormatting sqref="H28">
    <cfRule type="cellIs" dxfId="112" priority="208" operator="equal">
      <formula>1</formula>
    </cfRule>
    <cfRule type="cellIs" dxfId="111" priority="209" operator="equal">
      <formula>19</formula>
    </cfRule>
    <cfRule type="cellIs" dxfId="110" priority="210" operator="equal">
      <formula>20</formula>
    </cfRule>
  </conditionalFormatting>
  <conditionalFormatting sqref="H5">
    <cfRule type="cellIs" dxfId="109" priority="112" operator="equal">
      <formula>1</formula>
    </cfRule>
    <cfRule type="cellIs" dxfId="108" priority="113" operator="equal">
      <formula>19</formula>
    </cfRule>
    <cfRule type="cellIs" dxfId="107" priority="114" operator="equal">
      <formula>20</formula>
    </cfRule>
  </conditionalFormatting>
  <conditionalFormatting sqref="H5">
    <cfRule type="cellIs" dxfId="106" priority="115" operator="equal">
      <formula>1</formula>
    </cfRule>
    <cfRule type="cellIs" dxfId="105" priority="116" operator="equal">
      <formula>19</formula>
    </cfRule>
    <cfRule type="cellIs" dxfId="104" priority="117" operator="equal">
      <formula>20</formula>
    </cfRule>
  </conditionalFormatting>
  <conditionalFormatting sqref="H5">
    <cfRule type="cellIs" dxfId="103" priority="109" operator="equal">
      <formula>1</formula>
    </cfRule>
    <cfRule type="cellIs" dxfId="102" priority="110" operator="equal">
      <formula>19</formula>
    </cfRule>
    <cfRule type="cellIs" dxfId="101" priority="111" operator="equal">
      <formula>20</formula>
    </cfRule>
  </conditionalFormatting>
  <conditionalFormatting sqref="H5">
    <cfRule type="cellIs" dxfId="100" priority="106" operator="equal">
      <formula>1</formula>
    </cfRule>
    <cfRule type="cellIs" dxfId="99" priority="107" operator="equal">
      <formula>19</formula>
    </cfRule>
    <cfRule type="cellIs" dxfId="98" priority="108" operator="equal">
      <formula>20</formula>
    </cfRule>
  </conditionalFormatting>
  <conditionalFormatting sqref="H4">
    <cfRule type="cellIs" dxfId="97" priority="100" operator="equal">
      <formula>1</formula>
    </cfRule>
    <cfRule type="cellIs" dxfId="96" priority="101" operator="equal">
      <formula>19</formula>
    </cfRule>
    <cfRule type="cellIs" dxfId="95" priority="102" operator="equal">
      <formula>20</formula>
    </cfRule>
  </conditionalFormatting>
  <conditionalFormatting sqref="H4">
    <cfRule type="cellIs" dxfId="94" priority="103" operator="equal">
      <formula>1</formula>
    </cfRule>
    <cfRule type="cellIs" dxfId="93" priority="104" operator="equal">
      <formula>19</formula>
    </cfRule>
    <cfRule type="cellIs" dxfId="92" priority="105" operator="equal">
      <formula>20</formula>
    </cfRule>
  </conditionalFormatting>
  <conditionalFormatting sqref="H4">
    <cfRule type="cellIs" dxfId="91" priority="97" operator="equal">
      <formula>1</formula>
    </cfRule>
    <cfRule type="cellIs" dxfId="90" priority="98" operator="equal">
      <formula>19</formula>
    </cfRule>
    <cfRule type="cellIs" dxfId="89" priority="99" operator="equal">
      <formula>20</formula>
    </cfRule>
  </conditionalFormatting>
  <conditionalFormatting sqref="H4">
    <cfRule type="cellIs" dxfId="88" priority="94" operator="equal">
      <formula>1</formula>
    </cfRule>
    <cfRule type="cellIs" dxfId="87" priority="95" operator="equal">
      <formula>19</formula>
    </cfRule>
    <cfRule type="cellIs" dxfId="86" priority="96" operator="equal">
      <formula>20</formula>
    </cfRule>
  </conditionalFormatting>
  <conditionalFormatting sqref="H15:H16">
    <cfRule type="cellIs" dxfId="85" priority="88" operator="equal">
      <formula>1</formula>
    </cfRule>
    <cfRule type="cellIs" dxfId="84" priority="89" operator="equal">
      <formula>19</formula>
    </cfRule>
    <cfRule type="cellIs" dxfId="83" priority="90" operator="equal">
      <formula>20</formula>
    </cfRule>
  </conditionalFormatting>
  <conditionalFormatting sqref="H15:H16">
    <cfRule type="cellIs" dxfId="82" priority="91" operator="equal">
      <formula>1</formula>
    </cfRule>
    <cfRule type="cellIs" dxfId="81" priority="92" operator="equal">
      <formula>19</formula>
    </cfRule>
    <cfRule type="cellIs" dxfId="80" priority="93" operator="equal">
      <formula>20</formula>
    </cfRule>
  </conditionalFormatting>
  <conditionalFormatting sqref="H15:H16">
    <cfRule type="cellIs" dxfId="79" priority="85" operator="equal">
      <formula>1</formula>
    </cfRule>
    <cfRule type="cellIs" dxfId="78" priority="86" operator="equal">
      <formula>19</formula>
    </cfRule>
    <cfRule type="cellIs" dxfId="77" priority="87" operator="equal">
      <formula>20</formula>
    </cfRule>
  </conditionalFormatting>
  <conditionalFormatting sqref="H15:H16">
    <cfRule type="cellIs" dxfId="76" priority="82" operator="equal">
      <formula>1</formula>
    </cfRule>
    <cfRule type="cellIs" dxfId="75" priority="83" operator="equal">
      <formula>19</formula>
    </cfRule>
    <cfRule type="cellIs" dxfId="74" priority="84" operator="equal">
      <formula>20</formula>
    </cfRule>
  </conditionalFormatting>
  <conditionalFormatting sqref="H21">
    <cfRule type="cellIs" dxfId="73" priority="76" operator="equal">
      <formula>1</formula>
    </cfRule>
    <cfRule type="cellIs" dxfId="72" priority="77" operator="equal">
      <formula>19</formula>
    </cfRule>
    <cfRule type="cellIs" dxfId="71" priority="78" operator="equal">
      <formula>20</formula>
    </cfRule>
  </conditionalFormatting>
  <conditionalFormatting sqref="H21">
    <cfRule type="cellIs" dxfId="70" priority="79" operator="equal">
      <formula>1</formula>
    </cfRule>
    <cfRule type="cellIs" dxfId="69" priority="80" operator="equal">
      <formula>19</formula>
    </cfRule>
    <cfRule type="cellIs" dxfId="68" priority="81" operator="equal">
      <formula>20</formula>
    </cfRule>
  </conditionalFormatting>
  <conditionalFormatting sqref="H21">
    <cfRule type="cellIs" dxfId="67" priority="73" operator="equal">
      <formula>1</formula>
    </cfRule>
    <cfRule type="cellIs" dxfId="66" priority="74" operator="equal">
      <formula>19</formula>
    </cfRule>
    <cfRule type="cellIs" dxfId="65" priority="75" operator="equal">
      <formula>20</formula>
    </cfRule>
  </conditionalFormatting>
  <conditionalFormatting sqref="H21">
    <cfRule type="cellIs" dxfId="64" priority="70" operator="equal">
      <formula>1</formula>
    </cfRule>
    <cfRule type="cellIs" dxfId="63" priority="71" operator="equal">
      <formula>19</formula>
    </cfRule>
    <cfRule type="cellIs" dxfId="62" priority="72" operator="equal">
      <formula>20</formula>
    </cfRule>
  </conditionalFormatting>
  <conditionalFormatting sqref="H21">
    <cfRule type="cellIs" dxfId="61" priority="67" operator="equal">
      <formula>1</formula>
    </cfRule>
    <cfRule type="cellIs" dxfId="60" priority="68" operator="equal">
      <formula>19</formula>
    </cfRule>
    <cfRule type="cellIs" dxfId="59" priority="69" operator="equal">
      <formula>20</formula>
    </cfRule>
  </conditionalFormatting>
  <conditionalFormatting sqref="H21">
    <cfRule type="cellIs" dxfId="58" priority="64" operator="equal">
      <formula>1</formula>
    </cfRule>
    <cfRule type="cellIs" dxfId="57" priority="65" operator="equal">
      <formula>19</formula>
    </cfRule>
    <cfRule type="cellIs" dxfId="56" priority="66" operator="equal">
      <formula>20</formula>
    </cfRule>
  </conditionalFormatting>
  <conditionalFormatting sqref="H14">
    <cfRule type="cellIs" dxfId="55" priority="49" operator="equal">
      <formula>1</formula>
    </cfRule>
    <cfRule type="cellIs" dxfId="54" priority="50" operator="equal">
      <formula>19</formula>
    </cfRule>
    <cfRule type="cellIs" dxfId="53" priority="51" operator="equal">
      <formula>20</formula>
    </cfRule>
  </conditionalFormatting>
  <conditionalFormatting sqref="H14">
    <cfRule type="cellIs" dxfId="52" priority="43" operator="equal">
      <formula>1</formula>
    </cfRule>
    <cfRule type="cellIs" dxfId="51" priority="44" operator="equal">
      <formula>19</formula>
    </cfRule>
    <cfRule type="cellIs" dxfId="50" priority="45" operator="equal">
      <formula>20</formula>
    </cfRule>
  </conditionalFormatting>
  <conditionalFormatting sqref="H14">
    <cfRule type="cellIs" dxfId="49" priority="46" operator="equal">
      <formula>1</formula>
    </cfRule>
    <cfRule type="cellIs" dxfId="48" priority="47" operator="equal">
      <formula>19</formula>
    </cfRule>
    <cfRule type="cellIs" dxfId="47" priority="48" operator="equal">
      <formula>20</formula>
    </cfRule>
  </conditionalFormatting>
  <conditionalFormatting sqref="H14">
    <cfRule type="cellIs" dxfId="46" priority="40" operator="equal">
      <formula>1</formula>
    </cfRule>
    <cfRule type="cellIs" dxfId="45" priority="41" operator="equal">
      <formula>19</formula>
    </cfRule>
    <cfRule type="cellIs" dxfId="44" priority="42" operator="equal">
      <formula>20</formula>
    </cfRule>
  </conditionalFormatting>
  <conditionalFormatting sqref="H14">
    <cfRule type="cellIs" dxfId="43" priority="37" operator="equal">
      <formula>1</formula>
    </cfRule>
    <cfRule type="cellIs" dxfId="42" priority="38" operator="equal">
      <formula>19</formula>
    </cfRule>
    <cfRule type="cellIs" dxfId="41" priority="39" operator="equal">
      <formula>20</formula>
    </cfRule>
  </conditionalFormatting>
  <conditionalFormatting sqref="H10">
    <cfRule type="cellIs" dxfId="40" priority="34" operator="equal">
      <formula>1</formula>
    </cfRule>
    <cfRule type="cellIs" dxfId="39" priority="35" operator="equal">
      <formula>19</formula>
    </cfRule>
    <cfRule type="cellIs" dxfId="38" priority="36" operator="equal">
      <formula>20</formula>
    </cfRule>
  </conditionalFormatting>
  <conditionalFormatting sqref="H10">
    <cfRule type="cellIs" dxfId="37" priority="28" operator="equal">
      <formula>1</formula>
    </cfRule>
    <cfRule type="cellIs" dxfId="36" priority="29" operator="equal">
      <formula>19</formula>
    </cfRule>
    <cfRule type="cellIs" dxfId="35" priority="30" operator="equal">
      <formula>20</formula>
    </cfRule>
  </conditionalFormatting>
  <conditionalFormatting sqref="H10">
    <cfRule type="cellIs" dxfId="34" priority="31" operator="equal">
      <formula>1</formula>
    </cfRule>
    <cfRule type="cellIs" dxfId="33" priority="32" operator="equal">
      <formula>19</formula>
    </cfRule>
    <cfRule type="cellIs" dxfId="32" priority="33" operator="equal">
      <formula>20</formula>
    </cfRule>
  </conditionalFormatting>
  <conditionalFormatting sqref="H10">
    <cfRule type="cellIs" dxfId="31" priority="25" operator="equal">
      <formula>1</formula>
    </cfRule>
    <cfRule type="cellIs" dxfId="30" priority="26" operator="equal">
      <formula>19</formula>
    </cfRule>
    <cfRule type="cellIs" dxfId="29" priority="27" operator="equal">
      <formula>20</formula>
    </cfRule>
  </conditionalFormatting>
  <conditionalFormatting sqref="H10">
    <cfRule type="cellIs" dxfId="28" priority="22" operator="equal">
      <formula>1</formula>
    </cfRule>
    <cfRule type="cellIs" dxfId="27" priority="23" operator="equal">
      <formula>19</formula>
    </cfRule>
    <cfRule type="cellIs" dxfId="26" priority="24" operator="equal">
      <formula>20</formula>
    </cfRule>
  </conditionalFormatting>
  <conditionalFormatting sqref="H11">
    <cfRule type="cellIs" dxfId="25" priority="19" operator="equal">
      <formula>1</formula>
    </cfRule>
    <cfRule type="cellIs" dxfId="24" priority="20" operator="equal">
      <formula>19</formula>
    </cfRule>
    <cfRule type="cellIs" dxfId="23" priority="21" operator="equal">
      <formula>20</formula>
    </cfRule>
  </conditionalFormatting>
  <conditionalFormatting sqref="H11">
    <cfRule type="cellIs" dxfId="22" priority="13" operator="equal">
      <formula>1</formula>
    </cfRule>
    <cfRule type="cellIs" dxfId="21" priority="14" operator="equal">
      <formula>19</formula>
    </cfRule>
    <cfRule type="cellIs" dxfId="20" priority="15" operator="equal">
      <formula>20</formula>
    </cfRule>
  </conditionalFormatting>
  <conditionalFormatting sqref="H11">
    <cfRule type="cellIs" dxfId="19" priority="16" operator="equal">
      <formula>1</formula>
    </cfRule>
    <cfRule type="cellIs" dxfId="18" priority="17" operator="equal">
      <formula>19</formula>
    </cfRule>
    <cfRule type="cellIs" dxfId="17" priority="18" operator="equal">
      <formula>20</formula>
    </cfRule>
  </conditionalFormatting>
  <conditionalFormatting sqref="H11">
    <cfRule type="cellIs" dxfId="16" priority="10" operator="equal">
      <formula>1</formula>
    </cfRule>
    <cfRule type="cellIs" dxfId="15" priority="11" operator="equal">
      <formula>19</formula>
    </cfRule>
    <cfRule type="cellIs" dxfId="14" priority="12" operator="equal">
      <formula>20</formula>
    </cfRule>
  </conditionalFormatting>
  <conditionalFormatting sqref="H11">
    <cfRule type="cellIs" dxfId="13" priority="7" operator="equal">
      <formula>1</formula>
    </cfRule>
    <cfRule type="cellIs" dxfId="12" priority="8" operator="equal">
      <formula>19</formula>
    </cfRule>
    <cfRule type="cellIs" dxfId="11" priority="9" operator="equal">
      <formula>20</formula>
    </cfRule>
  </conditionalFormatting>
  <conditionalFormatting sqref="H19">
    <cfRule type="cellIs" dxfId="10" priority="4" operator="equal">
      <formula>1</formula>
    </cfRule>
    <cfRule type="cellIs" dxfId="9" priority="5" operator="equal">
      <formula>19</formula>
    </cfRule>
    <cfRule type="cellIs" dxfId="8" priority="6" operator="equal">
      <formula>20</formula>
    </cfRule>
  </conditionalFormatting>
  <conditionalFormatting sqref="H20">
    <cfRule type="cellIs" dxfId="7" priority="1" operator="equal">
      <formula>1</formula>
    </cfRule>
    <cfRule type="cellIs" dxfId="6" priority="2" operator="equal">
      <formula>19</formula>
    </cfRule>
    <cfRule type="cellIs" dxfId="5" priority="3" operator="equal">
      <formula>20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9"/>
  <sheetViews>
    <sheetView showGridLines="0" workbookViewId="0"/>
  </sheetViews>
  <sheetFormatPr defaultColWidth="3.8984375" defaultRowHeight="15.6" x14ac:dyDescent="0.3"/>
  <cols>
    <col min="1" max="1" width="21.3984375" style="20" bestFit="1" customWidth="1"/>
    <col min="2" max="2" width="11.69921875" style="20" bestFit="1" customWidth="1"/>
    <col min="3" max="3" width="6.19921875" style="20" bestFit="1" customWidth="1"/>
    <col min="4" max="4" width="4.296875" style="20" bestFit="1" customWidth="1"/>
    <col min="5" max="5" width="5" style="20" bestFit="1" customWidth="1"/>
    <col min="6" max="6" width="3.8984375" style="20"/>
    <col min="7" max="7" width="21.3984375" style="20" bestFit="1" customWidth="1"/>
    <col min="8" max="8" width="11.69921875" style="20" bestFit="1" customWidth="1"/>
    <col min="9" max="9" width="6.19921875" style="20" bestFit="1" customWidth="1"/>
    <col min="10" max="10" width="4.296875" style="20" bestFit="1" customWidth="1"/>
    <col min="11" max="11" width="5" style="20" bestFit="1" customWidth="1"/>
    <col min="12" max="16384" width="3.8984375" style="20"/>
  </cols>
  <sheetData>
    <row r="1" spans="1:11" s="23" customFormat="1" x14ac:dyDescent="0.3">
      <c r="A1" s="128" t="s">
        <v>0</v>
      </c>
      <c r="B1" s="128" t="s">
        <v>74</v>
      </c>
      <c r="C1" s="128" t="s">
        <v>44</v>
      </c>
      <c r="D1" s="127" t="s">
        <v>3</v>
      </c>
      <c r="E1" s="128" t="s">
        <v>45</v>
      </c>
      <c r="G1" s="128" t="s">
        <v>0</v>
      </c>
      <c r="H1" s="128" t="s">
        <v>74</v>
      </c>
      <c r="I1" s="128" t="s">
        <v>44</v>
      </c>
      <c r="J1" s="127" t="s">
        <v>3</v>
      </c>
      <c r="K1" s="128" t="s">
        <v>45</v>
      </c>
    </row>
    <row r="2" spans="1:11" x14ac:dyDescent="0.3">
      <c r="A2" s="138" t="s">
        <v>100</v>
      </c>
      <c r="B2" s="139" t="s">
        <v>46</v>
      </c>
      <c r="C2" s="136">
        <v>2</v>
      </c>
      <c r="D2" s="125">
        <f t="shared" ref="D2:D16" ca="1" si="0">RANDBETWEEN(1,20)</f>
        <v>1</v>
      </c>
      <c r="E2" s="76">
        <f t="shared" ref="E2:E16" ca="1" si="1">D2+C2</f>
        <v>3</v>
      </c>
      <c r="G2" s="75"/>
      <c r="H2" s="76" t="s">
        <v>46</v>
      </c>
      <c r="I2" s="76"/>
      <c r="J2" s="125">
        <f t="shared" ref="J2:J4" ca="1" si="2">RANDBETWEEN(1,20)</f>
        <v>8</v>
      </c>
      <c r="K2" s="76">
        <f t="shared" ref="K2:K4" ca="1" si="3">J2+I2</f>
        <v>8</v>
      </c>
    </row>
    <row r="3" spans="1:11" x14ac:dyDescent="0.3">
      <c r="A3" s="79" t="s">
        <v>100</v>
      </c>
      <c r="B3" s="139" t="s">
        <v>47</v>
      </c>
      <c r="C3" s="136">
        <v>1</v>
      </c>
      <c r="D3" s="124">
        <f t="shared" ca="1" si="0"/>
        <v>19</v>
      </c>
      <c r="E3" s="78">
        <f t="shared" ca="1" si="1"/>
        <v>20</v>
      </c>
      <c r="G3" s="77"/>
      <c r="H3" s="78" t="s">
        <v>47</v>
      </c>
      <c r="I3" s="78"/>
      <c r="J3" s="124">
        <f t="shared" ca="1" si="2"/>
        <v>7</v>
      </c>
      <c r="K3" s="78">
        <f t="shared" ca="1" si="3"/>
        <v>7</v>
      </c>
    </row>
    <row r="4" spans="1:11" x14ac:dyDescent="0.3">
      <c r="A4" s="135" t="s">
        <v>100</v>
      </c>
      <c r="B4" s="140" t="s">
        <v>48</v>
      </c>
      <c r="C4" s="137">
        <v>-1</v>
      </c>
      <c r="D4" s="126">
        <f t="shared" ca="1" si="0"/>
        <v>16</v>
      </c>
      <c r="E4" s="81">
        <f t="shared" ca="1" si="1"/>
        <v>15</v>
      </c>
      <c r="G4" s="80"/>
      <c r="H4" s="81" t="s">
        <v>48</v>
      </c>
      <c r="I4" s="81"/>
      <c r="J4" s="126">
        <f t="shared" ca="1" si="2"/>
        <v>20</v>
      </c>
      <c r="K4" s="81">
        <f t="shared" ca="1" si="3"/>
        <v>20</v>
      </c>
    </row>
    <row r="5" spans="1:11" x14ac:dyDescent="0.3">
      <c r="A5" s="138" t="s">
        <v>103</v>
      </c>
      <c r="B5" s="139" t="s">
        <v>46</v>
      </c>
      <c r="C5" s="136">
        <v>3</v>
      </c>
      <c r="D5" s="125">
        <f t="shared" ca="1" si="0"/>
        <v>11</v>
      </c>
      <c r="E5" s="76">
        <f t="shared" ca="1" si="1"/>
        <v>14</v>
      </c>
      <c r="G5" s="80"/>
      <c r="H5" s="81" t="s">
        <v>82</v>
      </c>
      <c r="I5" s="81">
        <v>3</v>
      </c>
      <c r="J5" s="126">
        <f ca="1">RANDBETWEEN(1,20)</f>
        <v>20</v>
      </c>
      <c r="K5" s="81">
        <f ca="1">J5+I5</f>
        <v>23</v>
      </c>
    </row>
    <row r="6" spans="1:11" x14ac:dyDescent="0.3">
      <c r="A6" s="79" t="s">
        <v>103</v>
      </c>
      <c r="B6" s="139" t="s">
        <v>47</v>
      </c>
      <c r="C6" s="136">
        <v>9</v>
      </c>
      <c r="D6" s="124">
        <f t="shared" ca="1" si="0"/>
        <v>12</v>
      </c>
      <c r="E6" s="78">
        <f t="shared" ca="1" si="1"/>
        <v>21</v>
      </c>
      <c r="G6" s="80"/>
      <c r="H6" s="140" t="s">
        <v>80</v>
      </c>
      <c r="I6" s="137">
        <v>10</v>
      </c>
      <c r="J6" s="126">
        <f ca="1">RANDBETWEEN(1,20)</f>
        <v>10</v>
      </c>
      <c r="K6" s="81">
        <f t="shared" ref="K6" ca="1" si="4">J6+I6</f>
        <v>20</v>
      </c>
    </row>
    <row r="7" spans="1:11" x14ac:dyDescent="0.3">
      <c r="A7" s="135" t="s">
        <v>103</v>
      </c>
      <c r="B7" s="140" t="s">
        <v>48</v>
      </c>
      <c r="C7" s="137">
        <v>12</v>
      </c>
      <c r="D7" s="126">
        <f t="shared" ca="1" si="0"/>
        <v>3</v>
      </c>
      <c r="E7" s="81">
        <f t="shared" ca="1" si="1"/>
        <v>15</v>
      </c>
      <c r="G7" s="80"/>
      <c r="H7" s="81" t="s">
        <v>84</v>
      </c>
      <c r="I7" s="81"/>
      <c r="J7" s="126">
        <f ca="1">RANDBETWEEN(1,20)</f>
        <v>3</v>
      </c>
      <c r="K7" s="81">
        <f ca="1">J7+I7</f>
        <v>3</v>
      </c>
    </row>
    <row r="8" spans="1:11" x14ac:dyDescent="0.3">
      <c r="A8" s="138" t="s">
        <v>101</v>
      </c>
      <c r="B8" s="139" t="s">
        <v>46</v>
      </c>
      <c r="C8" s="136">
        <v>1</v>
      </c>
      <c r="D8" s="125">
        <f t="shared" ca="1" si="0"/>
        <v>3</v>
      </c>
      <c r="E8" s="76">
        <f t="shared" ca="1" si="1"/>
        <v>4</v>
      </c>
    </row>
    <row r="9" spans="1:11" x14ac:dyDescent="0.3">
      <c r="A9" s="79" t="s">
        <v>101</v>
      </c>
      <c r="B9" s="139" t="s">
        <v>47</v>
      </c>
      <c r="C9" s="136">
        <v>0</v>
      </c>
      <c r="D9" s="124">
        <f t="shared" ca="1" si="0"/>
        <v>19</v>
      </c>
      <c r="E9" s="78">
        <f t="shared" ca="1" si="1"/>
        <v>19</v>
      </c>
    </row>
    <row r="10" spans="1:11" x14ac:dyDescent="0.3">
      <c r="A10" s="135" t="s">
        <v>101</v>
      </c>
      <c r="B10" s="140" t="s">
        <v>48</v>
      </c>
      <c r="C10" s="137">
        <v>-1</v>
      </c>
      <c r="D10" s="126">
        <f t="shared" ca="1" si="0"/>
        <v>16</v>
      </c>
      <c r="E10" s="81">
        <f t="shared" ca="1" si="1"/>
        <v>15</v>
      </c>
    </row>
    <row r="11" spans="1:11" x14ac:dyDescent="0.3">
      <c r="A11" s="138" t="s">
        <v>105</v>
      </c>
      <c r="B11" s="139" t="s">
        <v>46</v>
      </c>
      <c r="C11" s="136">
        <v>5</v>
      </c>
      <c r="D11" s="125">
        <f t="shared" ca="1" si="0"/>
        <v>13</v>
      </c>
      <c r="E11" s="76">
        <f t="shared" ca="1" si="1"/>
        <v>18</v>
      </c>
    </row>
    <row r="12" spans="1:11" x14ac:dyDescent="0.3">
      <c r="A12" s="79" t="s">
        <v>105</v>
      </c>
      <c r="B12" s="139" t="s">
        <v>47</v>
      </c>
      <c r="C12" s="136">
        <v>1</v>
      </c>
      <c r="D12" s="124">
        <f t="shared" ca="1" si="0"/>
        <v>1</v>
      </c>
      <c r="E12" s="78">
        <f t="shared" ca="1" si="1"/>
        <v>2</v>
      </c>
    </row>
    <row r="13" spans="1:11" x14ac:dyDescent="0.3">
      <c r="A13" s="135" t="s">
        <v>105</v>
      </c>
      <c r="B13" s="140" t="s">
        <v>48</v>
      </c>
      <c r="C13" s="137">
        <v>1</v>
      </c>
      <c r="D13" s="126">
        <f t="shared" ca="1" si="0"/>
        <v>18</v>
      </c>
      <c r="E13" s="81">
        <f t="shared" ca="1" si="1"/>
        <v>19</v>
      </c>
    </row>
    <row r="14" spans="1:11" x14ac:dyDescent="0.3">
      <c r="A14" s="138" t="s">
        <v>104</v>
      </c>
      <c r="B14" s="139" t="s">
        <v>46</v>
      </c>
      <c r="C14" s="136">
        <v>5</v>
      </c>
      <c r="D14" s="125">
        <f t="shared" ca="1" si="0"/>
        <v>15</v>
      </c>
      <c r="E14" s="76">
        <f t="shared" ca="1" si="1"/>
        <v>20</v>
      </c>
    </row>
    <row r="15" spans="1:11" x14ac:dyDescent="0.3">
      <c r="A15" s="79" t="s">
        <v>104</v>
      </c>
      <c r="B15" s="139" t="s">
        <v>47</v>
      </c>
      <c r="C15" s="136">
        <v>0</v>
      </c>
      <c r="D15" s="124">
        <f t="shared" ca="1" si="0"/>
        <v>15</v>
      </c>
      <c r="E15" s="78">
        <f t="shared" ca="1" si="1"/>
        <v>15</v>
      </c>
    </row>
    <row r="16" spans="1:11" x14ac:dyDescent="0.3">
      <c r="A16" s="135" t="s">
        <v>104</v>
      </c>
      <c r="B16" s="140" t="s">
        <v>48</v>
      </c>
      <c r="C16" s="137">
        <v>5</v>
      </c>
      <c r="D16" s="126">
        <f t="shared" ca="1" si="0"/>
        <v>18</v>
      </c>
      <c r="E16" s="81">
        <f t="shared" ca="1" si="1"/>
        <v>23</v>
      </c>
    </row>
    <row r="17" spans="1:5" x14ac:dyDescent="0.3">
      <c r="A17" s="138" t="s">
        <v>102</v>
      </c>
      <c r="B17" s="139" t="s">
        <v>46</v>
      </c>
      <c r="C17" s="136">
        <v>4</v>
      </c>
      <c r="D17" s="125">
        <f t="shared" ref="D17:D31" ca="1" si="5">RANDBETWEEN(1,20)</f>
        <v>6</v>
      </c>
      <c r="E17" s="76">
        <f t="shared" ref="E17:E31" ca="1" si="6">D17+C17</f>
        <v>10</v>
      </c>
    </row>
    <row r="18" spans="1:5" x14ac:dyDescent="0.3">
      <c r="A18" s="79" t="s">
        <v>102</v>
      </c>
      <c r="B18" s="139" t="s">
        <v>47</v>
      </c>
      <c r="C18" s="136">
        <v>6</v>
      </c>
      <c r="D18" s="124">
        <f t="shared" ca="1" si="5"/>
        <v>20</v>
      </c>
      <c r="E18" s="78">
        <f t="shared" ca="1" si="6"/>
        <v>26</v>
      </c>
    </row>
    <row r="19" spans="1:5" x14ac:dyDescent="0.3">
      <c r="A19" s="135" t="s">
        <v>102</v>
      </c>
      <c r="B19" s="140" t="s">
        <v>48</v>
      </c>
      <c r="C19" s="137">
        <v>8</v>
      </c>
      <c r="D19" s="126">
        <f t="shared" ca="1" si="5"/>
        <v>3</v>
      </c>
      <c r="E19" s="81">
        <f t="shared" ca="1" si="6"/>
        <v>11</v>
      </c>
    </row>
    <row r="20" spans="1:5" x14ac:dyDescent="0.3">
      <c r="A20" s="138" t="s">
        <v>132</v>
      </c>
      <c r="B20" s="139" t="s">
        <v>46</v>
      </c>
      <c r="C20" s="183">
        <f>4+1+2</f>
        <v>7</v>
      </c>
      <c r="D20" s="125">
        <f t="shared" ca="1" si="5"/>
        <v>3</v>
      </c>
      <c r="E20" s="76">
        <f t="shared" ca="1" si="6"/>
        <v>10</v>
      </c>
    </row>
    <row r="21" spans="1:5" x14ac:dyDescent="0.3">
      <c r="A21" s="79" t="s">
        <v>132</v>
      </c>
      <c r="B21" s="139" t="s">
        <v>47</v>
      </c>
      <c r="C21" s="183">
        <f>6+1</f>
        <v>7</v>
      </c>
      <c r="D21" s="124">
        <f t="shared" ca="1" si="5"/>
        <v>10</v>
      </c>
      <c r="E21" s="78">
        <f t="shared" ca="1" si="6"/>
        <v>17</v>
      </c>
    </row>
    <row r="22" spans="1:5" x14ac:dyDescent="0.3">
      <c r="A22" s="135" t="s">
        <v>132</v>
      </c>
      <c r="B22" s="140" t="s">
        <v>48</v>
      </c>
      <c r="C22" s="184">
        <f>8+1</f>
        <v>9</v>
      </c>
      <c r="D22" s="126">
        <f t="shared" ca="1" si="5"/>
        <v>15</v>
      </c>
      <c r="E22" s="81">
        <f t="shared" ca="1" si="6"/>
        <v>24</v>
      </c>
    </row>
    <row r="23" spans="1:5" x14ac:dyDescent="0.3">
      <c r="A23" s="138" t="s">
        <v>133</v>
      </c>
      <c r="B23" s="139" t="s">
        <v>46</v>
      </c>
      <c r="C23" s="183">
        <f>4+1</f>
        <v>5</v>
      </c>
      <c r="D23" s="125">
        <f t="shared" ca="1" si="5"/>
        <v>13</v>
      </c>
      <c r="E23" s="76">
        <f t="shared" ca="1" si="6"/>
        <v>18</v>
      </c>
    </row>
    <row r="24" spans="1:5" x14ac:dyDescent="0.3">
      <c r="A24" s="79" t="s">
        <v>133</v>
      </c>
      <c r="B24" s="139" t="s">
        <v>47</v>
      </c>
      <c r="C24" s="183">
        <f>6+1</f>
        <v>7</v>
      </c>
      <c r="D24" s="124">
        <f t="shared" ca="1" si="5"/>
        <v>1</v>
      </c>
      <c r="E24" s="78">
        <f t="shared" ca="1" si="6"/>
        <v>8</v>
      </c>
    </row>
    <row r="25" spans="1:5" x14ac:dyDescent="0.3">
      <c r="A25" s="135" t="s">
        <v>133</v>
      </c>
      <c r="B25" s="140" t="s">
        <v>48</v>
      </c>
      <c r="C25" s="184">
        <f>8+1</f>
        <v>9</v>
      </c>
      <c r="D25" s="126">
        <f t="shared" ca="1" si="5"/>
        <v>15</v>
      </c>
      <c r="E25" s="81">
        <f t="shared" ca="1" si="6"/>
        <v>24</v>
      </c>
    </row>
    <row r="26" spans="1:5" x14ac:dyDescent="0.3">
      <c r="A26" s="138" t="s">
        <v>134</v>
      </c>
      <c r="B26" s="139" t="s">
        <v>46</v>
      </c>
      <c r="C26" s="136">
        <v>1</v>
      </c>
      <c r="D26" s="125">
        <f t="shared" ca="1" si="5"/>
        <v>1</v>
      </c>
      <c r="E26" s="76">
        <f t="shared" ca="1" si="6"/>
        <v>2</v>
      </c>
    </row>
    <row r="27" spans="1:5" x14ac:dyDescent="0.3">
      <c r="A27" s="79" t="s">
        <v>134</v>
      </c>
      <c r="B27" s="139" t="s">
        <v>47</v>
      </c>
      <c r="C27" s="136">
        <v>2</v>
      </c>
      <c r="D27" s="124">
        <f t="shared" ca="1" si="5"/>
        <v>16</v>
      </c>
      <c r="E27" s="78">
        <f t="shared" ca="1" si="6"/>
        <v>18</v>
      </c>
    </row>
    <row r="28" spans="1:5" x14ac:dyDescent="0.3">
      <c r="A28" s="135" t="s">
        <v>134</v>
      </c>
      <c r="B28" s="140" t="s">
        <v>48</v>
      </c>
      <c r="C28" s="137">
        <v>4</v>
      </c>
      <c r="D28" s="126">
        <f t="shared" ca="1" si="5"/>
        <v>14</v>
      </c>
      <c r="E28" s="81">
        <f t="shared" ca="1" si="6"/>
        <v>18</v>
      </c>
    </row>
    <row r="29" spans="1:5" x14ac:dyDescent="0.3">
      <c r="A29" s="138" t="s">
        <v>135</v>
      </c>
      <c r="B29" s="139" t="s">
        <v>46</v>
      </c>
      <c r="C29" s="183">
        <f>5+2</f>
        <v>7</v>
      </c>
      <c r="D29" s="125">
        <f t="shared" ca="1" si="5"/>
        <v>4</v>
      </c>
      <c r="E29" s="76">
        <f t="shared" ca="1" si="6"/>
        <v>11</v>
      </c>
    </row>
    <row r="30" spans="1:5" x14ac:dyDescent="0.3">
      <c r="A30" s="79" t="s">
        <v>135</v>
      </c>
      <c r="B30" s="139" t="s">
        <v>47</v>
      </c>
      <c r="C30" s="136">
        <v>1</v>
      </c>
      <c r="D30" s="124">
        <f t="shared" ca="1" si="5"/>
        <v>20</v>
      </c>
      <c r="E30" s="78">
        <f t="shared" ca="1" si="6"/>
        <v>21</v>
      </c>
    </row>
    <row r="31" spans="1:5" x14ac:dyDescent="0.3">
      <c r="A31" s="135" t="s">
        <v>135</v>
      </c>
      <c r="B31" s="140" t="s">
        <v>48</v>
      </c>
      <c r="C31" s="137">
        <v>4</v>
      </c>
      <c r="D31" s="126">
        <f t="shared" ca="1" si="5"/>
        <v>14</v>
      </c>
      <c r="E31" s="81">
        <f t="shared" ca="1" si="6"/>
        <v>18</v>
      </c>
    </row>
    <row r="32" spans="1:5" x14ac:dyDescent="0.3">
      <c r="A32" s="138" t="s">
        <v>161</v>
      </c>
      <c r="B32" s="139" t="s">
        <v>46</v>
      </c>
      <c r="C32" s="136">
        <v>1</v>
      </c>
      <c r="D32" s="125">
        <f t="shared" ref="D32:D39" ca="1" si="7">RANDBETWEEN(1,20)</f>
        <v>13</v>
      </c>
      <c r="E32" s="76">
        <f t="shared" ref="E32:E39" ca="1" si="8">D32+C32</f>
        <v>14</v>
      </c>
    </row>
    <row r="33" spans="1:5" x14ac:dyDescent="0.3">
      <c r="A33" s="79" t="s">
        <v>161</v>
      </c>
      <c r="B33" s="139" t="s">
        <v>47</v>
      </c>
      <c r="C33" s="136">
        <v>2</v>
      </c>
      <c r="D33" s="124">
        <f t="shared" ca="1" si="7"/>
        <v>19</v>
      </c>
      <c r="E33" s="78">
        <f t="shared" ca="1" si="8"/>
        <v>21</v>
      </c>
    </row>
    <row r="34" spans="1:5" x14ac:dyDescent="0.3">
      <c r="A34" s="135" t="s">
        <v>161</v>
      </c>
      <c r="B34" s="140" t="s">
        <v>48</v>
      </c>
      <c r="C34" s="137">
        <v>1</v>
      </c>
      <c r="D34" s="126">
        <f t="shared" ca="1" si="7"/>
        <v>13</v>
      </c>
      <c r="E34" s="81">
        <f t="shared" ca="1" si="8"/>
        <v>14</v>
      </c>
    </row>
    <row r="35" spans="1:5" x14ac:dyDescent="0.3">
      <c r="A35" s="135" t="s">
        <v>103</v>
      </c>
      <c r="B35" s="140" t="s">
        <v>128</v>
      </c>
      <c r="C35" s="137">
        <v>15</v>
      </c>
      <c r="D35" s="126">
        <f t="shared" ca="1" si="7"/>
        <v>2</v>
      </c>
      <c r="E35" s="81">
        <f t="shared" ca="1" si="8"/>
        <v>17</v>
      </c>
    </row>
    <row r="36" spans="1:5" x14ac:dyDescent="0.3">
      <c r="A36" s="135"/>
      <c r="B36" s="140" t="s">
        <v>81</v>
      </c>
      <c r="C36" s="137"/>
      <c r="D36" s="126">
        <f t="shared" ca="1" si="7"/>
        <v>18</v>
      </c>
      <c r="E36" s="81">
        <f t="shared" ca="1" si="8"/>
        <v>18</v>
      </c>
    </row>
    <row r="37" spans="1:5" x14ac:dyDescent="0.3">
      <c r="A37" s="135"/>
      <c r="B37" s="140" t="s">
        <v>78</v>
      </c>
      <c r="C37" s="137"/>
      <c r="D37" s="126">
        <f t="shared" ca="1" si="7"/>
        <v>2</v>
      </c>
      <c r="E37" s="81">
        <f t="shared" ca="1" si="8"/>
        <v>2</v>
      </c>
    </row>
    <row r="38" spans="1:5" x14ac:dyDescent="0.3">
      <c r="A38" s="135"/>
      <c r="B38" s="140" t="s">
        <v>79</v>
      </c>
      <c r="C38" s="137"/>
      <c r="D38" s="126">
        <f t="shared" ca="1" si="7"/>
        <v>3</v>
      </c>
      <c r="E38" s="81">
        <f t="shared" ca="1" si="8"/>
        <v>3</v>
      </c>
    </row>
    <row r="39" spans="1:5" x14ac:dyDescent="0.3">
      <c r="A39" s="135"/>
      <c r="B39" s="140" t="s">
        <v>80</v>
      </c>
      <c r="C39" s="137"/>
      <c r="D39" s="126">
        <f t="shared" ca="1" si="7"/>
        <v>6</v>
      </c>
      <c r="E39" s="81">
        <f t="shared" ca="1" si="8"/>
        <v>6</v>
      </c>
    </row>
  </sheetData>
  <sortState ref="A2:E25">
    <sortCondition ref="A2:A25"/>
  </sortState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3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5.6" x14ac:dyDescent="0.3"/>
  <cols>
    <col min="1" max="1" width="22.796875" style="23" bestFit="1" customWidth="1"/>
    <col min="2" max="2" width="5" style="23" bestFit="1" customWidth="1"/>
    <col min="3" max="3" width="5.8984375" style="23" bestFit="1" customWidth="1"/>
    <col min="4" max="4" width="3.69921875" style="23" bestFit="1" customWidth="1"/>
    <col min="5" max="5" width="6.09765625" style="23" bestFit="1" customWidth="1"/>
    <col min="6" max="6" width="10.3984375" style="20" bestFit="1" customWidth="1"/>
    <col min="7" max="7" width="3.09765625" style="20" customWidth="1"/>
    <col min="8" max="8" width="6.19921875" style="20" bestFit="1" customWidth="1"/>
    <col min="9" max="9" width="7.296875" style="20" bestFit="1" customWidth="1"/>
    <col min="10" max="10" width="4.296875" style="20" bestFit="1" customWidth="1"/>
    <col min="11" max="11" width="4.796875" style="20" bestFit="1" customWidth="1"/>
    <col min="12" max="12" width="4.69921875" style="20" bestFit="1" customWidth="1"/>
    <col min="13" max="13" width="7.5" style="20" bestFit="1" customWidth="1"/>
    <col min="14" max="14" width="5.3984375" style="20" bestFit="1" customWidth="1"/>
    <col min="15" max="15" width="4.19921875" style="20" bestFit="1" customWidth="1"/>
    <col min="16" max="16" width="5.5" style="20" bestFit="1" customWidth="1"/>
    <col min="17" max="17" width="6.09765625" style="20" bestFit="1" customWidth="1"/>
    <col min="18" max="18" width="4.59765625" style="20" bestFit="1" customWidth="1"/>
    <col min="19" max="19" width="5.796875" style="20" bestFit="1" customWidth="1"/>
    <col min="20" max="20" width="6.09765625" style="20" bestFit="1" customWidth="1"/>
    <col min="21" max="21" width="9" style="20"/>
    <col min="22" max="22" width="7.796875" style="20" bestFit="1" customWidth="1"/>
    <col min="23" max="23" width="8.796875" style="20" bestFit="1" customWidth="1"/>
    <col min="24" max="24" width="7.3984375" style="20" bestFit="1" customWidth="1"/>
    <col min="25" max="25" width="4.3984375" style="20" bestFit="1" customWidth="1"/>
    <col min="26" max="26" width="6.69921875" style="20" hidden="1" customWidth="1"/>
    <col min="27" max="27" width="7.59765625" style="20" bestFit="1" customWidth="1"/>
    <col min="28" max="28" width="1.796875" style="20" customWidth="1"/>
    <col min="29" max="29" width="9.09765625" style="20" bestFit="1" customWidth="1"/>
    <col min="30" max="16384" width="9" style="20"/>
  </cols>
  <sheetData>
    <row r="1" spans="1:29" s="17" customFormat="1" ht="32.4" thickTop="1" thickBot="1" x14ac:dyDescent="0.35">
      <c r="A1" s="57" t="s">
        <v>0</v>
      </c>
      <c r="B1" s="167" t="s">
        <v>50</v>
      </c>
      <c r="C1" s="168" t="s">
        <v>49</v>
      </c>
      <c r="D1" s="169" t="s">
        <v>51</v>
      </c>
      <c r="E1" s="130" t="s">
        <v>76</v>
      </c>
      <c r="F1" s="106" t="s">
        <v>52</v>
      </c>
      <c r="G1" s="107"/>
      <c r="H1" s="54" t="s">
        <v>53</v>
      </c>
      <c r="I1" s="16" t="s">
        <v>54</v>
      </c>
      <c r="J1" s="18" t="s">
        <v>55</v>
      </c>
      <c r="K1" s="24" t="s">
        <v>56</v>
      </c>
      <c r="L1" s="27" t="s">
        <v>57</v>
      </c>
      <c r="M1" s="30" t="s">
        <v>58</v>
      </c>
      <c r="N1" s="36" t="s">
        <v>59</v>
      </c>
      <c r="O1" s="39" t="s">
        <v>60</v>
      </c>
      <c r="P1" s="42" t="s">
        <v>61</v>
      </c>
      <c r="Q1" s="45" t="s">
        <v>62</v>
      </c>
      <c r="R1" s="48" t="s">
        <v>63</v>
      </c>
      <c r="S1" s="51" t="s">
        <v>64</v>
      </c>
      <c r="T1" s="33" t="s">
        <v>65</v>
      </c>
      <c r="U1" s="60" t="s">
        <v>66</v>
      </c>
      <c r="V1" s="63" t="s">
        <v>67</v>
      </c>
      <c r="W1" s="69" t="s">
        <v>68</v>
      </c>
      <c r="X1" s="72" t="s">
        <v>69</v>
      </c>
      <c r="Y1" s="67" t="s">
        <v>70</v>
      </c>
      <c r="Z1" s="63" t="s">
        <v>71</v>
      </c>
      <c r="AA1" s="66" t="s">
        <v>72</v>
      </c>
      <c r="AC1" s="164" t="s">
        <v>83</v>
      </c>
    </row>
    <row r="2" spans="1:29" ht="16.8" thickTop="1" thickBot="1" x14ac:dyDescent="0.35">
      <c r="A2" s="58" t="s">
        <v>85</v>
      </c>
      <c r="B2" s="170">
        <v>13</v>
      </c>
      <c r="C2" s="179">
        <f>10+6</f>
        <v>16</v>
      </c>
      <c r="D2" s="180">
        <f>13+6</f>
        <v>19</v>
      </c>
      <c r="E2" s="131">
        <v>0</v>
      </c>
      <c r="F2" s="108" t="s">
        <v>73</v>
      </c>
      <c r="G2" s="109">
        <v>0</v>
      </c>
      <c r="H2" s="55"/>
      <c r="I2" s="19"/>
      <c r="J2" s="190">
        <v>21</v>
      </c>
      <c r="K2" s="25"/>
      <c r="L2" s="28"/>
      <c r="M2" s="31"/>
      <c r="N2" s="37"/>
      <c r="O2" s="40"/>
      <c r="P2" s="43"/>
      <c r="Q2" s="46"/>
      <c r="R2" s="49"/>
      <c r="S2" s="52"/>
      <c r="T2" s="34"/>
      <c r="U2" s="61"/>
      <c r="V2" s="64">
        <f t="shared" ref="V2:V7" si="0">SUM(H2:U2)</f>
        <v>21</v>
      </c>
      <c r="W2" s="70"/>
      <c r="X2" s="73"/>
      <c r="Y2" s="182">
        <f>75+22</f>
        <v>97</v>
      </c>
      <c r="Z2" s="64">
        <f t="shared" ref="Z2:Z7" si="1">Y2+X2-(V2+W2)</f>
        <v>76</v>
      </c>
      <c r="AA2" s="117">
        <f t="shared" ref="AA2:AA7" si="2">SMALL(Y2:Z2,1)</f>
        <v>76</v>
      </c>
      <c r="AC2" s="178">
        <v>110</v>
      </c>
    </row>
    <row r="3" spans="1:29" ht="16.2" thickTop="1" x14ac:dyDescent="0.3">
      <c r="A3" s="59" t="s">
        <v>86</v>
      </c>
      <c r="B3" s="170">
        <f>15</f>
        <v>15</v>
      </c>
      <c r="C3" s="193">
        <f>20</f>
        <v>20</v>
      </c>
      <c r="D3" s="172">
        <f>25</f>
        <v>25</v>
      </c>
      <c r="E3" s="132">
        <v>0</v>
      </c>
      <c r="F3" s="110" t="s">
        <v>73</v>
      </c>
      <c r="G3" s="111">
        <v>0</v>
      </c>
      <c r="H3" s="56"/>
      <c r="I3" s="21"/>
      <c r="J3" s="191">
        <v>15</v>
      </c>
      <c r="K3" s="26"/>
      <c r="L3" s="29">
        <v>1</v>
      </c>
      <c r="M3" s="32"/>
      <c r="N3" s="38"/>
      <c r="O3" s="41"/>
      <c r="P3" s="44"/>
      <c r="Q3" s="47"/>
      <c r="R3" s="50"/>
      <c r="S3" s="53"/>
      <c r="T3" s="35"/>
      <c r="U3" s="62">
        <v>27</v>
      </c>
      <c r="V3" s="64">
        <f t="shared" si="0"/>
        <v>43</v>
      </c>
      <c r="W3" s="71"/>
      <c r="X3" s="74">
        <v>43</v>
      </c>
      <c r="Y3" s="68">
        <v>66</v>
      </c>
      <c r="Z3" s="65">
        <f t="shared" si="1"/>
        <v>66</v>
      </c>
      <c r="AA3" s="117">
        <f t="shared" si="2"/>
        <v>66</v>
      </c>
      <c r="AC3" s="165"/>
    </row>
    <row r="4" spans="1:29" x14ac:dyDescent="0.3">
      <c r="A4" s="59" t="s">
        <v>87</v>
      </c>
      <c r="B4" s="170">
        <f>13</f>
        <v>13</v>
      </c>
      <c r="C4" s="171">
        <f>24</f>
        <v>24</v>
      </c>
      <c r="D4" s="172">
        <f>27</f>
        <v>27</v>
      </c>
      <c r="E4" s="132">
        <v>0</v>
      </c>
      <c r="F4" s="110" t="s">
        <v>73</v>
      </c>
      <c r="G4" s="111">
        <v>0</v>
      </c>
      <c r="H4" s="56">
        <v>5</v>
      </c>
      <c r="I4" s="21">
        <v>4</v>
      </c>
      <c r="J4" s="191">
        <v>9</v>
      </c>
      <c r="K4" s="26"/>
      <c r="L4" s="29"/>
      <c r="M4" s="32"/>
      <c r="N4" s="38"/>
      <c r="O4" s="41"/>
      <c r="P4" s="44"/>
      <c r="Q4" s="47"/>
      <c r="R4" s="50"/>
      <c r="S4" s="53"/>
      <c r="T4" s="35"/>
      <c r="U4" s="62"/>
      <c r="V4" s="64">
        <f t="shared" si="0"/>
        <v>18</v>
      </c>
      <c r="W4" s="71"/>
      <c r="X4" s="74">
        <v>18</v>
      </c>
      <c r="Y4" s="68">
        <f>97</f>
        <v>97</v>
      </c>
      <c r="Z4" s="65">
        <f t="shared" si="1"/>
        <v>97</v>
      </c>
      <c r="AA4" s="117">
        <f t="shared" si="2"/>
        <v>97</v>
      </c>
      <c r="AC4" s="165"/>
    </row>
    <row r="5" spans="1:29" x14ac:dyDescent="0.3">
      <c r="A5" s="59" t="s">
        <v>88</v>
      </c>
      <c r="B5" s="170">
        <f>11</f>
        <v>11</v>
      </c>
      <c r="C5" s="173">
        <f>24</f>
        <v>24</v>
      </c>
      <c r="D5" s="172">
        <f>25</f>
        <v>25</v>
      </c>
      <c r="E5" s="132">
        <v>0</v>
      </c>
      <c r="F5" s="177" t="s">
        <v>119</v>
      </c>
      <c r="G5" s="111">
        <v>1</v>
      </c>
      <c r="H5" s="56">
        <v>7</v>
      </c>
      <c r="I5" s="21"/>
      <c r="J5" s="191">
        <v>34</v>
      </c>
      <c r="K5" s="26"/>
      <c r="L5" s="29"/>
      <c r="M5" s="32">
        <v>14</v>
      </c>
      <c r="N5" s="38"/>
      <c r="O5" s="41">
        <v>20</v>
      </c>
      <c r="P5" s="44"/>
      <c r="Q5" s="47"/>
      <c r="R5" s="50"/>
      <c r="S5" s="53"/>
      <c r="T5" s="35"/>
      <c r="U5" s="62"/>
      <c r="V5" s="64">
        <f t="shared" si="0"/>
        <v>75</v>
      </c>
      <c r="W5" s="71"/>
      <c r="X5" s="74">
        <v>35</v>
      </c>
      <c r="Y5" s="68">
        <v>115</v>
      </c>
      <c r="Z5" s="65">
        <f t="shared" si="1"/>
        <v>75</v>
      </c>
      <c r="AA5" s="117">
        <f t="shared" si="2"/>
        <v>75</v>
      </c>
      <c r="AC5" s="165"/>
    </row>
    <row r="6" spans="1:29" x14ac:dyDescent="0.3">
      <c r="A6" s="58" t="s">
        <v>89</v>
      </c>
      <c r="B6" s="170">
        <f>12</f>
        <v>12</v>
      </c>
      <c r="C6" s="171">
        <f>20</f>
        <v>20</v>
      </c>
      <c r="D6" s="172">
        <f>21</f>
        <v>21</v>
      </c>
      <c r="E6" s="132">
        <v>0</v>
      </c>
      <c r="F6" s="110" t="s">
        <v>73</v>
      </c>
      <c r="G6" s="111">
        <v>0</v>
      </c>
      <c r="H6" s="56"/>
      <c r="I6" s="21"/>
      <c r="J6" s="191">
        <v>13</v>
      </c>
      <c r="K6" s="26"/>
      <c r="L6" s="29">
        <v>4</v>
      </c>
      <c r="M6" s="32">
        <v>8</v>
      </c>
      <c r="N6" s="38"/>
      <c r="O6" s="41"/>
      <c r="P6" s="44"/>
      <c r="Q6" s="47"/>
      <c r="R6" s="50"/>
      <c r="S6" s="53"/>
      <c r="T6" s="35"/>
      <c r="U6" s="62"/>
      <c r="V6" s="64">
        <f t="shared" si="0"/>
        <v>25</v>
      </c>
      <c r="W6" s="71"/>
      <c r="X6" s="74"/>
      <c r="Y6" s="68">
        <v>83</v>
      </c>
      <c r="Z6" s="65">
        <f t="shared" si="1"/>
        <v>58</v>
      </c>
      <c r="AA6" s="117">
        <f t="shared" si="2"/>
        <v>58</v>
      </c>
      <c r="AC6" s="165"/>
    </row>
    <row r="7" spans="1:29" x14ac:dyDescent="0.3">
      <c r="A7" s="176" t="s">
        <v>90</v>
      </c>
      <c r="B7" s="174">
        <f>13</f>
        <v>13</v>
      </c>
      <c r="C7" s="179">
        <f>18+3</f>
        <v>21</v>
      </c>
      <c r="D7" s="180">
        <f>21+3</f>
        <v>24</v>
      </c>
      <c r="E7" s="132">
        <v>0</v>
      </c>
      <c r="F7" s="110" t="s">
        <v>73</v>
      </c>
      <c r="G7" s="111">
        <v>0</v>
      </c>
      <c r="H7" s="56"/>
      <c r="I7" s="21">
        <v>3</v>
      </c>
      <c r="J7" s="191">
        <v>15</v>
      </c>
      <c r="K7" s="26"/>
      <c r="L7" s="29">
        <v>11</v>
      </c>
      <c r="M7" s="32"/>
      <c r="N7" s="38"/>
      <c r="O7" s="41"/>
      <c r="P7" s="44"/>
      <c r="Q7" s="47"/>
      <c r="R7" s="50"/>
      <c r="S7" s="53"/>
      <c r="T7" s="35"/>
      <c r="U7" s="62"/>
      <c r="V7" s="64">
        <f t="shared" si="0"/>
        <v>29</v>
      </c>
      <c r="W7" s="71"/>
      <c r="X7" s="74">
        <v>20</v>
      </c>
      <c r="Y7" s="68">
        <f>66</f>
        <v>66</v>
      </c>
      <c r="Z7" s="65">
        <f t="shared" si="1"/>
        <v>57</v>
      </c>
      <c r="AA7" s="117">
        <f t="shared" si="2"/>
        <v>57</v>
      </c>
      <c r="AC7" s="165"/>
    </row>
    <row r="8" spans="1:29" x14ac:dyDescent="0.3">
      <c r="A8" s="166" t="s">
        <v>101</v>
      </c>
      <c r="B8" s="174">
        <v>11</v>
      </c>
      <c r="C8" s="175">
        <v>10</v>
      </c>
      <c r="D8" s="172">
        <v>11</v>
      </c>
      <c r="E8" s="132">
        <v>0</v>
      </c>
      <c r="F8" s="110" t="s">
        <v>73</v>
      </c>
      <c r="G8" s="111">
        <v>0</v>
      </c>
      <c r="H8" s="56"/>
      <c r="I8" s="21"/>
      <c r="J8" s="22"/>
      <c r="K8" s="141"/>
      <c r="L8" s="142"/>
      <c r="M8" s="32"/>
      <c r="N8" s="38"/>
      <c r="O8" s="41"/>
      <c r="P8" s="44"/>
      <c r="Q8" s="47"/>
      <c r="R8" s="50"/>
      <c r="S8" s="53"/>
      <c r="T8" s="35"/>
      <c r="U8" s="62"/>
      <c r="V8" s="64">
        <f t="shared" ref="V8" si="3">SUM(H8:U8)</f>
        <v>0</v>
      </c>
      <c r="W8" s="71"/>
      <c r="X8" s="74"/>
      <c r="Y8" s="68">
        <v>7</v>
      </c>
      <c r="Z8" s="65">
        <f t="shared" ref="Z8" si="4">Y8+X8-(V8+W8)</f>
        <v>7</v>
      </c>
      <c r="AA8" s="117">
        <f t="shared" ref="AA8" si="5">SMALL(Y8:Z8,1)</f>
        <v>7</v>
      </c>
      <c r="AC8" s="165"/>
    </row>
    <row r="9" spans="1:29" x14ac:dyDescent="0.3">
      <c r="A9" s="166" t="s">
        <v>129</v>
      </c>
      <c r="B9" s="174">
        <v>10</v>
      </c>
      <c r="C9" s="175">
        <v>10</v>
      </c>
      <c r="D9" s="172">
        <v>10</v>
      </c>
      <c r="E9" s="132">
        <v>0</v>
      </c>
      <c r="F9" s="110" t="s">
        <v>73</v>
      </c>
      <c r="G9" s="111">
        <v>0</v>
      </c>
      <c r="H9" s="56"/>
      <c r="I9" s="21"/>
      <c r="J9" s="22"/>
      <c r="K9" s="141"/>
      <c r="L9" s="142"/>
      <c r="M9" s="32"/>
      <c r="N9" s="38"/>
      <c r="O9" s="41"/>
      <c r="P9" s="44"/>
      <c r="Q9" s="47"/>
      <c r="R9" s="50"/>
      <c r="S9" s="53"/>
      <c r="T9" s="35"/>
      <c r="U9" s="62"/>
      <c r="V9" s="64">
        <f t="shared" ref="V9:V11" si="6">SUM(H9:U9)</f>
        <v>0</v>
      </c>
      <c r="W9" s="71"/>
      <c r="X9" s="74"/>
      <c r="Y9" s="68">
        <v>15</v>
      </c>
      <c r="Z9" s="65">
        <f t="shared" ref="Z9:Z11" si="7">Y9+X9-(V9+W9)</f>
        <v>15</v>
      </c>
      <c r="AA9" s="117">
        <f t="shared" ref="AA9:AA11" si="8">SMALL(Y9:Z9,1)</f>
        <v>15</v>
      </c>
      <c r="AC9" s="165"/>
    </row>
    <row r="10" spans="1:29" x14ac:dyDescent="0.3">
      <c r="A10" s="166" t="s">
        <v>130</v>
      </c>
      <c r="B10" s="174">
        <v>10</v>
      </c>
      <c r="C10" s="175">
        <v>10</v>
      </c>
      <c r="D10" s="172">
        <v>10</v>
      </c>
      <c r="E10" s="132">
        <v>0</v>
      </c>
      <c r="F10" s="110" t="s">
        <v>73</v>
      </c>
      <c r="G10" s="111">
        <v>0</v>
      </c>
      <c r="H10" s="56"/>
      <c r="I10" s="21"/>
      <c r="J10" s="22"/>
      <c r="K10" s="141">
        <v>4</v>
      </c>
      <c r="L10" s="142"/>
      <c r="M10" s="32">
        <v>5</v>
      </c>
      <c r="N10" s="38"/>
      <c r="O10" s="41"/>
      <c r="P10" s="44"/>
      <c r="Q10" s="47"/>
      <c r="R10" s="50"/>
      <c r="S10" s="53"/>
      <c r="T10" s="35"/>
      <c r="U10" s="62">
        <v>9</v>
      </c>
      <c r="V10" s="64">
        <f t="shared" si="6"/>
        <v>18</v>
      </c>
      <c r="W10" s="71"/>
      <c r="X10" s="74"/>
      <c r="Y10" s="68">
        <v>16</v>
      </c>
      <c r="Z10" s="65">
        <f t="shared" si="7"/>
        <v>-2</v>
      </c>
      <c r="AA10" s="117">
        <f t="shared" si="8"/>
        <v>-2</v>
      </c>
      <c r="AC10" s="165"/>
    </row>
    <row r="11" spans="1:29" x14ac:dyDescent="0.3">
      <c r="A11" s="166" t="s">
        <v>131</v>
      </c>
      <c r="B11" s="174">
        <v>10</v>
      </c>
      <c r="C11" s="175">
        <v>10</v>
      </c>
      <c r="D11" s="172">
        <v>10</v>
      </c>
      <c r="E11" s="132">
        <v>0</v>
      </c>
      <c r="F11" s="110" t="s">
        <v>73</v>
      </c>
      <c r="G11" s="111">
        <v>0</v>
      </c>
      <c r="H11" s="56"/>
      <c r="I11" s="21"/>
      <c r="J11" s="22">
        <v>32</v>
      </c>
      <c r="K11" s="141"/>
      <c r="L11" s="142"/>
      <c r="M11" s="32"/>
      <c r="N11" s="38"/>
      <c r="O11" s="41"/>
      <c r="P11" s="44"/>
      <c r="Q11" s="47"/>
      <c r="R11" s="50"/>
      <c r="S11" s="53"/>
      <c r="T11" s="35"/>
      <c r="U11" s="62"/>
      <c r="V11" s="64">
        <f t="shared" si="6"/>
        <v>32</v>
      </c>
      <c r="W11" s="71"/>
      <c r="X11" s="74"/>
      <c r="Y11" s="68">
        <v>17</v>
      </c>
      <c r="Z11" s="65">
        <f t="shared" si="7"/>
        <v>-15</v>
      </c>
      <c r="AA11" s="117">
        <f t="shared" si="8"/>
        <v>-15</v>
      </c>
      <c r="AC11" s="165"/>
    </row>
    <row r="12" spans="1:29" x14ac:dyDescent="0.3">
      <c r="A12" s="166" t="s">
        <v>125</v>
      </c>
      <c r="B12" s="174">
        <v>12</v>
      </c>
      <c r="C12" s="175">
        <v>16</v>
      </c>
      <c r="D12" s="172">
        <v>18</v>
      </c>
      <c r="E12" s="132">
        <v>0</v>
      </c>
      <c r="F12" s="177" t="s">
        <v>107</v>
      </c>
      <c r="G12" s="111">
        <v>5</v>
      </c>
      <c r="H12" s="56"/>
      <c r="I12" s="21"/>
      <c r="J12" s="22"/>
      <c r="K12" s="141"/>
      <c r="L12" s="142"/>
      <c r="M12" s="32"/>
      <c r="N12" s="38"/>
      <c r="O12" s="41"/>
      <c r="P12" s="44"/>
      <c r="Q12" s="47"/>
      <c r="R12" s="50"/>
      <c r="S12" s="53"/>
      <c r="T12" s="35"/>
      <c r="U12" s="62"/>
      <c r="V12" s="64">
        <f t="shared" ref="V12:V14" si="9">SUM(H12:U12)</f>
        <v>0</v>
      </c>
      <c r="W12" s="71"/>
      <c r="X12" s="74"/>
      <c r="Y12" s="68">
        <v>19</v>
      </c>
      <c r="Z12" s="65">
        <f t="shared" ref="Z12:Z14" si="10">Y12+X12-(V12+W12)</f>
        <v>19</v>
      </c>
      <c r="AA12" s="117">
        <f t="shared" ref="AA12:AA14" si="11">SMALL(Y12:Z12,1)</f>
        <v>19</v>
      </c>
      <c r="AC12" s="165"/>
    </row>
    <row r="13" spans="1:29" x14ac:dyDescent="0.3">
      <c r="A13" s="166" t="s">
        <v>126</v>
      </c>
      <c r="B13" s="174">
        <v>12</v>
      </c>
      <c r="C13" s="175">
        <v>16</v>
      </c>
      <c r="D13" s="172">
        <v>18</v>
      </c>
      <c r="E13" s="132">
        <v>0</v>
      </c>
      <c r="F13" s="177" t="s">
        <v>107</v>
      </c>
      <c r="G13" s="111">
        <v>5</v>
      </c>
      <c r="H13" s="56"/>
      <c r="I13" s="21"/>
      <c r="J13" s="22"/>
      <c r="K13" s="141"/>
      <c r="L13" s="142"/>
      <c r="M13" s="32"/>
      <c r="N13" s="38"/>
      <c r="O13" s="41"/>
      <c r="P13" s="44"/>
      <c r="Q13" s="47"/>
      <c r="R13" s="50"/>
      <c r="S13" s="53"/>
      <c r="T13" s="35"/>
      <c r="U13" s="62"/>
      <c r="V13" s="64">
        <f t="shared" si="9"/>
        <v>0</v>
      </c>
      <c r="W13" s="71"/>
      <c r="X13" s="74"/>
      <c r="Y13" s="68">
        <v>19</v>
      </c>
      <c r="Z13" s="65">
        <f t="shared" si="10"/>
        <v>19</v>
      </c>
      <c r="AA13" s="117">
        <f t="shared" si="11"/>
        <v>19</v>
      </c>
      <c r="AC13" s="165"/>
    </row>
    <row r="14" spans="1:29" x14ac:dyDescent="0.3">
      <c r="A14" s="166" t="s">
        <v>127</v>
      </c>
      <c r="B14" s="174">
        <v>12</v>
      </c>
      <c r="C14" s="175">
        <v>16</v>
      </c>
      <c r="D14" s="172">
        <v>18</v>
      </c>
      <c r="E14" s="132">
        <v>0</v>
      </c>
      <c r="F14" s="177" t="s">
        <v>107</v>
      </c>
      <c r="G14" s="111">
        <v>5</v>
      </c>
      <c r="H14" s="56"/>
      <c r="I14" s="21"/>
      <c r="J14" s="22"/>
      <c r="K14" s="141"/>
      <c r="L14" s="142"/>
      <c r="M14" s="32"/>
      <c r="N14" s="38"/>
      <c r="O14" s="41"/>
      <c r="P14" s="44"/>
      <c r="Q14" s="47"/>
      <c r="R14" s="50"/>
      <c r="S14" s="53"/>
      <c r="T14" s="35"/>
      <c r="U14" s="62"/>
      <c r="V14" s="64">
        <f t="shared" si="9"/>
        <v>0</v>
      </c>
      <c r="W14" s="71"/>
      <c r="X14" s="74"/>
      <c r="Y14" s="68">
        <v>19</v>
      </c>
      <c r="Z14" s="65">
        <f t="shared" si="10"/>
        <v>19</v>
      </c>
      <c r="AA14" s="117">
        <f t="shared" si="11"/>
        <v>19</v>
      </c>
      <c r="AC14" s="165"/>
    </row>
    <row r="15" spans="1:29" x14ac:dyDescent="0.3">
      <c r="A15" s="166" t="s">
        <v>132</v>
      </c>
      <c r="B15" s="174">
        <f>12+1</f>
        <v>13</v>
      </c>
      <c r="C15" s="175">
        <f>11+1</f>
        <v>12</v>
      </c>
      <c r="D15" s="172">
        <f>12+1</f>
        <v>13</v>
      </c>
      <c r="E15" s="132">
        <v>0</v>
      </c>
      <c r="F15" s="187" t="s">
        <v>119</v>
      </c>
      <c r="G15" s="188">
        <v>2</v>
      </c>
      <c r="H15" s="56">
        <v>94</v>
      </c>
      <c r="I15" s="21"/>
      <c r="J15" s="22">
        <v>16</v>
      </c>
      <c r="K15" s="141"/>
      <c r="L15" s="142"/>
      <c r="M15" s="32"/>
      <c r="N15" s="38"/>
      <c r="O15" s="41"/>
      <c r="P15" s="44">
        <v>30</v>
      </c>
      <c r="Q15" s="47"/>
      <c r="R15" s="50"/>
      <c r="S15" s="53"/>
      <c r="T15" s="35"/>
      <c r="U15" s="62"/>
      <c r="V15" s="64">
        <f t="shared" ref="V15:V22" si="12">SUM(H15:U15)</f>
        <v>140</v>
      </c>
      <c r="W15" s="71"/>
      <c r="X15" s="74"/>
      <c r="Y15" s="182">
        <f>30+10</f>
        <v>40</v>
      </c>
      <c r="Z15" s="65">
        <f t="shared" ref="Z15:Z22" si="13">Y15+X15-(V15+W15)</f>
        <v>-100</v>
      </c>
      <c r="AA15" s="117">
        <f t="shared" ref="AA15:AA22" si="14">SMALL(Y15:Z15,1)</f>
        <v>-100</v>
      </c>
      <c r="AC15" s="165"/>
    </row>
    <row r="16" spans="1:29" x14ac:dyDescent="0.3">
      <c r="A16" s="166" t="s">
        <v>133</v>
      </c>
      <c r="B16" s="174">
        <v>12</v>
      </c>
      <c r="C16" s="175">
        <v>11</v>
      </c>
      <c r="D16" s="172">
        <v>13</v>
      </c>
      <c r="E16" s="132">
        <v>0</v>
      </c>
      <c r="F16" s="187" t="s">
        <v>119</v>
      </c>
      <c r="G16" s="188">
        <v>2</v>
      </c>
      <c r="H16" s="56"/>
      <c r="I16" s="21"/>
      <c r="J16" s="22"/>
      <c r="K16" s="141"/>
      <c r="L16" s="142">
        <v>22</v>
      </c>
      <c r="M16" s="32"/>
      <c r="N16" s="38"/>
      <c r="O16" s="41"/>
      <c r="P16" s="44"/>
      <c r="Q16" s="47"/>
      <c r="R16" s="50"/>
      <c r="S16" s="53"/>
      <c r="T16" s="35">
        <v>17</v>
      </c>
      <c r="U16" s="62"/>
      <c r="V16" s="64">
        <f t="shared" si="12"/>
        <v>39</v>
      </c>
      <c r="W16" s="71"/>
      <c r="X16" s="74"/>
      <c r="Y16" s="68">
        <v>22</v>
      </c>
      <c r="Z16" s="65">
        <f t="shared" si="13"/>
        <v>-17</v>
      </c>
      <c r="AA16" s="117">
        <f t="shared" si="14"/>
        <v>-17</v>
      </c>
      <c r="AC16" s="165"/>
    </row>
    <row r="17" spans="1:29" x14ac:dyDescent="0.3">
      <c r="A17" s="166" t="s">
        <v>134</v>
      </c>
      <c r="B17" s="186">
        <f>12+4</f>
        <v>16</v>
      </c>
      <c r="C17" s="179">
        <f>11+4+4</f>
        <v>19</v>
      </c>
      <c r="D17" s="180">
        <f>12+4+4</f>
        <v>20</v>
      </c>
      <c r="E17" s="132">
        <v>0</v>
      </c>
      <c r="F17" s="187" t="s">
        <v>119</v>
      </c>
      <c r="G17" s="188">
        <v>2</v>
      </c>
      <c r="H17" s="56"/>
      <c r="I17" s="21"/>
      <c r="J17" s="22">
        <v>16</v>
      </c>
      <c r="K17" s="141"/>
      <c r="L17" s="142"/>
      <c r="M17" s="32"/>
      <c r="N17" s="38"/>
      <c r="O17" s="41"/>
      <c r="P17" s="44"/>
      <c r="Q17" s="47"/>
      <c r="R17" s="50"/>
      <c r="S17" s="53"/>
      <c r="T17" s="35"/>
      <c r="U17" s="62"/>
      <c r="V17" s="64">
        <f t="shared" si="12"/>
        <v>16</v>
      </c>
      <c r="W17" s="71"/>
      <c r="X17" s="74"/>
      <c r="Y17" s="68">
        <v>15</v>
      </c>
      <c r="Z17" s="65">
        <f t="shared" si="13"/>
        <v>-1</v>
      </c>
      <c r="AA17" s="117">
        <f t="shared" si="14"/>
        <v>-1</v>
      </c>
      <c r="AC17" s="165"/>
    </row>
    <row r="18" spans="1:29" x14ac:dyDescent="0.3">
      <c r="A18" s="166" t="s">
        <v>135</v>
      </c>
      <c r="B18" s="174">
        <v>11</v>
      </c>
      <c r="C18" s="179">
        <f>14+2</f>
        <v>16</v>
      </c>
      <c r="D18" s="180">
        <f>14+2</f>
        <v>16</v>
      </c>
      <c r="E18" s="132">
        <v>0</v>
      </c>
      <c r="F18" s="187" t="s">
        <v>119</v>
      </c>
      <c r="G18" s="188">
        <v>2</v>
      </c>
      <c r="H18" s="56"/>
      <c r="I18" s="21"/>
      <c r="J18" s="22">
        <v>43</v>
      </c>
      <c r="K18" s="141"/>
      <c r="L18" s="142"/>
      <c r="M18" s="32"/>
      <c r="N18" s="38"/>
      <c r="O18" s="41"/>
      <c r="P18" s="44"/>
      <c r="Q18" s="47"/>
      <c r="R18" s="50"/>
      <c r="S18" s="53"/>
      <c r="T18" s="35"/>
      <c r="U18" s="62"/>
      <c r="V18" s="64">
        <f t="shared" si="12"/>
        <v>43</v>
      </c>
      <c r="W18" s="71"/>
      <c r="X18" s="74"/>
      <c r="Y18" s="182">
        <f>31+10</f>
        <v>41</v>
      </c>
      <c r="Z18" s="65">
        <f t="shared" si="13"/>
        <v>-2</v>
      </c>
      <c r="AA18" s="117">
        <f t="shared" si="14"/>
        <v>-2</v>
      </c>
      <c r="AC18" s="165"/>
    </row>
    <row r="19" spans="1:29" x14ac:dyDescent="0.3">
      <c r="A19" s="166" t="s">
        <v>161</v>
      </c>
      <c r="B19" s="174">
        <v>12</v>
      </c>
      <c r="C19" s="175">
        <v>18</v>
      </c>
      <c r="D19" s="172">
        <v>19</v>
      </c>
      <c r="E19" s="132">
        <v>0</v>
      </c>
      <c r="F19" s="177" t="s">
        <v>119</v>
      </c>
      <c r="G19" s="111">
        <v>5</v>
      </c>
      <c r="H19" s="56">
        <v>6</v>
      </c>
      <c r="I19" s="21">
        <v>8</v>
      </c>
      <c r="J19" s="22"/>
      <c r="K19" s="141"/>
      <c r="L19" s="142"/>
      <c r="M19" s="32">
        <v>11</v>
      </c>
      <c r="N19" s="38"/>
      <c r="O19" s="41"/>
      <c r="P19" s="44"/>
      <c r="Q19" s="47"/>
      <c r="R19" s="50"/>
      <c r="S19" s="53"/>
      <c r="T19" s="35"/>
      <c r="U19" s="62"/>
      <c r="V19" s="64">
        <f t="shared" si="12"/>
        <v>25</v>
      </c>
      <c r="W19" s="71"/>
      <c r="X19" s="74"/>
      <c r="Y19" s="68">
        <v>32</v>
      </c>
      <c r="Z19" s="65">
        <f t="shared" si="13"/>
        <v>7</v>
      </c>
      <c r="AA19" s="117">
        <f t="shared" si="14"/>
        <v>7</v>
      </c>
      <c r="AC19" s="192" t="s">
        <v>166</v>
      </c>
    </row>
    <row r="20" spans="1:29" x14ac:dyDescent="0.3">
      <c r="A20" s="166" t="s">
        <v>103</v>
      </c>
      <c r="B20" s="174">
        <v>11</v>
      </c>
      <c r="C20" s="175">
        <v>11</v>
      </c>
      <c r="D20" s="172">
        <v>12</v>
      </c>
      <c r="E20" s="132">
        <v>0</v>
      </c>
      <c r="F20" s="177" t="s">
        <v>119</v>
      </c>
      <c r="G20" s="111">
        <v>1</v>
      </c>
      <c r="H20" s="56"/>
      <c r="I20" s="21"/>
      <c r="J20" s="22"/>
      <c r="K20" s="141"/>
      <c r="L20" s="142"/>
      <c r="M20" s="32"/>
      <c r="N20" s="38"/>
      <c r="O20" s="41"/>
      <c r="P20" s="44"/>
      <c r="Q20" s="47"/>
      <c r="R20" s="50"/>
      <c r="S20" s="53"/>
      <c r="T20" s="35"/>
      <c r="U20" s="62"/>
      <c r="V20" s="64">
        <f t="shared" si="12"/>
        <v>0</v>
      </c>
      <c r="W20" s="71"/>
      <c r="X20" s="74"/>
      <c r="Y20" s="68">
        <v>17</v>
      </c>
      <c r="Z20" s="65">
        <f t="shared" si="13"/>
        <v>17</v>
      </c>
      <c r="AA20" s="117">
        <f t="shared" si="14"/>
        <v>17</v>
      </c>
      <c r="AC20" s="165"/>
    </row>
    <row r="21" spans="1:29" ht="16.2" thickBot="1" x14ac:dyDescent="0.35">
      <c r="A21" s="166" t="s">
        <v>104</v>
      </c>
      <c r="B21" s="174">
        <v>12</v>
      </c>
      <c r="C21" s="175">
        <v>18</v>
      </c>
      <c r="D21" s="172">
        <v>20</v>
      </c>
      <c r="E21" s="132">
        <v>5</v>
      </c>
      <c r="F21" s="110" t="s">
        <v>73</v>
      </c>
      <c r="G21" s="111">
        <v>0</v>
      </c>
      <c r="H21" s="56"/>
      <c r="I21" s="21"/>
      <c r="J21" s="22"/>
      <c r="K21" s="141"/>
      <c r="L21" s="142"/>
      <c r="M21" s="32"/>
      <c r="N21" s="38"/>
      <c r="O21" s="41"/>
      <c r="P21" s="44"/>
      <c r="Q21" s="47"/>
      <c r="R21" s="50"/>
      <c r="S21" s="53"/>
      <c r="T21" s="35"/>
      <c r="U21" s="62"/>
      <c r="V21" s="64">
        <f t="shared" si="12"/>
        <v>0</v>
      </c>
      <c r="W21" s="71"/>
      <c r="X21" s="74"/>
      <c r="Y21" s="68">
        <v>23</v>
      </c>
      <c r="Z21" s="65">
        <f t="shared" si="13"/>
        <v>23</v>
      </c>
      <c r="AA21" s="117">
        <f t="shared" si="14"/>
        <v>23</v>
      </c>
      <c r="AC21" s="165"/>
    </row>
    <row r="22" spans="1:29" ht="16.8" thickTop="1" thickBot="1" x14ac:dyDescent="0.35">
      <c r="A22" s="166" t="s">
        <v>102</v>
      </c>
      <c r="B22" s="174"/>
      <c r="C22" s="175"/>
      <c r="D22" s="172"/>
      <c r="E22" s="132">
        <v>15</v>
      </c>
      <c r="F22" s="177" t="s">
        <v>106</v>
      </c>
      <c r="G22" s="111">
        <v>5</v>
      </c>
      <c r="H22" s="56"/>
      <c r="I22" s="21"/>
      <c r="J22" s="22"/>
      <c r="K22" s="141"/>
      <c r="L22" s="142"/>
      <c r="M22" s="32"/>
      <c r="N22" s="38"/>
      <c r="O22" s="41"/>
      <c r="P22" s="44"/>
      <c r="Q22" s="47"/>
      <c r="R22" s="50"/>
      <c r="S22" s="53"/>
      <c r="T22" s="35"/>
      <c r="U22" s="62"/>
      <c r="V22" s="64">
        <f t="shared" si="12"/>
        <v>0</v>
      </c>
      <c r="W22" s="71"/>
      <c r="X22" s="74"/>
      <c r="Y22" s="68">
        <v>40</v>
      </c>
      <c r="Z22" s="65">
        <f t="shared" si="13"/>
        <v>40</v>
      </c>
      <c r="AA22" s="117">
        <f t="shared" si="14"/>
        <v>40</v>
      </c>
      <c r="AC22" s="178">
        <v>60</v>
      </c>
    </row>
    <row r="23" spans="1:29" ht="16.2" thickTop="1" x14ac:dyDescent="0.3"/>
  </sheetData>
  <sortState ref="A12:A19">
    <sortCondition ref="A12:A19"/>
  </sortState>
  <conditionalFormatting sqref="AA8:AA14 AA20:AA22">
    <cfRule type="cellIs" dxfId="4" priority="76" stopIfTrue="1" operator="lessThan">
      <formula>0.5</formula>
    </cfRule>
  </conditionalFormatting>
  <conditionalFormatting sqref="AA15">
    <cfRule type="cellIs" dxfId="3" priority="4" stopIfTrue="1" operator="lessThan">
      <formula>0.5</formula>
    </cfRule>
  </conditionalFormatting>
  <conditionalFormatting sqref="AA16:AA18">
    <cfRule type="cellIs" dxfId="2" priority="3" stopIfTrue="1" operator="lessThan">
      <formula>0.5</formula>
    </cfRule>
  </conditionalFormatting>
  <conditionalFormatting sqref="AA2:AA7">
    <cfRule type="cellIs" dxfId="1" priority="2" stopIfTrue="1" operator="lessThan">
      <formula>0.5</formula>
    </cfRule>
  </conditionalFormatting>
  <conditionalFormatting sqref="AA19">
    <cfRule type="cellIs" dxfId="0" priority="1" stopIfTrue="1" operator="lessThan">
      <formula>0.5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tabSelected="1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2</v>
      </c>
      <c r="D2" s="7">
        <f ca="1">RANDBETWEEN(1,3)+RANDBETWEEN(1,3)</f>
        <v>4</v>
      </c>
      <c r="E2" s="7">
        <f ca="1">RANDBETWEEN(1,3)+RANDBETWEEN(1,3)+RANDBETWEEN(1,3)</f>
        <v>5</v>
      </c>
      <c r="F2" s="7">
        <f ca="1">RANDBETWEEN(1,3)+RANDBETWEEN(1,3)+RANDBETWEEN(1,3)+RANDBETWEEN(1,3)</f>
        <v>9</v>
      </c>
      <c r="G2" s="7">
        <f ca="1">RANDBETWEEN(1,3)+RANDBETWEEN(1,3)+RANDBETWEEN(1,3)+RANDBETWEEN(1,3)+RANDBETWEEN(1,3)</f>
        <v>11</v>
      </c>
      <c r="H2" s="8">
        <f ca="1">RANDBETWEEN(1,3)+RANDBETWEEN(1,3)+RANDBETWEEN(1,3)+RANDBETWEEN(1,3)+RANDBETWEEN(1,3)+RANDBETWEEN(1,3)</f>
        <v>16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1</v>
      </c>
      <c r="D3" s="10">
        <f ca="1">RANDBETWEEN(1,4)+RANDBETWEEN(1,4)</f>
        <v>7</v>
      </c>
      <c r="E3" s="10">
        <f ca="1">RANDBETWEEN(1,4)+RANDBETWEEN(1,4)+RANDBETWEEN(1,4)</f>
        <v>6</v>
      </c>
      <c r="F3" s="10">
        <f ca="1">RANDBETWEEN(1,4)+RANDBETWEEN(1,4)+RANDBETWEEN(1,4)+RANDBETWEEN(1,4)</f>
        <v>6</v>
      </c>
      <c r="G3" s="10">
        <f ca="1">RANDBETWEEN(1,4)+RANDBETWEEN(1,4)+RANDBETWEEN(1,4)+RANDBETWEEN(1,4)+RANDBETWEEN(1,4)</f>
        <v>16</v>
      </c>
      <c r="H3" s="11">
        <f ca="1">RANDBETWEEN(1,4)+RANDBETWEEN(1,4)+RANDBETWEEN(1,4)+RANDBETWEEN(1,4)+RANDBETWEEN(1,4)+RANDBETWEEN(1,4)</f>
        <v>20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1</v>
      </c>
      <c r="D4" s="10">
        <f ca="1">RANDBETWEEN(1,6)+RANDBETWEEN(1,6)</f>
        <v>9</v>
      </c>
      <c r="E4" s="10">
        <f ca="1">RANDBETWEEN(1,6)+RANDBETWEEN(1,6)+RANDBETWEEN(1,6)</f>
        <v>14</v>
      </c>
      <c r="F4" s="10">
        <f ca="1">RANDBETWEEN(1,6)+RANDBETWEEN(1,6)+RANDBETWEEN(1,6)+RANDBETWEEN(1,6)</f>
        <v>16</v>
      </c>
      <c r="G4" s="10">
        <f ca="1">RANDBETWEEN(1,6)+RANDBETWEEN(1,6)+RANDBETWEEN(1,6)+RANDBETWEEN(1,6)+RANDBETWEEN(1,6)</f>
        <v>14</v>
      </c>
      <c r="H4" s="11">
        <f ca="1">RANDBETWEEN(1,6)+RANDBETWEEN(1,6)+RANDBETWEEN(1,6)+RANDBETWEEN(1,6)+RANDBETWEEN(1,6)+RANDBETWEEN(1,6)</f>
        <v>17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4</v>
      </c>
      <c r="D5" s="10">
        <f ca="1">RANDBETWEEN(1,8)+RANDBETWEEN(1,8)</f>
        <v>9</v>
      </c>
      <c r="E5" s="10">
        <f ca="1">RANDBETWEEN(1,8)+RANDBETWEEN(1,8)+RANDBETWEEN(1,8)</f>
        <v>17</v>
      </c>
      <c r="F5" s="10">
        <f ca="1">RANDBETWEEN(1,8)+RANDBETWEEN(1,8)+RANDBETWEEN(1,8)+RANDBETWEEN(1,8)</f>
        <v>14</v>
      </c>
      <c r="G5" s="10">
        <f ca="1">RANDBETWEEN(1,8)+RANDBETWEEN(1,8)+RANDBETWEEN(1,8)+RANDBETWEEN(1,8)+RANDBETWEEN(1,8)</f>
        <v>21</v>
      </c>
      <c r="H5" s="11">
        <f ca="1">RANDBETWEEN(1,8)+RANDBETWEEN(1,8)+RANDBETWEEN(1,8)+RANDBETWEEN(1,8)+RANDBETWEEN(1,8)+RANDBETWEEN(1,8)</f>
        <v>28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5</v>
      </c>
      <c r="D6" s="10">
        <f ca="1">RANDBETWEEN(1,10)+RANDBETWEEN(1,10)</f>
        <v>6</v>
      </c>
      <c r="E6" s="10">
        <f ca="1">RANDBETWEEN(1,10)+RANDBETWEEN(1,10)+RANDBETWEEN(1,10)</f>
        <v>14</v>
      </c>
      <c r="F6" s="10">
        <f ca="1">RANDBETWEEN(1,10)+RANDBETWEEN(1,10)+RANDBETWEEN(1,10)+RANDBETWEEN(1,10)</f>
        <v>29</v>
      </c>
      <c r="G6" s="10">
        <f ca="1">RANDBETWEEN(1,10)+RANDBETWEEN(1,10)+RANDBETWEEN(1,10)+RANDBETWEEN(1,10)+RANDBETWEEN(1,10)</f>
        <v>18</v>
      </c>
      <c r="H6" s="11">
        <f ca="1">RANDBETWEEN(1,10)+RANDBETWEEN(1,10)+RANDBETWEEN(1,10)+RANDBETWEEN(1,10)+RANDBETWEEN(1,10)+RANDBETWEEN(1,10)</f>
        <v>23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4</v>
      </c>
      <c r="D7" s="10">
        <f ca="1">RANDBETWEEN(1,12)+RANDBETWEEN(1,12)</f>
        <v>16</v>
      </c>
      <c r="E7" s="10">
        <f ca="1">RANDBETWEEN(1,12)+RANDBETWEEN(1,12)+RANDBETWEEN(1,12)</f>
        <v>19</v>
      </c>
      <c r="F7" s="10">
        <f ca="1">RANDBETWEEN(1,12)+RANDBETWEEN(1,12)+RANDBETWEEN(1,12)+RANDBETWEEN(1,12)</f>
        <v>27</v>
      </c>
      <c r="G7" s="10">
        <f ca="1">RANDBETWEEN(1,12)+RANDBETWEEN(1,12)+RANDBETWEEN(1,12)+RANDBETWEEN(1,12)+RANDBETWEEN(1,12)</f>
        <v>33</v>
      </c>
      <c r="H7" s="11">
        <f ca="1">RANDBETWEEN(1,12)+RANDBETWEEN(1,12)+RANDBETWEEN(1,12)+RANDBETWEEN(1,12)+RANDBETWEEN(1,12)+RANDBETWEEN(1,12)</f>
        <v>44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16</v>
      </c>
      <c r="D8" s="10">
        <f ca="1">RANDBETWEEN(1,20)+RANDBETWEEN(1,20)</f>
        <v>31</v>
      </c>
      <c r="E8" s="10">
        <f ca="1">RANDBETWEEN(1,20)+RANDBETWEEN(1,20)+RANDBETWEEN(1,20)</f>
        <v>18</v>
      </c>
      <c r="F8" s="10">
        <f ca="1">RANDBETWEEN(1,20)+RANDBETWEEN(1,20)+RANDBETWEEN(1,20)+RANDBETWEEN(1,20)</f>
        <v>46</v>
      </c>
      <c r="G8" s="10">
        <f ca="1">RANDBETWEEN(1,20)+RANDBETWEEN(1,20)+RANDBETWEEN(1,20)+RANDBETWEEN(1,20)+RANDBETWEEN(1,20)</f>
        <v>55</v>
      </c>
      <c r="H8" s="11">
        <f ca="1">RANDBETWEEN(1,20)+RANDBETWEEN(1,20)+RANDBETWEEN(1,20)+RANDBETWEEN(1,20)+RANDBETWEEN(1,20)+RANDBETWEEN(1,20)</f>
        <v>51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44</v>
      </c>
      <c r="D9" s="13">
        <f ca="1">RANDBETWEEN(1,100)+RANDBETWEEN(1,100)</f>
        <v>72</v>
      </c>
      <c r="E9" s="13">
        <f ca="1">RANDBETWEEN(1,100)+RANDBETWEEN(1,100)+RANDBETWEEN(1,100)</f>
        <v>149</v>
      </c>
      <c r="F9" s="13">
        <f ca="1">RANDBETWEEN(1,100)+RANDBETWEEN(1,100)+RANDBETWEEN(1,100)+RANDBETWEEN(1,100)</f>
        <v>230</v>
      </c>
      <c r="G9" s="13">
        <f ca="1">RANDBETWEEN(1,100)+RANDBETWEEN(1,100)+RANDBETWEEN(1,100)+RANDBETWEEN(1,100)+RANDBETWEEN(1,100)</f>
        <v>244</v>
      </c>
      <c r="H9" s="14">
        <f ca="1">RANDBETWEEN(1,100)+RANDBETWEEN(1,100)+RANDBETWEEN(1,100)+RANDBETWEEN(1,100)+RANDBETWEEN(1,100)+RANDBETWEEN(1,100)</f>
        <v>292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7" x14ac:dyDescent="0.3">
      <c r="A17" s="1"/>
      <c r="C17" s="1"/>
      <c r="D17" s="1"/>
      <c r="E17" s="1"/>
      <c r="F17" s="1"/>
    </row>
    <row r="18" spans="1:7" x14ac:dyDescent="0.3">
      <c r="A18" s="1"/>
      <c r="C18" s="1"/>
      <c r="D18" s="1"/>
      <c r="E18" s="1"/>
      <c r="F18" s="1"/>
    </row>
    <row r="19" spans="1:7" x14ac:dyDescent="0.3">
      <c r="A19" s="1"/>
      <c r="C19" s="1"/>
      <c r="D19" s="1"/>
      <c r="E19" s="1"/>
      <c r="F19" s="1"/>
    </row>
    <row r="20" spans="1:7" x14ac:dyDescent="0.3">
      <c r="A20" s="1"/>
      <c r="C20" s="1"/>
      <c r="D20" s="1"/>
      <c r="E20" s="1"/>
      <c r="F20" s="1"/>
    </row>
    <row r="21" spans="1:7" x14ac:dyDescent="0.3">
      <c r="A21" s="1"/>
      <c r="C21" s="1"/>
      <c r="D21" s="1"/>
      <c r="E21" s="1"/>
      <c r="F21" s="1"/>
    </row>
    <row r="22" spans="1:7" x14ac:dyDescent="0.3">
      <c r="A22" s="1"/>
      <c r="C22" s="1"/>
      <c r="D22" s="1"/>
      <c r="E22" s="1"/>
      <c r="F22" s="1"/>
    </row>
    <row r="23" spans="1:7" x14ac:dyDescent="0.3">
      <c r="A23" s="1"/>
      <c r="C23" s="1"/>
      <c r="D23" s="1"/>
      <c r="E23" s="1"/>
      <c r="F23" s="1"/>
    </row>
    <row r="24" spans="1:7" x14ac:dyDescent="0.3">
      <c r="A24" s="1"/>
      <c r="C24" s="1"/>
      <c r="D24" s="1"/>
      <c r="E24" s="1"/>
      <c r="F24" s="1"/>
    </row>
    <row r="25" spans="1:7" x14ac:dyDescent="0.3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2015-05-10T13:13:36Z</cp:lastPrinted>
  <dcterms:created xsi:type="dcterms:W3CDTF">2014-01-30T16:13:23Z</dcterms:created>
  <dcterms:modified xsi:type="dcterms:W3CDTF">2017-12-07T17:03:50Z</dcterms:modified>
</cp:coreProperties>
</file>