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105" yWindow="45" windowWidth="11910" windowHeight="10665" activeTab="1"/>
  </bookViews>
  <sheets>
    <sheet name="Initiative" sheetId="13" r:id="rId1"/>
    <sheet name="Attacks" sheetId="16" r:id="rId2"/>
    <sheet name="Saves" sheetId="10" r:id="rId3"/>
    <sheet name="HPs" sheetId="14" r:id="rId4"/>
    <sheet name="Rolls" sheetId="15" r:id="rId5"/>
  </sheets>
  <calcPr calcId="145621"/>
</workbook>
</file>

<file path=xl/calcChain.xml><?xml version="1.0" encoding="utf-8"?>
<calcChain xmlns="http://schemas.openxmlformats.org/spreadsheetml/2006/main">
  <c r="G3" i="16" l="1"/>
  <c r="H3" i="16" s="1"/>
  <c r="Z3" i="16"/>
  <c r="AA3" i="16" s="1"/>
  <c r="AC3" i="16" s="1"/>
  <c r="G4" i="16"/>
  <c r="H4" i="16" s="1"/>
  <c r="Z4" i="16"/>
  <c r="AA4" i="16" s="1"/>
  <c r="G5" i="16"/>
  <c r="H5" i="16" s="1"/>
  <c r="Z5" i="16"/>
  <c r="AA5" i="16" s="1"/>
  <c r="AD5" i="16" s="1"/>
  <c r="G6" i="16"/>
  <c r="H6" i="16" s="1"/>
  <c r="Z6" i="16"/>
  <c r="AA6" i="16" s="1"/>
  <c r="G7" i="16"/>
  <c r="H7" i="16" s="1"/>
  <c r="L7" i="16" s="1"/>
  <c r="Z7" i="16"/>
  <c r="AA7" i="16" s="1"/>
  <c r="AD7" i="16" s="1"/>
  <c r="G8" i="16"/>
  <c r="H8" i="16" s="1"/>
  <c r="P8" i="16" s="1"/>
  <c r="Z8" i="16"/>
  <c r="AA8" i="16" s="1"/>
  <c r="G9" i="16"/>
  <c r="H9" i="16" s="1"/>
  <c r="L9" i="16" s="1"/>
  <c r="Z9" i="16"/>
  <c r="AA9" i="16" s="1"/>
  <c r="G10" i="16"/>
  <c r="H10" i="16" s="1"/>
  <c r="L10" i="16" s="1"/>
  <c r="Z10" i="16"/>
  <c r="AA10" i="16" s="1"/>
  <c r="P10" i="16" l="1"/>
  <c r="L8" i="16"/>
  <c r="AJ7" i="16"/>
  <c r="AJ3" i="16"/>
  <c r="AD9" i="16"/>
  <c r="AF9" i="16"/>
  <c r="AJ9" i="16"/>
  <c r="AF7" i="16"/>
  <c r="AF3" i="16"/>
  <c r="AF8" i="16"/>
  <c r="AJ8" i="16"/>
  <c r="AD8" i="16"/>
  <c r="AH8" i="16"/>
  <c r="AC4" i="16"/>
  <c r="AF4" i="16"/>
  <c r="AJ4" i="16"/>
  <c r="AD4" i="16"/>
  <c r="AH4" i="16"/>
  <c r="AF10" i="16"/>
  <c r="AJ10" i="16"/>
  <c r="AD10" i="16"/>
  <c r="AH10" i="16"/>
  <c r="AF6" i="16"/>
  <c r="AJ6" i="16"/>
  <c r="AD6" i="16"/>
  <c r="AH6" i="16"/>
  <c r="P9" i="16"/>
  <c r="P7" i="16"/>
  <c r="AH9" i="16"/>
  <c r="AH7" i="16"/>
  <c r="AH3" i="16"/>
  <c r="AD3" i="16"/>
  <c r="K10" i="16"/>
  <c r="M10" i="16"/>
  <c r="O10" i="16"/>
  <c r="Q10" i="16"/>
  <c r="K9" i="16"/>
  <c r="M9" i="16"/>
  <c r="O9" i="16"/>
  <c r="Q9" i="16"/>
  <c r="K8" i="16"/>
  <c r="M8" i="16"/>
  <c r="O8" i="16"/>
  <c r="Q8" i="16"/>
  <c r="K7" i="16"/>
  <c r="M7" i="16"/>
  <c r="O7" i="16"/>
  <c r="Q7" i="16"/>
  <c r="J5" i="16"/>
  <c r="N5" i="16"/>
  <c r="R5" i="16"/>
  <c r="K5" i="16"/>
  <c r="M5" i="16"/>
  <c r="O5" i="16"/>
  <c r="Q5" i="16"/>
  <c r="L5" i="16"/>
  <c r="P5" i="16"/>
  <c r="AC10" i="16"/>
  <c r="AE10" i="16"/>
  <c r="AG10" i="16"/>
  <c r="AI10" i="16"/>
  <c r="AK10" i="16"/>
  <c r="R10" i="16"/>
  <c r="N10" i="16"/>
  <c r="J10" i="16"/>
  <c r="AC9" i="16"/>
  <c r="AE9" i="16"/>
  <c r="AG9" i="16"/>
  <c r="AI9" i="16"/>
  <c r="AK9" i="16"/>
  <c r="R9" i="16"/>
  <c r="N9" i="16"/>
  <c r="J9" i="16"/>
  <c r="AC8" i="16"/>
  <c r="AE8" i="16"/>
  <c r="AG8" i="16"/>
  <c r="AI8" i="16"/>
  <c r="AK8" i="16"/>
  <c r="R8" i="16"/>
  <c r="N8" i="16"/>
  <c r="J8" i="16"/>
  <c r="AC7" i="16"/>
  <c r="AE7" i="16"/>
  <c r="AG7" i="16"/>
  <c r="AI7" i="16"/>
  <c r="AK7" i="16"/>
  <c r="R7" i="16"/>
  <c r="N7" i="16"/>
  <c r="J7" i="16"/>
  <c r="AC6" i="16"/>
  <c r="AE6" i="16"/>
  <c r="AG6" i="16"/>
  <c r="AI6" i="16"/>
  <c r="AK6" i="16"/>
  <c r="N6" i="16"/>
  <c r="R6" i="16"/>
  <c r="K6" i="16"/>
  <c r="M6" i="16"/>
  <c r="O6" i="16"/>
  <c r="Q6" i="16"/>
  <c r="J6" i="16"/>
  <c r="L6" i="16"/>
  <c r="P6" i="16"/>
  <c r="J4" i="16"/>
  <c r="L4" i="16"/>
  <c r="N4" i="16"/>
  <c r="P4" i="16"/>
  <c r="R4" i="16"/>
  <c r="K4" i="16"/>
  <c r="M4" i="16"/>
  <c r="O4" i="16"/>
  <c r="Q4" i="16"/>
  <c r="J3" i="16"/>
  <c r="L3" i="16"/>
  <c r="N3" i="16"/>
  <c r="P3" i="16"/>
  <c r="R3" i="16"/>
  <c r="K3" i="16"/>
  <c r="M3" i="16"/>
  <c r="O3" i="16"/>
  <c r="Q3" i="16"/>
  <c r="AK5" i="16"/>
  <c r="AI5" i="16"/>
  <c r="AG5" i="16"/>
  <c r="AE5" i="16"/>
  <c r="AC5" i="16"/>
  <c r="AK4" i="16"/>
  <c r="AI4" i="16"/>
  <c r="AG4" i="16"/>
  <c r="AE4" i="16"/>
  <c r="AK3" i="16"/>
  <c r="AI3" i="16"/>
  <c r="AG3" i="16"/>
  <c r="AE3" i="16"/>
  <c r="AJ5" i="16"/>
  <c r="AH5" i="16"/>
  <c r="AF5" i="16"/>
  <c r="D11" i="13"/>
  <c r="D10" i="13"/>
  <c r="D9" i="13"/>
  <c r="D8" i="13"/>
  <c r="D7" i="13"/>
  <c r="D6" i="13"/>
  <c r="D5" i="13"/>
  <c r="D4" i="13"/>
  <c r="D3" i="13"/>
  <c r="D2" i="13"/>
  <c r="G11" i="16" l="1"/>
  <c r="H11" i="16" s="1"/>
  <c r="L11" i="16" s="1"/>
  <c r="Z11" i="16"/>
  <c r="AA11" i="16" s="1"/>
  <c r="G12" i="16"/>
  <c r="H12" i="16" s="1"/>
  <c r="Z12" i="16"/>
  <c r="AA12" i="16" s="1"/>
  <c r="G13" i="16"/>
  <c r="H13" i="16" s="1"/>
  <c r="Z13" i="16"/>
  <c r="AA13" i="16" s="1"/>
  <c r="G14" i="16"/>
  <c r="H14" i="16" s="1"/>
  <c r="Z14" i="16"/>
  <c r="AA14" i="16" s="1"/>
  <c r="P11" i="16" l="1"/>
  <c r="J14" i="16"/>
  <c r="Q14" i="16"/>
  <c r="K13" i="16"/>
  <c r="O13" i="16"/>
  <c r="J12" i="16"/>
  <c r="Q12" i="16"/>
  <c r="O12" i="16"/>
  <c r="O14" i="16"/>
  <c r="Q13" i="16"/>
  <c r="M13" i="16"/>
  <c r="AC14" i="16"/>
  <c r="AE14" i="16"/>
  <c r="AI14" i="16"/>
  <c r="AD14" i="16"/>
  <c r="AF14" i="16"/>
  <c r="AH14" i="16"/>
  <c r="AJ14" i="16"/>
  <c r="AG14" i="16"/>
  <c r="AK14" i="16"/>
  <c r="AI11" i="16"/>
  <c r="AD11" i="16"/>
  <c r="AF11" i="16"/>
  <c r="AH11" i="16"/>
  <c r="AJ11" i="16"/>
  <c r="AC11" i="16"/>
  <c r="AE11" i="16"/>
  <c r="AG11" i="16"/>
  <c r="AK11" i="16"/>
  <c r="AC13" i="16"/>
  <c r="AI13" i="16"/>
  <c r="AD13" i="16"/>
  <c r="AF13" i="16"/>
  <c r="AH13" i="16"/>
  <c r="AJ13" i="16"/>
  <c r="AE13" i="16"/>
  <c r="AG13" i="16"/>
  <c r="AK13" i="16"/>
  <c r="AC12" i="16"/>
  <c r="AG12" i="16"/>
  <c r="AK12" i="16"/>
  <c r="AD12" i="16"/>
  <c r="AF12" i="16"/>
  <c r="AH12" i="16"/>
  <c r="AJ12" i="16"/>
  <c r="AE12" i="16"/>
  <c r="AI12" i="16"/>
  <c r="M14" i="16"/>
  <c r="K14" i="16"/>
  <c r="M12" i="16"/>
  <c r="K12" i="16"/>
  <c r="K11" i="16"/>
  <c r="M11" i="16"/>
  <c r="O11" i="16"/>
  <c r="Q11" i="16"/>
  <c r="R14" i="16"/>
  <c r="P14" i="16"/>
  <c r="N14" i="16"/>
  <c r="L14" i="16"/>
  <c r="R13" i="16"/>
  <c r="P13" i="16"/>
  <c r="N13" i="16"/>
  <c r="L13" i="16"/>
  <c r="J13" i="16"/>
  <c r="R12" i="16"/>
  <c r="P12" i="16"/>
  <c r="N12" i="16"/>
  <c r="L12" i="16"/>
  <c r="R11" i="16"/>
  <c r="N11" i="16"/>
  <c r="J11" i="16"/>
  <c r="D16" i="13"/>
  <c r="L10" i="13"/>
  <c r="E16" i="13" l="1"/>
  <c r="E5" i="13"/>
  <c r="E9" i="13"/>
  <c r="E3" i="13"/>
  <c r="E11" i="13"/>
  <c r="D15" i="13"/>
  <c r="E15" i="13" s="1"/>
  <c r="E2" i="13"/>
  <c r="E6" i="13"/>
  <c r="E4" i="13"/>
  <c r="E8" i="13"/>
  <c r="D13" i="13"/>
  <c r="G15" i="16" l="1"/>
  <c r="H15" i="16" s="1"/>
  <c r="Z15" i="16"/>
  <c r="AA15" i="16" s="1"/>
  <c r="AD15" i="16" s="1"/>
  <c r="G16" i="16"/>
  <c r="H16" i="16" s="1"/>
  <c r="Z16" i="16"/>
  <c r="AA16" i="16" s="1"/>
  <c r="AD16" i="16" s="1"/>
  <c r="G17" i="16"/>
  <c r="H17" i="16" s="1"/>
  <c r="Z17" i="16"/>
  <c r="AA17" i="16" s="1"/>
  <c r="AC17" i="16" s="1"/>
  <c r="AJ17" i="16" l="1"/>
  <c r="AH16" i="16"/>
  <c r="AH15" i="16"/>
  <c r="AH17" i="16"/>
  <c r="AJ16" i="16"/>
  <c r="AF16" i="16"/>
  <c r="AJ15" i="16"/>
  <c r="AF15" i="16"/>
  <c r="J17" i="16"/>
  <c r="P17" i="16"/>
  <c r="K17" i="16"/>
  <c r="M17" i="16"/>
  <c r="O17" i="16"/>
  <c r="Q17" i="16"/>
  <c r="L17" i="16"/>
  <c r="N17" i="16"/>
  <c r="R17" i="16"/>
  <c r="L16" i="16"/>
  <c r="R16" i="16"/>
  <c r="K16" i="16"/>
  <c r="M16" i="16"/>
  <c r="O16" i="16"/>
  <c r="Q16" i="16"/>
  <c r="J16" i="16"/>
  <c r="N16" i="16"/>
  <c r="P16" i="16"/>
  <c r="N15" i="16"/>
  <c r="R15" i="16"/>
  <c r="K15" i="16"/>
  <c r="M15" i="16"/>
  <c r="O15" i="16"/>
  <c r="Q15" i="16"/>
  <c r="J15" i="16"/>
  <c r="L15" i="16"/>
  <c r="P15" i="16"/>
  <c r="AF17" i="16"/>
  <c r="AD17" i="16"/>
  <c r="AK17" i="16"/>
  <c r="AI17" i="16"/>
  <c r="AG17" i="16"/>
  <c r="AE17" i="16"/>
  <c r="AK16" i="16"/>
  <c r="AI16" i="16"/>
  <c r="AG16" i="16"/>
  <c r="AE16" i="16"/>
  <c r="AC16" i="16"/>
  <c r="AK15" i="16"/>
  <c r="AI15" i="16"/>
  <c r="AG15" i="16"/>
  <c r="AE15" i="16"/>
  <c r="AC15" i="16"/>
  <c r="G18" i="16"/>
  <c r="H18" i="16" s="1"/>
  <c r="Z18" i="16"/>
  <c r="AA18" i="16" s="1"/>
  <c r="G19" i="16"/>
  <c r="H19" i="16" s="1"/>
  <c r="Z19" i="16"/>
  <c r="AA19" i="16" s="1"/>
  <c r="AC19" i="16" s="1"/>
  <c r="G20" i="16"/>
  <c r="H20" i="16" s="1"/>
  <c r="Z20" i="16"/>
  <c r="AA20" i="16" s="1"/>
  <c r="G21" i="16"/>
  <c r="H21" i="16" s="1"/>
  <c r="Z21" i="16"/>
  <c r="AA21" i="16" s="1"/>
  <c r="AC21" i="16" s="1"/>
  <c r="AJ21" i="16" l="1"/>
  <c r="AC18" i="16"/>
  <c r="AD18" i="16"/>
  <c r="AF18" i="16"/>
  <c r="AJ18" i="16"/>
  <c r="AH18" i="16"/>
  <c r="AC20" i="16"/>
  <c r="AF20" i="16"/>
  <c r="AJ20" i="16"/>
  <c r="AD20" i="16"/>
  <c r="AH20" i="16"/>
  <c r="AH21" i="16"/>
  <c r="L21" i="16"/>
  <c r="P21" i="16"/>
  <c r="K21" i="16"/>
  <c r="M21" i="16"/>
  <c r="O21" i="16"/>
  <c r="Q21" i="16"/>
  <c r="J21" i="16"/>
  <c r="N21" i="16"/>
  <c r="R21" i="16"/>
  <c r="L19" i="16"/>
  <c r="P19" i="16"/>
  <c r="K19" i="16"/>
  <c r="M19" i="16"/>
  <c r="O19" i="16"/>
  <c r="Q19" i="16"/>
  <c r="J19" i="16"/>
  <c r="N19" i="16"/>
  <c r="R19" i="16"/>
  <c r="J20" i="16"/>
  <c r="N20" i="16"/>
  <c r="R20" i="16"/>
  <c r="K20" i="16"/>
  <c r="M20" i="16"/>
  <c r="O20" i="16"/>
  <c r="Q20" i="16"/>
  <c r="L20" i="16"/>
  <c r="P20" i="16"/>
  <c r="J18" i="16"/>
  <c r="N18" i="16"/>
  <c r="R18" i="16"/>
  <c r="K18" i="16"/>
  <c r="M18" i="16"/>
  <c r="O18" i="16"/>
  <c r="Q18" i="16"/>
  <c r="L18" i="16"/>
  <c r="P18" i="16"/>
  <c r="AF21" i="16"/>
  <c r="AD21" i="16"/>
  <c r="AJ19" i="16"/>
  <c r="AH19" i="16"/>
  <c r="AF19" i="16"/>
  <c r="AD19" i="16"/>
  <c r="AK21" i="16"/>
  <c r="AI21" i="16"/>
  <c r="AG21" i="16"/>
  <c r="AE21" i="16"/>
  <c r="AK20" i="16"/>
  <c r="AI20" i="16"/>
  <c r="AG20" i="16"/>
  <c r="AE20" i="16"/>
  <c r="AK19" i="16"/>
  <c r="AI19" i="16"/>
  <c r="AG19" i="16"/>
  <c r="AE19" i="16"/>
  <c r="AK18" i="16"/>
  <c r="AI18" i="16"/>
  <c r="AG18" i="16"/>
  <c r="AE18" i="16"/>
  <c r="D2" i="10" l="1"/>
  <c r="E2" i="10" s="1"/>
  <c r="I2" i="10" s="1"/>
  <c r="D3" i="10"/>
  <c r="E3" i="10" s="1"/>
  <c r="G3" i="10" s="1"/>
  <c r="D4" i="10"/>
  <c r="E4" i="10" s="1"/>
  <c r="G4" i="10" s="1"/>
  <c r="D5" i="10"/>
  <c r="E5" i="10" s="1"/>
  <c r="G5" i="10" s="1"/>
  <c r="D6" i="10"/>
  <c r="E6" i="10" s="1"/>
  <c r="G6" i="10" s="1"/>
  <c r="D7" i="10"/>
  <c r="E7" i="10" s="1"/>
  <c r="G7" i="10" s="1"/>
  <c r="D8" i="10"/>
  <c r="E8" i="10" s="1"/>
  <c r="G8" i="10" s="1"/>
  <c r="D9" i="10"/>
  <c r="E9" i="10" s="1"/>
  <c r="G9" i="10" s="1"/>
  <c r="D10" i="10"/>
  <c r="E10" i="10" s="1"/>
  <c r="G10" i="10" s="1"/>
  <c r="D11" i="10"/>
  <c r="E11" i="10" s="1"/>
  <c r="M11" i="10" s="1"/>
  <c r="D12" i="10"/>
  <c r="E12" i="10" s="1"/>
  <c r="D13" i="10"/>
  <c r="E13" i="10" s="1"/>
  <c r="G13" i="10" s="1"/>
  <c r="D14" i="10"/>
  <c r="E14" i="10" s="1"/>
  <c r="G14" i="10" s="1"/>
  <c r="D15" i="10"/>
  <c r="E15" i="10" s="1"/>
  <c r="G15" i="10" s="1"/>
  <c r="D16" i="10"/>
  <c r="E16" i="10" s="1"/>
  <c r="I16" i="10" s="1"/>
  <c r="D17" i="10"/>
  <c r="E17" i="10" s="1"/>
  <c r="G17" i="10" s="1"/>
  <c r="D18" i="10"/>
  <c r="E18" i="10" s="1"/>
  <c r="I18" i="10" s="1"/>
  <c r="D19" i="10"/>
  <c r="E19" i="10" s="1"/>
  <c r="G19" i="10" s="1"/>
  <c r="D20" i="10"/>
  <c r="E20" i="10" s="1"/>
  <c r="I20" i="10" s="1"/>
  <c r="D21" i="10"/>
  <c r="E21" i="10" s="1"/>
  <c r="G21" i="10" s="1"/>
  <c r="D22" i="10"/>
  <c r="E22" i="10" s="1"/>
  <c r="I22" i="10" s="1"/>
  <c r="D23" i="10"/>
  <c r="E23" i="10" s="1"/>
  <c r="G23" i="10" s="1"/>
  <c r="D24" i="10"/>
  <c r="E24" i="10" s="1"/>
  <c r="I24" i="10" s="1"/>
  <c r="D25" i="10"/>
  <c r="E25" i="10" s="1"/>
  <c r="G25" i="10" s="1"/>
  <c r="D26" i="10"/>
  <c r="E26" i="10" s="1"/>
  <c r="G26" i="10" s="1"/>
  <c r="D27" i="10"/>
  <c r="E27" i="10" s="1"/>
  <c r="G27" i="10" s="1"/>
  <c r="D28" i="10"/>
  <c r="E28" i="10" s="1"/>
  <c r="D29" i="10"/>
  <c r="E29" i="10" s="1"/>
  <c r="U13" i="10" l="1"/>
  <c r="U6" i="10"/>
  <c r="U17" i="10"/>
  <c r="U25" i="10"/>
  <c r="U15" i="10"/>
  <c r="U19" i="10"/>
  <c r="M17" i="10"/>
  <c r="M15" i="10"/>
  <c r="M13" i="10"/>
  <c r="U10" i="10"/>
  <c r="Q4" i="10"/>
  <c r="U3" i="10"/>
  <c r="M25" i="10"/>
  <c r="M10" i="10"/>
  <c r="U9" i="10"/>
  <c r="U8" i="10"/>
  <c r="M6" i="10"/>
  <c r="U5" i="10"/>
  <c r="U4" i="10"/>
  <c r="M4" i="10"/>
  <c r="U21" i="10"/>
  <c r="M19" i="10"/>
  <c r="Q17" i="10"/>
  <c r="I17" i="10"/>
  <c r="U16" i="10"/>
  <c r="S11" i="10"/>
  <c r="M8" i="10"/>
  <c r="U7" i="10"/>
  <c r="I4" i="10"/>
  <c r="U23" i="10"/>
  <c r="M23" i="10"/>
  <c r="M21" i="10"/>
  <c r="Q25" i="10"/>
  <c r="I25" i="10"/>
  <c r="Q23" i="10"/>
  <c r="I23" i="10"/>
  <c r="Q21" i="10"/>
  <c r="I21" i="10"/>
  <c r="Q19" i="10"/>
  <c r="I19" i="10"/>
  <c r="U18" i="10"/>
  <c r="Q15" i="10"/>
  <c r="I15" i="10"/>
  <c r="Q13" i="10"/>
  <c r="I13" i="10"/>
  <c r="O11" i="10"/>
  <c r="M9" i="10"/>
  <c r="M7" i="10"/>
  <c r="M5" i="10"/>
  <c r="U24" i="10"/>
  <c r="U22" i="10"/>
  <c r="M24" i="10"/>
  <c r="M22" i="10"/>
  <c r="M18" i="10"/>
  <c r="M16" i="10"/>
  <c r="Q10" i="10"/>
  <c r="I10" i="10"/>
  <c r="Q8" i="10"/>
  <c r="I8" i="10"/>
  <c r="Q6" i="10"/>
  <c r="I6" i="10"/>
  <c r="S4" i="10"/>
  <c r="O4" i="10"/>
  <c r="K4" i="10"/>
  <c r="U20" i="10"/>
  <c r="M20" i="10"/>
  <c r="Q24" i="10"/>
  <c r="Q22" i="10"/>
  <c r="Q20" i="10"/>
  <c r="Q18" i="10"/>
  <c r="Q16" i="10"/>
  <c r="U11" i="10"/>
  <c r="Q11" i="10"/>
  <c r="Q9" i="10"/>
  <c r="I9" i="10"/>
  <c r="Q7" i="10"/>
  <c r="I7" i="10"/>
  <c r="Q5" i="10"/>
  <c r="I5" i="10"/>
  <c r="M3" i="10"/>
  <c r="O2" i="10"/>
  <c r="Q3" i="10"/>
  <c r="I3" i="10"/>
  <c r="S2" i="10"/>
  <c r="K2" i="10"/>
  <c r="S25" i="10"/>
  <c r="O25" i="10"/>
  <c r="K25" i="10"/>
  <c r="S23" i="10"/>
  <c r="O23" i="10"/>
  <c r="K23" i="10"/>
  <c r="S21" i="10"/>
  <c r="O21" i="10"/>
  <c r="K21" i="10"/>
  <c r="S19" i="10"/>
  <c r="O19" i="10"/>
  <c r="K19" i="10"/>
  <c r="S17" i="10"/>
  <c r="O17" i="10"/>
  <c r="K17" i="10"/>
  <c r="S15" i="10"/>
  <c r="O15" i="10"/>
  <c r="K15" i="10"/>
  <c r="S13" i="10"/>
  <c r="O13" i="10"/>
  <c r="K13" i="10"/>
  <c r="S10" i="10"/>
  <c r="O10" i="10"/>
  <c r="K10" i="10"/>
  <c r="S8" i="10"/>
  <c r="O8" i="10"/>
  <c r="K8" i="10"/>
  <c r="S6" i="10"/>
  <c r="O6" i="10"/>
  <c r="K6" i="10"/>
  <c r="U26" i="10"/>
  <c r="Q26" i="10"/>
  <c r="M26" i="10"/>
  <c r="I26" i="10"/>
  <c r="H24" i="10"/>
  <c r="J24" i="10"/>
  <c r="L24" i="10"/>
  <c r="N24" i="10"/>
  <c r="P24" i="10"/>
  <c r="R24" i="10"/>
  <c r="T24" i="10"/>
  <c r="V24" i="10"/>
  <c r="H22" i="10"/>
  <c r="J22" i="10"/>
  <c r="L22" i="10"/>
  <c r="N22" i="10"/>
  <c r="P22" i="10"/>
  <c r="R22" i="10"/>
  <c r="T22" i="10"/>
  <c r="V22" i="10"/>
  <c r="H20" i="10"/>
  <c r="J20" i="10"/>
  <c r="L20" i="10"/>
  <c r="N20" i="10"/>
  <c r="P20" i="10"/>
  <c r="R20" i="10"/>
  <c r="T20" i="10"/>
  <c r="V20" i="10"/>
  <c r="H18" i="10"/>
  <c r="J18" i="10"/>
  <c r="L18" i="10"/>
  <c r="N18" i="10"/>
  <c r="P18" i="10"/>
  <c r="R18" i="10"/>
  <c r="T18" i="10"/>
  <c r="V18" i="10"/>
  <c r="H16" i="10"/>
  <c r="J16" i="10"/>
  <c r="L16" i="10"/>
  <c r="N16" i="10"/>
  <c r="P16" i="10"/>
  <c r="R16" i="10"/>
  <c r="T16" i="10"/>
  <c r="V16" i="10"/>
  <c r="U14" i="10"/>
  <c r="Q14" i="10"/>
  <c r="M14" i="10"/>
  <c r="I14" i="10"/>
  <c r="S26" i="10"/>
  <c r="O26" i="10"/>
  <c r="K26" i="10"/>
  <c r="H25" i="10"/>
  <c r="J25" i="10"/>
  <c r="L25" i="10"/>
  <c r="N25" i="10"/>
  <c r="P25" i="10"/>
  <c r="R25" i="10"/>
  <c r="T25" i="10"/>
  <c r="V25" i="10"/>
  <c r="S24" i="10"/>
  <c r="O24" i="10"/>
  <c r="K24" i="10"/>
  <c r="G24" i="10"/>
  <c r="H23" i="10"/>
  <c r="J23" i="10"/>
  <c r="L23" i="10"/>
  <c r="N23" i="10"/>
  <c r="P23" i="10"/>
  <c r="R23" i="10"/>
  <c r="T23" i="10"/>
  <c r="V23" i="10"/>
  <c r="S22" i="10"/>
  <c r="O22" i="10"/>
  <c r="K22" i="10"/>
  <c r="G22" i="10"/>
  <c r="H21" i="10"/>
  <c r="J21" i="10"/>
  <c r="L21" i="10"/>
  <c r="N21" i="10"/>
  <c r="P21" i="10"/>
  <c r="R21" i="10"/>
  <c r="T21" i="10"/>
  <c r="V21" i="10"/>
  <c r="S20" i="10"/>
  <c r="O20" i="10"/>
  <c r="K20" i="10"/>
  <c r="G20" i="10"/>
  <c r="H19" i="10"/>
  <c r="J19" i="10"/>
  <c r="L19" i="10"/>
  <c r="N19" i="10"/>
  <c r="P19" i="10"/>
  <c r="R19" i="10"/>
  <c r="T19" i="10"/>
  <c r="V19" i="10"/>
  <c r="S18" i="10"/>
  <c r="O18" i="10"/>
  <c r="K18" i="10"/>
  <c r="G18" i="10"/>
  <c r="H17" i="10"/>
  <c r="J17" i="10"/>
  <c r="L17" i="10"/>
  <c r="N17" i="10"/>
  <c r="P17" i="10"/>
  <c r="R17" i="10"/>
  <c r="T17" i="10"/>
  <c r="V17" i="10"/>
  <c r="S16" i="10"/>
  <c r="O16" i="10"/>
  <c r="K16" i="10"/>
  <c r="G16" i="10"/>
  <c r="H15" i="10"/>
  <c r="J15" i="10"/>
  <c r="L15" i="10"/>
  <c r="N15" i="10"/>
  <c r="P15" i="10"/>
  <c r="R15" i="10"/>
  <c r="T15" i="10"/>
  <c r="V15" i="10"/>
  <c r="S14" i="10"/>
  <c r="O14" i="10"/>
  <c r="K14" i="10"/>
  <c r="H13" i="10"/>
  <c r="J13" i="10"/>
  <c r="L13" i="10"/>
  <c r="N13" i="10"/>
  <c r="P13" i="10"/>
  <c r="R13" i="10"/>
  <c r="T13" i="10"/>
  <c r="V13" i="10"/>
  <c r="H26" i="10"/>
  <c r="J26" i="10"/>
  <c r="L26" i="10"/>
  <c r="N26" i="10"/>
  <c r="P26" i="10"/>
  <c r="R26" i="10"/>
  <c r="T26" i="10"/>
  <c r="V26" i="10"/>
  <c r="H14" i="10"/>
  <c r="J14" i="10"/>
  <c r="L14" i="10"/>
  <c r="N14" i="10"/>
  <c r="P14" i="10"/>
  <c r="R14" i="10"/>
  <c r="T14" i="10"/>
  <c r="V14" i="10"/>
  <c r="M12" i="10"/>
  <c r="H12" i="10"/>
  <c r="J12" i="10"/>
  <c r="L12" i="10"/>
  <c r="N12" i="10"/>
  <c r="P12" i="10"/>
  <c r="R12" i="10"/>
  <c r="T12" i="10"/>
  <c r="V12" i="10"/>
  <c r="G12" i="10"/>
  <c r="I12" i="10"/>
  <c r="K12" i="10"/>
  <c r="O12" i="10"/>
  <c r="Q12" i="10"/>
  <c r="S12" i="10"/>
  <c r="U12" i="10"/>
  <c r="H11" i="10"/>
  <c r="J11" i="10"/>
  <c r="L11" i="10"/>
  <c r="V11" i="10"/>
  <c r="T11" i="10"/>
  <c r="R11" i="10"/>
  <c r="P11" i="10"/>
  <c r="N11" i="10"/>
  <c r="K11" i="10"/>
  <c r="G11" i="10"/>
  <c r="H10" i="10"/>
  <c r="J10" i="10"/>
  <c r="L10" i="10"/>
  <c r="N10" i="10"/>
  <c r="P10" i="10"/>
  <c r="R10" i="10"/>
  <c r="T10" i="10"/>
  <c r="V10" i="10"/>
  <c r="S9" i="10"/>
  <c r="O9" i="10"/>
  <c r="K9" i="10"/>
  <c r="H8" i="10"/>
  <c r="J8" i="10"/>
  <c r="L8" i="10"/>
  <c r="N8" i="10"/>
  <c r="P8" i="10"/>
  <c r="R8" i="10"/>
  <c r="T8" i="10"/>
  <c r="V8" i="10"/>
  <c r="S7" i="10"/>
  <c r="O7" i="10"/>
  <c r="K7" i="10"/>
  <c r="H6" i="10"/>
  <c r="J6" i="10"/>
  <c r="L6" i="10"/>
  <c r="N6" i="10"/>
  <c r="P6" i="10"/>
  <c r="R6" i="10"/>
  <c r="T6" i="10"/>
  <c r="V6" i="10"/>
  <c r="S5" i="10"/>
  <c r="O5" i="10"/>
  <c r="K5" i="10"/>
  <c r="H4" i="10"/>
  <c r="J4" i="10"/>
  <c r="L4" i="10"/>
  <c r="N4" i="10"/>
  <c r="P4" i="10"/>
  <c r="R4" i="10"/>
  <c r="T4" i="10"/>
  <c r="V4" i="10"/>
  <c r="S3" i="10"/>
  <c r="O3" i="10"/>
  <c r="K3" i="10"/>
  <c r="U2" i="10"/>
  <c r="Q2" i="10"/>
  <c r="M2" i="10"/>
  <c r="I11" i="10"/>
  <c r="H9" i="10"/>
  <c r="J9" i="10"/>
  <c r="L9" i="10"/>
  <c r="N9" i="10"/>
  <c r="P9" i="10"/>
  <c r="R9" i="10"/>
  <c r="T9" i="10"/>
  <c r="V9" i="10"/>
  <c r="H7" i="10"/>
  <c r="J7" i="10"/>
  <c r="L7" i="10"/>
  <c r="N7" i="10"/>
  <c r="P7" i="10"/>
  <c r="R7" i="10"/>
  <c r="T7" i="10"/>
  <c r="V7" i="10"/>
  <c r="H5" i="10"/>
  <c r="J5" i="10"/>
  <c r="L5" i="10"/>
  <c r="N5" i="10"/>
  <c r="P5" i="10"/>
  <c r="R5" i="10"/>
  <c r="T5" i="10"/>
  <c r="V5" i="10"/>
  <c r="H3" i="10"/>
  <c r="J3" i="10"/>
  <c r="L3" i="10"/>
  <c r="N3" i="10"/>
  <c r="P3" i="10"/>
  <c r="R3" i="10"/>
  <c r="T3" i="10"/>
  <c r="V3" i="10"/>
  <c r="G2" i="10"/>
  <c r="H2" i="10"/>
  <c r="J2" i="10"/>
  <c r="L2" i="10"/>
  <c r="N2" i="10"/>
  <c r="P2" i="10"/>
  <c r="R2" i="10"/>
  <c r="T2" i="10"/>
  <c r="V2" i="10"/>
  <c r="G28" i="10"/>
  <c r="H28" i="10"/>
  <c r="P28" i="10"/>
  <c r="J28" i="10"/>
  <c r="N28" i="10"/>
  <c r="R28" i="10"/>
  <c r="V28" i="10"/>
  <c r="L28" i="10"/>
  <c r="T28" i="10"/>
  <c r="G29" i="10"/>
  <c r="T29" i="10"/>
  <c r="J29" i="10"/>
  <c r="N29" i="10"/>
  <c r="R29" i="10"/>
  <c r="V29" i="10"/>
  <c r="H29" i="10"/>
  <c r="L29" i="10"/>
  <c r="P29" i="10"/>
  <c r="V27" i="10"/>
  <c r="T27" i="10"/>
  <c r="Q27" i="10"/>
  <c r="M27" i="10"/>
  <c r="I27" i="10"/>
  <c r="U29" i="10"/>
  <c r="S29" i="10"/>
  <c r="Q29" i="10"/>
  <c r="O29" i="10"/>
  <c r="M29" i="10"/>
  <c r="K29" i="10"/>
  <c r="I29" i="10"/>
  <c r="U28" i="10"/>
  <c r="S28" i="10"/>
  <c r="Q28" i="10"/>
  <c r="O28" i="10"/>
  <c r="M28" i="10"/>
  <c r="K28" i="10"/>
  <c r="I28" i="10"/>
  <c r="U27" i="10"/>
  <c r="S27" i="10"/>
  <c r="O27" i="10"/>
  <c r="K27" i="10"/>
  <c r="H27" i="10"/>
  <c r="J27" i="10"/>
  <c r="L27" i="10"/>
  <c r="N27" i="10"/>
  <c r="P27" i="10"/>
  <c r="R27" i="10"/>
  <c r="R31" i="14" l="1"/>
  <c r="V31" i="14" s="1"/>
  <c r="W31" i="14" s="1"/>
  <c r="V30" i="14"/>
  <c r="W30" i="14" s="1"/>
  <c r="R30" i="14"/>
  <c r="R29" i="14"/>
  <c r="V29" i="14" s="1"/>
  <c r="W29" i="14" s="1"/>
  <c r="D30" i="10" l="1"/>
  <c r="D31" i="10"/>
  <c r="D32" i="10"/>
  <c r="D33" i="10"/>
  <c r="D34" i="10"/>
  <c r="D35" i="10"/>
  <c r="D36" i="10"/>
  <c r="D37" i="10"/>
  <c r="D38" i="10"/>
  <c r="D39" i="10"/>
  <c r="D40" i="10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R49" i="14"/>
  <c r="V49" i="14" s="1"/>
  <c r="W49" i="14" s="1"/>
  <c r="R28" i="14"/>
  <c r="V28" i="14" s="1"/>
  <c r="W28" i="14" s="1"/>
  <c r="V27" i="14"/>
  <c r="W27" i="14" s="1"/>
  <c r="R27" i="14"/>
  <c r="D56" i="10"/>
  <c r="E56" i="10" s="1"/>
  <c r="E39" i="10" l="1"/>
  <c r="I39" i="10" s="1"/>
  <c r="E37" i="10"/>
  <c r="N37" i="10" s="1"/>
  <c r="E35" i="10"/>
  <c r="I35" i="10" s="1"/>
  <c r="E33" i="10"/>
  <c r="M33" i="10" s="1"/>
  <c r="E31" i="10"/>
  <c r="O31" i="10" s="1"/>
  <c r="E40" i="10"/>
  <c r="M40" i="10" s="1"/>
  <c r="E38" i="10"/>
  <c r="U38" i="10" s="1"/>
  <c r="E36" i="10"/>
  <c r="I36" i="10" s="1"/>
  <c r="E34" i="10"/>
  <c r="L34" i="10" s="1"/>
  <c r="E32" i="10"/>
  <c r="I32" i="10" s="1"/>
  <c r="E30" i="10"/>
  <c r="L30" i="10" s="1"/>
  <c r="U33" i="10"/>
  <c r="O39" i="10"/>
  <c r="S37" i="10"/>
  <c r="G55" i="10"/>
  <c r="K55" i="10"/>
  <c r="Q55" i="10"/>
  <c r="H55" i="10"/>
  <c r="J55" i="10"/>
  <c r="L55" i="10"/>
  <c r="N55" i="10"/>
  <c r="P55" i="10"/>
  <c r="R55" i="10"/>
  <c r="T55" i="10"/>
  <c r="V55" i="10"/>
  <c r="I55" i="10"/>
  <c r="M55" i="10"/>
  <c r="O55" i="10"/>
  <c r="S55" i="10"/>
  <c r="U55" i="10"/>
  <c r="M53" i="10"/>
  <c r="Q53" i="10"/>
  <c r="S53" i="10"/>
  <c r="H53" i="10"/>
  <c r="J53" i="10"/>
  <c r="L53" i="10"/>
  <c r="N53" i="10"/>
  <c r="P53" i="10"/>
  <c r="R53" i="10"/>
  <c r="T53" i="10"/>
  <c r="V53" i="10"/>
  <c r="G53" i="10"/>
  <c r="I53" i="10"/>
  <c r="K53" i="10"/>
  <c r="O53" i="10"/>
  <c r="U53" i="10"/>
  <c r="M51" i="10"/>
  <c r="Q51" i="10"/>
  <c r="U51" i="10"/>
  <c r="H51" i="10"/>
  <c r="J51" i="10"/>
  <c r="L51" i="10"/>
  <c r="N51" i="10"/>
  <c r="P51" i="10"/>
  <c r="R51" i="10"/>
  <c r="T51" i="10"/>
  <c r="V51" i="10"/>
  <c r="G51" i="10"/>
  <c r="I51" i="10"/>
  <c r="K51" i="10"/>
  <c r="O51" i="10"/>
  <c r="S51" i="10"/>
  <c r="K49" i="10"/>
  <c r="Q49" i="10"/>
  <c r="U49" i="10"/>
  <c r="H49" i="10"/>
  <c r="J49" i="10"/>
  <c r="L49" i="10"/>
  <c r="N49" i="10"/>
  <c r="P49" i="10"/>
  <c r="R49" i="10"/>
  <c r="T49" i="10"/>
  <c r="V49" i="10"/>
  <c r="G49" i="10"/>
  <c r="I49" i="10"/>
  <c r="M49" i="10"/>
  <c r="O49" i="10"/>
  <c r="S49" i="10"/>
  <c r="G47" i="10"/>
  <c r="I47" i="10"/>
  <c r="M47" i="10"/>
  <c r="Q47" i="10"/>
  <c r="U47" i="10"/>
  <c r="H47" i="10"/>
  <c r="J47" i="10"/>
  <c r="L47" i="10"/>
  <c r="N47" i="10"/>
  <c r="P47" i="10"/>
  <c r="R47" i="10"/>
  <c r="T47" i="10"/>
  <c r="V47" i="10"/>
  <c r="K47" i="10"/>
  <c r="O47" i="10"/>
  <c r="S47" i="10"/>
  <c r="G45" i="10"/>
  <c r="I45" i="10"/>
  <c r="M45" i="10"/>
  <c r="Q45" i="10"/>
  <c r="U45" i="10"/>
  <c r="H45" i="10"/>
  <c r="J45" i="10"/>
  <c r="L45" i="10"/>
  <c r="N45" i="10"/>
  <c r="P45" i="10"/>
  <c r="R45" i="10"/>
  <c r="T45" i="10"/>
  <c r="V45" i="10"/>
  <c r="K45" i="10"/>
  <c r="O45" i="10"/>
  <c r="S45" i="10"/>
  <c r="G43" i="10"/>
  <c r="K43" i="10"/>
  <c r="O43" i="10"/>
  <c r="S43" i="10"/>
  <c r="H43" i="10"/>
  <c r="J43" i="10"/>
  <c r="L43" i="10"/>
  <c r="N43" i="10"/>
  <c r="P43" i="10"/>
  <c r="R43" i="10"/>
  <c r="T43" i="10"/>
  <c r="V43" i="10"/>
  <c r="I43" i="10"/>
  <c r="M43" i="10"/>
  <c r="Q43" i="10"/>
  <c r="U43" i="10"/>
  <c r="I41" i="10"/>
  <c r="H41" i="10"/>
  <c r="J41" i="10"/>
  <c r="L41" i="10"/>
  <c r="N41" i="10"/>
  <c r="P41" i="10"/>
  <c r="R41" i="10"/>
  <c r="T41" i="10"/>
  <c r="V41" i="10"/>
  <c r="G41" i="10"/>
  <c r="K41" i="10"/>
  <c r="M41" i="10"/>
  <c r="O41" i="10"/>
  <c r="Q41" i="10"/>
  <c r="S41" i="10"/>
  <c r="U41" i="10"/>
  <c r="K54" i="10"/>
  <c r="Q54" i="10"/>
  <c r="U54" i="10"/>
  <c r="H54" i="10"/>
  <c r="J54" i="10"/>
  <c r="L54" i="10"/>
  <c r="N54" i="10"/>
  <c r="P54" i="10"/>
  <c r="R54" i="10"/>
  <c r="T54" i="10"/>
  <c r="V54" i="10"/>
  <c r="G54" i="10"/>
  <c r="I54" i="10"/>
  <c r="M54" i="10"/>
  <c r="O54" i="10"/>
  <c r="S54" i="10"/>
  <c r="G52" i="10"/>
  <c r="K52" i="10"/>
  <c r="O52" i="10"/>
  <c r="S52" i="10"/>
  <c r="H52" i="10"/>
  <c r="J52" i="10"/>
  <c r="L52" i="10"/>
  <c r="N52" i="10"/>
  <c r="P52" i="10"/>
  <c r="R52" i="10"/>
  <c r="T52" i="10"/>
  <c r="V52" i="10"/>
  <c r="I52" i="10"/>
  <c r="M52" i="10"/>
  <c r="Q52" i="10"/>
  <c r="U52" i="10"/>
  <c r="G50" i="10"/>
  <c r="K50" i="10"/>
  <c r="O50" i="10"/>
  <c r="S50" i="10"/>
  <c r="H50" i="10"/>
  <c r="J50" i="10"/>
  <c r="L50" i="10"/>
  <c r="N50" i="10"/>
  <c r="P50" i="10"/>
  <c r="R50" i="10"/>
  <c r="T50" i="10"/>
  <c r="V50" i="10"/>
  <c r="I50" i="10"/>
  <c r="M50" i="10"/>
  <c r="Q50" i="10"/>
  <c r="U50" i="10"/>
  <c r="G48" i="10"/>
  <c r="K48" i="10"/>
  <c r="O48" i="10"/>
  <c r="S48" i="10"/>
  <c r="H48" i="10"/>
  <c r="J48" i="10"/>
  <c r="L48" i="10"/>
  <c r="N48" i="10"/>
  <c r="P48" i="10"/>
  <c r="R48" i="10"/>
  <c r="T48" i="10"/>
  <c r="V48" i="10"/>
  <c r="I48" i="10"/>
  <c r="M48" i="10"/>
  <c r="Q48" i="10"/>
  <c r="U48" i="10"/>
  <c r="G46" i="10"/>
  <c r="I46" i="10"/>
  <c r="M46" i="10"/>
  <c r="Q46" i="10"/>
  <c r="U46" i="10"/>
  <c r="H46" i="10"/>
  <c r="J46" i="10"/>
  <c r="L46" i="10"/>
  <c r="N46" i="10"/>
  <c r="P46" i="10"/>
  <c r="R46" i="10"/>
  <c r="T46" i="10"/>
  <c r="V46" i="10"/>
  <c r="K46" i="10"/>
  <c r="O46" i="10"/>
  <c r="S46" i="10"/>
  <c r="K44" i="10"/>
  <c r="Q44" i="10"/>
  <c r="U44" i="10"/>
  <c r="H44" i="10"/>
  <c r="J44" i="10"/>
  <c r="L44" i="10"/>
  <c r="N44" i="10"/>
  <c r="P44" i="10"/>
  <c r="R44" i="10"/>
  <c r="T44" i="10"/>
  <c r="V44" i="10"/>
  <c r="G44" i="10"/>
  <c r="I44" i="10"/>
  <c r="M44" i="10"/>
  <c r="O44" i="10"/>
  <c r="S44" i="10"/>
  <c r="I42" i="10"/>
  <c r="O42" i="10"/>
  <c r="U42" i="10"/>
  <c r="H42" i="10"/>
  <c r="J42" i="10"/>
  <c r="L42" i="10"/>
  <c r="N42" i="10"/>
  <c r="P42" i="10"/>
  <c r="R42" i="10"/>
  <c r="T42" i="10"/>
  <c r="V42" i="10"/>
  <c r="G42" i="10"/>
  <c r="K42" i="10"/>
  <c r="M42" i="10"/>
  <c r="Q42" i="10"/>
  <c r="S42" i="10"/>
  <c r="V56" i="10"/>
  <c r="T56" i="10"/>
  <c r="R56" i="10"/>
  <c r="P56" i="10"/>
  <c r="N56" i="10"/>
  <c r="L56" i="10"/>
  <c r="J56" i="10"/>
  <c r="H56" i="10"/>
  <c r="U56" i="10"/>
  <c r="Q56" i="10"/>
  <c r="O56" i="10"/>
  <c r="M56" i="10"/>
  <c r="K56" i="10"/>
  <c r="I56" i="10"/>
  <c r="G56" i="10"/>
  <c r="S56" i="10"/>
  <c r="U40" i="10" l="1"/>
  <c r="M30" i="10"/>
  <c r="T32" i="10"/>
  <c r="N40" i="10"/>
  <c r="T36" i="10"/>
  <c r="P33" i="10"/>
  <c r="L32" i="10"/>
  <c r="L36" i="10"/>
  <c r="K32" i="10"/>
  <c r="V37" i="10"/>
  <c r="P32" i="10"/>
  <c r="H32" i="10"/>
  <c r="P36" i="10"/>
  <c r="H36" i="10"/>
  <c r="J40" i="10"/>
  <c r="S32" i="10"/>
  <c r="H33" i="10"/>
  <c r="O40" i="10"/>
  <c r="V32" i="10"/>
  <c r="R32" i="10"/>
  <c r="N32" i="10"/>
  <c r="J32" i="10"/>
  <c r="V36" i="10"/>
  <c r="R36" i="10"/>
  <c r="N36" i="10"/>
  <c r="J36" i="10"/>
  <c r="P40" i="10"/>
  <c r="L40" i="10"/>
  <c r="H40" i="10"/>
  <c r="O32" i="10"/>
  <c r="T33" i="10"/>
  <c r="L33" i="10"/>
  <c r="O36" i="10"/>
  <c r="T40" i="10"/>
  <c r="P34" i="10"/>
  <c r="L31" i="10"/>
  <c r="T35" i="10"/>
  <c r="P30" i="10"/>
  <c r="P38" i="10"/>
  <c r="T31" i="10"/>
  <c r="L35" i="10"/>
  <c r="T39" i="10"/>
  <c r="H30" i="10"/>
  <c r="H34" i="10"/>
  <c r="H38" i="10"/>
  <c r="O30" i="10"/>
  <c r="P31" i="10"/>
  <c r="H31" i="10"/>
  <c r="O34" i="10"/>
  <c r="P35" i="10"/>
  <c r="L39" i="10"/>
  <c r="I31" i="10"/>
  <c r="K35" i="10"/>
  <c r="T30" i="10"/>
  <c r="T34" i="10"/>
  <c r="T38" i="10"/>
  <c r="L38" i="10"/>
  <c r="V31" i="10"/>
  <c r="R31" i="10"/>
  <c r="N31" i="10"/>
  <c r="J31" i="10"/>
  <c r="V35" i="10"/>
  <c r="R35" i="10"/>
  <c r="N35" i="10"/>
  <c r="H35" i="10"/>
  <c r="K38" i="10"/>
  <c r="P39" i="10"/>
  <c r="H39" i="10"/>
  <c r="U39" i="10"/>
  <c r="S33" i="10"/>
  <c r="I40" i="10"/>
  <c r="S35" i="10"/>
  <c r="G30" i="10"/>
  <c r="Q30" i="10"/>
  <c r="G34" i="10"/>
  <c r="U34" i="10"/>
  <c r="Q34" i="10"/>
  <c r="G38" i="10"/>
  <c r="M38" i="10"/>
  <c r="Q38" i="10"/>
  <c r="O38" i="10"/>
  <c r="G33" i="10"/>
  <c r="Q33" i="10"/>
  <c r="O33" i="10"/>
  <c r="G37" i="10"/>
  <c r="I37" i="10"/>
  <c r="O37" i="10"/>
  <c r="H37" i="10"/>
  <c r="L37" i="10"/>
  <c r="P37" i="10"/>
  <c r="T37" i="10"/>
  <c r="V30" i="10"/>
  <c r="R30" i="10"/>
  <c r="N30" i="10"/>
  <c r="J30" i="10"/>
  <c r="V34" i="10"/>
  <c r="R34" i="10"/>
  <c r="N34" i="10"/>
  <c r="J34" i="10"/>
  <c r="V38" i="10"/>
  <c r="R38" i="10"/>
  <c r="N38" i="10"/>
  <c r="J38" i="10"/>
  <c r="K30" i="10"/>
  <c r="S30" i="10"/>
  <c r="V33" i="10"/>
  <c r="R33" i="10"/>
  <c r="N33" i="10"/>
  <c r="J33" i="10"/>
  <c r="K34" i="10"/>
  <c r="S34" i="10"/>
  <c r="R37" i="10"/>
  <c r="J37" i="10"/>
  <c r="S38" i="10"/>
  <c r="I30" i="10"/>
  <c r="I34" i="10"/>
  <c r="I38" i="10"/>
  <c r="M34" i="10"/>
  <c r="K33" i="10"/>
  <c r="K37" i="10"/>
  <c r="U30" i="10"/>
  <c r="I33" i="10"/>
  <c r="Q37" i="10"/>
  <c r="M37" i="10"/>
  <c r="U37" i="10"/>
  <c r="G32" i="10"/>
  <c r="U32" i="10"/>
  <c r="M32" i="10"/>
  <c r="Q32" i="10"/>
  <c r="G36" i="10"/>
  <c r="U36" i="10"/>
  <c r="M36" i="10"/>
  <c r="Q36" i="10"/>
  <c r="S36" i="10"/>
  <c r="K36" i="10"/>
  <c r="G40" i="10"/>
  <c r="S40" i="10"/>
  <c r="Q40" i="10"/>
  <c r="V40" i="10"/>
  <c r="R40" i="10"/>
  <c r="K40" i="10"/>
  <c r="G31" i="10"/>
  <c r="U31" i="10"/>
  <c r="M31" i="10"/>
  <c r="Q31" i="10"/>
  <c r="S31" i="10"/>
  <c r="K31" i="10"/>
  <c r="G35" i="10"/>
  <c r="U35" i="10"/>
  <c r="M35" i="10"/>
  <c r="Q35" i="10"/>
  <c r="O35" i="10"/>
  <c r="J35" i="10"/>
  <c r="G39" i="10"/>
  <c r="Q39" i="10"/>
  <c r="M39" i="10"/>
  <c r="S39" i="10"/>
  <c r="K39" i="10"/>
  <c r="J39" i="10"/>
  <c r="N39" i="10"/>
  <c r="R39" i="10"/>
  <c r="V39" i="10"/>
  <c r="R46" i="14"/>
  <c r="V46" i="14" s="1"/>
  <c r="W46" i="14" s="1"/>
  <c r="S10" i="13" l="1"/>
  <c r="Z22" i="16" l="1"/>
  <c r="AA22" i="16" s="1"/>
  <c r="G22" i="16"/>
  <c r="H22" i="16" s="1"/>
  <c r="K22" i="16" s="1"/>
  <c r="R51" i="14"/>
  <c r="V51" i="14" s="1"/>
  <c r="W51" i="14" s="1"/>
  <c r="AK22" i="16" l="1"/>
  <c r="AI22" i="16"/>
  <c r="AG22" i="16"/>
  <c r="AE22" i="16"/>
  <c r="AC22" i="16"/>
  <c r="AJ22" i="16"/>
  <c r="AH22" i="16"/>
  <c r="AF22" i="16"/>
  <c r="AD22" i="16"/>
  <c r="M22" i="16"/>
  <c r="O22" i="16"/>
  <c r="Q22" i="16"/>
  <c r="J22" i="16"/>
  <c r="L22" i="16"/>
  <c r="N22" i="16"/>
  <c r="P22" i="16"/>
  <c r="R22" i="16"/>
  <c r="R50" i="14" l="1"/>
  <c r="V50" i="14" s="1"/>
  <c r="W50" i="14" s="1"/>
  <c r="R48" i="14" l="1"/>
  <c r="V48" i="14" s="1"/>
  <c r="W48" i="14" s="1"/>
  <c r="R47" i="14" l="1"/>
  <c r="V47" i="14" s="1"/>
  <c r="W47" i="14" s="1"/>
  <c r="V45" i="14"/>
  <c r="W45" i="14" s="1"/>
  <c r="R45" i="14"/>
  <c r="R44" i="14"/>
  <c r="V44" i="14" s="1"/>
  <c r="W44" i="14" s="1"/>
  <c r="R43" i="14"/>
  <c r="V43" i="14" s="1"/>
  <c r="W43" i="14" s="1"/>
  <c r="R42" i="14" l="1"/>
  <c r="V42" i="14" s="1"/>
  <c r="W42" i="14" s="1"/>
  <c r="R41" i="14"/>
  <c r="V41" i="14" s="1"/>
  <c r="W41" i="14" s="1"/>
  <c r="R40" i="14"/>
  <c r="V40" i="14" s="1"/>
  <c r="W40" i="14" s="1"/>
  <c r="R39" i="14"/>
  <c r="V39" i="14" s="1"/>
  <c r="W39" i="14" s="1"/>
  <c r="H11" i="13" l="1"/>
  <c r="H10" i="13"/>
  <c r="H9" i="13"/>
  <c r="H12" i="13" l="1"/>
  <c r="R26" i="14"/>
  <c r="V26" i="14" s="1"/>
  <c r="W26" i="14" s="1"/>
  <c r="R25" i="14"/>
  <c r="V25" i="14" s="1"/>
  <c r="W25" i="14" s="1"/>
  <c r="R32" i="14" l="1"/>
  <c r="V32" i="14" s="1"/>
  <c r="W32" i="14" s="1"/>
  <c r="R24" i="14"/>
  <c r="V24" i="14" s="1"/>
  <c r="W24" i="14" s="1"/>
  <c r="R23" i="14"/>
  <c r="V23" i="14" s="1"/>
  <c r="W23" i="14" s="1"/>
  <c r="R22" i="14"/>
  <c r="V22" i="14" s="1"/>
  <c r="W22" i="14" s="1"/>
  <c r="R21" i="14"/>
  <c r="V21" i="14" s="1"/>
  <c r="W21" i="14" s="1"/>
  <c r="R33" i="14"/>
  <c r="V33" i="14" s="1"/>
  <c r="W33" i="14" s="1"/>
  <c r="R19" i="14"/>
  <c r="V19" i="14" s="1"/>
  <c r="W19" i="14" s="1"/>
  <c r="R18" i="14"/>
  <c r="V18" i="14" s="1"/>
  <c r="W18" i="14" s="1"/>
  <c r="R17" i="14"/>
  <c r="V17" i="14" s="1"/>
  <c r="W17" i="14" s="1"/>
  <c r="R16" i="14"/>
  <c r="V16" i="14" s="1"/>
  <c r="W16" i="14" s="1"/>
  <c r="R15" i="14"/>
  <c r="V15" i="14" s="1"/>
  <c r="W15" i="14" s="1"/>
  <c r="R14" i="14"/>
  <c r="V14" i="14" s="1"/>
  <c r="W14" i="14" s="1"/>
  <c r="R13" i="14"/>
  <c r="V13" i="14" s="1"/>
  <c r="W13" i="14" s="1"/>
  <c r="R12" i="14"/>
  <c r="V12" i="14" s="1"/>
  <c r="W12" i="14" s="1"/>
  <c r="R11" i="14"/>
  <c r="V11" i="14" s="1"/>
  <c r="W11" i="14" s="1"/>
  <c r="R10" i="14"/>
  <c r="V10" i="14" s="1"/>
  <c r="W10" i="14" s="1"/>
  <c r="R9" i="14"/>
  <c r="V9" i="14" s="1"/>
  <c r="W9" i="14" s="1"/>
  <c r="R8" i="14" l="1"/>
  <c r="R7" i="14"/>
  <c r="R6" i="14"/>
  <c r="V6" i="14" s="1"/>
  <c r="W6" i="14" s="1"/>
  <c r="R20" i="14" l="1"/>
  <c r="V20" i="14" s="1"/>
  <c r="W20" i="14" s="1"/>
  <c r="R38" i="14" l="1"/>
  <c r="V38" i="14" s="1"/>
  <c r="W38" i="14" s="1"/>
  <c r="R37" i="14" l="1"/>
  <c r="V37" i="14" s="1"/>
  <c r="W37" i="14" s="1"/>
  <c r="E10" i="13" l="1"/>
  <c r="O9" i="13" l="1"/>
  <c r="O11" i="13"/>
  <c r="O10" i="13"/>
  <c r="O12" i="13" l="1"/>
  <c r="R5" i="14" l="1"/>
  <c r="V5" i="14" s="1"/>
  <c r="W5" i="14" s="1"/>
  <c r="E7" i="13" l="1"/>
  <c r="R34" i="14" l="1"/>
  <c r="V34" i="14" l="1"/>
  <c r="W34" i="14" s="1"/>
  <c r="H9" i="15" l="1"/>
  <c r="G9" i="15"/>
  <c r="F9" i="15"/>
  <c r="E9" i="15"/>
  <c r="D9" i="15"/>
  <c r="C9" i="15"/>
  <c r="H8" i="15"/>
  <c r="G8" i="15"/>
  <c r="F8" i="15"/>
  <c r="E8" i="15"/>
  <c r="D8" i="15"/>
  <c r="C8" i="15"/>
  <c r="H7" i="15"/>
  <c r="G7" i="15"/>
  <c r="F7" i="15"/>
  <c r="E7" i="15"/>
  <c r="D7" i="15"/>
  <c r="C7" i="15"/>
  <c r="H6" i="15"/>
  <c r="G6" i="15"/>
  <c r="F6" i="15"/>
  <c r="E6" i="15"/>
  <c r="D6" i="15"/>
  <c r="C6" i="15"/>
  <c r="H5" i="15"/>
  <c r="G5" i="15"/>
  <c r="F5" i="15"/>
  <c r="E5" i="15"/>
  <c r="D5" i="15"/>
  <c r="C5" i="15"/>
  <c r="H4" i="15"/>
  <c r="G4" i="15"/>
  <c r="F4" i="15"/>
  <c r="E4" i="15"/>
  <c r="D4" i="15"/>
  <c r="C4" i="15"/>
  <c r="H3" i="15"/>
  <c r="G3" i="15"/>
  <c r="F3" i="15"/>
  <c r="E3" i="15"/>
  <c r="D3" i="15"/>
  <c r="C3" i="15"/>
  <c r="H2" i="15"/>
  <c r="G2" i="15"/>
  <c r="F2" i="15"/>
  <c r="E2" i="15"/>
  <c r="D2" i="15"/>
  <c r="C2" i="15"/>
  <c r="R4" i="14" l="1"/>
  <c r="V4" i="14" l="1"/>
  <c r="W4" i="14" s="1"/>
  <c r="V7" i="14"/>
  <c r="W7" i="14" s="1"/>
  <c r="R35" i="14" l="1"/>
  <c r="V35" i="14" l="1"/>
  <c r="W35" i="14" s="1"/>
  <c r="R3" i="14" l="1"/>
  <c r="R36" i="14"/>
  <c r="V36" i="14" s="1"/>
  <c r="W36" i="14" s="1"/>
  <c r="V8" i="14" l="1"/>
  <c r="W8" i="14" s="1"/>
  <c r="V3" i="14"/>
  <c r="W3" i="14" s="1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2d4 + 1;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18-20/x2;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8;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Slashing</t>
        </r>
      </text>
    </comment>
    <comment ref="U3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1d10;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
</t>
        </r>
        <r>
          <rPr>
            <b/>
            <sz val="12"/>
            <color indexed="81"/>
            <rFont val="Times New Roman"/>
            <family val="1"/>
          </rPr>
          <t xml:space="preserve">Range:  </t>
        </r>
        <r>
          <rPr>
            <sz val="12"/>
            <color indexed="81"/>
            <rFont val="Times New Roman"/>
            <family val="1"/>
          </rPr>
          <t xml:space="preserve">120’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8;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Piercing</t>
        </r>
      </text>
    </comment>
    <comment ref="B4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1d8;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19-20/x2;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4;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Slashing</t>
        </r>
      </text>
    </comment>
    <comment ref="U4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1d10;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
</t>
        </r>
        <r>
          <rPr>
            <b/>
            <sz val="12"/>
            <color indexed="81"/>
            <rFont val="Times New Roman"/>
            <family val="1"/>
          </rPr>
          <t xml:space="preserve">Range:  </t>
        </r>
        <r>
          <rPr>
            <sz val="12"/>
            <color indexed="81"/>
            <rFont val="Times New Roman"/>
            <family val="1"/>
          </rPr>
          <t xml:space="preserve">120’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8;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Piercing</t>
        </r>
      </text>
    </comment>
    <comment ref="B5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1d8;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19-20/x2;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4;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Slashing</t>
        </r>
      </text>
    </comment>
    <comment ref="U5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1d8;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
</t>
        </r>
        <r>
          <rPr>
            <b/>
            <sz val="12"/>
            <color indexed="81"/>
            <rFont val="Times New Roman"/>
            <family val="1"/>
          </rPr>
          <t xml:space="preserve">Range:  </t>
        </r>
        <r>
          <rPr>
            <sz val="12"/>
            <color indexed="81"/>
            <rFont val="Times New Roman"/>
            <family val="1"/>
          </rPr>
          <t xml:space="preserve">80’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4;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Piercing</t>
        </r>
      </text>
    </comment>
    <comment ref="B11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1d6 + </t>
        </r>
        <r>
          <rPr>
            <sz val="12"/>
            <color indexed="11"/>
            <rFont val="Times New Roman"/>
            <family val="1"/>
          </rPr>
          <t>1d6 acid</t>
        </r>
        <r>
          <rPr>
            <sz val="12"/>
            <color indexed="81"/>
            <rFont val="Times New Roman"/>
            <family val="1"/>
          </rPr>
          <t xml:space="preserve">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x3;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12;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Piercing</t>
        </r>
      </text>
    </comment>
    <comment ref="B15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1d8+1;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19-20/x2;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4;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Slashing</t>
        </r>
      </text>
    </comment>
    <comment ref="D20" authorId="0">
      <text>
        <r>
          <rPr>
            <sz val="12"/>
            <color indexed="81"/>
            <rFont val="Times New Roman"/>
            <family val="1"/>
          </rPr>
          <t>+2 Raging</t>
        </r>
      </text>
    </comment>
    <comment ref="W20" authorId="0">
      <text>
        <r>
          <rPr>
            <sz val="12"/>
            <color indexed="81"/>
            <rFont val="Times New Roman"/>
            <family val="1"/>
          </rPr>
          <t>+2 Raging</t>
        </r>
      </text>
    </comment>
  </commentList>
</comments>
</file>

<file path=xl/sharedStrings.xml><?xml version="1.0" encoding="utf-8"?>
<sst xmlns="http://schemas.openxmlformats.org/spreadsheetml/2006/main" count="463" uniqueCount="213">
  <si>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</si>
  <si>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</si>
  <si>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</si>
  <si>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</si>
  <si>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</si>
  <si>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</si>
  <si>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</si>
  <si>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</si>
  <si>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</si>
  <si>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</si>
  <si>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</si>
  <si>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</si>
  <si>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</si>
  <si>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</si>
  <si>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</si>
  <si>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</si>
  <si>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</si>
  <si>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</si>
  <si>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</si>
  <si>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</si>
  <si>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</si>
  <si>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</si>
  <si>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</si>
  <si>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</si>
  <si>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</si>
  <si>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</si>
  <si>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ECL</t>
  </si>
  <si>
    <t>Classes</t>
  </si>
  <si>
    <t>Avg. ECL</t>
  </si>
  <si>
    <t>Total levels</t>
  </si>
  <si>
    <t>Party Members</t>
  </si>
  <si>
    <t>Appropriate CR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</si>
  <si>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</si>
  <si>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</si>
  <si>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</si>
  <si>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</si>
  <si>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</si>
  <si>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</si>
  <si>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</si>
  <si>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</si>
  <si>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</si>
  <si>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</si>
  <si>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</si>
  <si>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</si>
  <si>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</si>
  <si>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</si>
  <si>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</si>
  <si>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</si>
  <si>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</si>
  <si>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</si>
  <si>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Allisa</t>
  </si>
  <si>
    <t>Fortitude</t>
  </si>
  <si>
    <t>Reflex</t>
  </si>
  <si>
    <t>Will</t>
  </si>
  <si>
    <t>Group</t>
  </si>
  <si>
    <t>Bloodloss</t>
  </si>
  <si>
    <t>Sonic</t>
  </si>
  <si>
    <t>Kedrik</t>
  </si>
  <si>
    <t>Willow</t>
  </si>
  <si>
    <t>Levels</t>
  </si>
  <si>
    <t>Class</t>
  </si>
  <si>
    <t>Party Composition</t>
  </si>
  <si>
    <t>warlock-rogue</t>
  </si>
  <si>
    <t>archivist</t>
  </si>
  <si>
    <t>druid</t>
  </si>
  <si>
    <t>rogue</t>
  </si>
  <si>
    <t>warlock</t>
  </si>
  <si>
    <t>Total Damage</t>
  </si>
  <si>
    <t>Calcul. Total</t>
  </si>
  <si>
    <t>Brandilor</t>
  </si>
  <si>
    <t>monk</t>
  </si>
  <si>
    <t>fighter</t>
  </si>
  <si>
    <t>Str+</t>
  </si>
  <si>
    <t>W+</t>
  </si>
  <si>
    <t>Other+</t>
  </si>
  <si>
    <t>Zond</t>
  </si>
  <si>
    <t>Dani</t>
  </si>
  <si>
    <t>Dex+</t>
  </si>
  <si>
    <t>cg</t>
  </si>
  <si>
    <r>
      <t xml:space="preserve">Adds </t>
    </r>
    <r>
      <rPr>
        <i/>
        <sz val="12"/>
        <color theme="1"/>
        <rFont val="Times New Roman"/>
        <family val="1"/>
      </rPr>
      <t>cat’s grace</t>
    </r>
    <r>
      <rPr>
        <sz val="12"/>
        <color theme="1"/>
        <rFont val="Times New Roman"/>
        <family val="1"/>
      </rPr>
      <t xml:space="preserve"> +2 bonus</t>
    </r>
  </si>
  <si>
    <t>bs</t>
  </si>
  <si>
    <r>
      <t xml:space="preserve">Adds </t>
    </r>
    <r>
      <rPr>
        <i/>
        <sz val="12"/>
        <color theme="1"/>
        <rFont val="Times New Roman"/>
        <family val="1"/>
      </rPr>
      <t xml:space="preserve">bull’s strength </t>
    </r>
    <r>
      <rPr>
        <sz val="12"/>
        <color theme="1"/>
        <rFont val="Times New Roman"/>
        <family val="1"/>
      </rPr>
      <t>+2 bonus</t>
    </r>
  </si>
  <si>
    <t>ma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</si>
  <si>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</si>
  <si>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t>pfg</t>
  </si>
  <si>
    <t>Adds deflection bonus vs. Good opponents</t>
  </si>
  <si>
    <t>pfe</t>
  </si>
  <si>
    <t>Adds deflection bonus vs. Evil opponents</t>
  </si>
  <si>
    <t>mv</t>
  </si>
  <si>
    <r>
      <t xml:space="preserve">Adds </t>
    </r>
    <r>
      <rPr>
        <i/>
        <sz val="12"/>
        <color theme="1"/>
        <rFont val="Times New Roman"/>
        <family val="1"/>
      </rPr>
      <t xml:space="preserve">magic vestment </t>
    </r>
    <r>
      <rPr>
        <sz val="12"/>
        <color theme="1"/>
        <rFont val="Times New Roman"/>
        <family val="1"/>
      </rPr>
      <t>+2 bonus</t>
    </r>
  </si>
  <si>
    <t>cold iron</t>
  </si>
  <si>
    <t>Attack Type</t>
  </si>
  <si>
    <t>bite</t>
  </si>
  <si>
    <t>Resist A.C.E.F.</t>
  </si>
  <si>
    <t>p</t>
  </si>
  <si>
    <r>
      <t xml:space="preserve">Adds </t>
    </r>
    <r>
      <rPr>
        <i/>
        <sz val="12"/>
        <color theme="1"/>
        <rFont val="Times New Roman"/>
        <family val="1"/>
      </rPr>
      <t xml:space="preserve">possession </t>
    </r>
    <r>
      <rPr>
        <sz val="12"/>
        <color theme="1"/>
        <rFont val="Times New Roman"/>
        <family val="1"/>
      </rPr>
      <t>+1 bonus</t>
    </r>
  </si>
  <si>
    <t>Adversarial Party Composition</t>
  </si>
  <si>
    <t>Total Levels</t>
  </si>
  <si>
    <t>r</t>
  </si>
  <si>
    <r>
      <t xml:space="preserve">Adds </t>
    </r>
    <r>
      <rPr>
        <i/>
        <sz val="12"/>
        <color theme="1"/>
        <rFont val="Times New Roman"/>
        <family val="1"/>
      </rPr>
      <t xml:space="preserve">raging </t>
    </r>
    <r>
      <rPr>
        <sz val="12"/>
        <color theme="1"/>
        <rFont val="Times New Roman"/>
        <family val="1"/>
      </rPr>
      <t>-2 penalty</t>
    </r>
  </si>
  <si>
    <t>claws</t>
  </si>
  <si>
    <t>hippogriff</t>
  </si>
  <si>
    <t>Hippogriff</t>
  </si>
  <si>
    <t>J’Rae Fisticuffs</t>
  </si>
  <si>
    <t>Watchman 2</t>
  </si>
  <si>
    <t>Watchman 3</t>
  </si>
  <si>
    <t>Watchman 4</t>
  </si>
  <si>
    <t>hippogriff 1</t>
  </si>
  <si>
    <t>hippogriff 2</t>
  </si>
  <si>
    <t>hippogriff 3</t>
  </si>
  <si>
    <t>hippogriff 4</t>
  </si>
  <si>
    <t>hippogriff 5</t>
  </si>
  <si>
    <t>kobold</t>
  </si>
  <si>
    <t>Fisticuffs</t>
  </si>
  <si>
    <t>Watchmen/women</t>
  </si>
  <si>
    <t>horse</t>
  </si>
  <si>
    <t>horse 1</t>
  </si>
  <si>
    <t>horse 2</t>
  </si>
  <si>
    <t>constable</t>
  </si>
  <si>
    <t>kobolds</t>
  </si>
  <si>
    <t>Wormguts</t>
  </si>
  <si>
    <t>constables</t>
  </si>
  <si>
    <t>watchmen</t>
  </si>
  <si>
    <t>mounts</t>
  </si>
  <si>
    <t>Constable</t>
  </si>
  <si>
    <t>Watchman</t>
  </si>
  <si>
    <t>Horse</t>
  </si>
  <si>
    <t>Falchion +1</t>
  </si>
  <si>
    <t>MW longsword</t>
  </si>
  <si>
    <t>MW hvy.xbow</t>
  </si>
  <si>
    <t>MW lt.xbow</t>
  </si>
  <si>
    <t>kobold 1</t>
  </si>
  <si>
    <t>kobold 2</t>
  </si>
  <si>
    <t>kobold 3</t>
  </si>
  <si>
    <t>kobold 4</t>
  </si>
  <si>
    <t>kobold 5</t>
  </si>
  <si>
    <t>kobold 6</t>
  </si>
  <si>
    <t>kobold 7</t>
  </si>
  <si>
    <t>kobold 8</t>
  </si>
  <si>
    <t>kobold 9</t>
  </si>
  <si>
    <t>2 hooves</t>
  </si>
  <si>
    <t>Zond/horse</t>
  </si>
  <si>
    <t>Oozemaster Splooge</t>
  </si>
  <si>
    <t>Oozemaster</t>
  </si>
  <si>
    <t>Drakerider Kinshasa</t>
  </si>
  <si>
    <t>Frightful Khaldûn</t>
  </si>
  <si>
    <t>Gnömunch the Only</t>
  </si>
  <si>
    <t>Gnömunch</t>
  </si>
  <si>
    <r>
      <t>Frightful</t>
    </r>
    <r>
      <rPr>
        <vertAlign val="superscript"/>
        <sz val="12"/>
        <color theme="1"/>
        <rFont val="Times New Roman"/>
        <family val="1"/>
      </rPr>
      <t>e</t>
    </r>
  </si>
  <si>
    <t>Frightful</t>
  </si>
  <si>
    <t>Harnesses</t>
  </si>
  <si>
    <t>Drakerider</t>
  </si>
  <si>
    <t>longsword</t>
  </si>
  <si>
    <t>acidic burst ranseur</t>
  </si>
  <si>
    <t>keen dagger</t>
  </si>
  <si>
    <t>quarterstaff +1</t>
  </si>
  <si>
    <t>sling +1</t>
  </si>
  <si>
    <t>morningstar +1</t>
  </si>
  <si>
    <t>Warlock’s Scepter, Least</t>
  </si>
  <si>
    <t>sling</t>
  </si>
  <si>
    <t>shortspear</t>
  </si>
  <si>
    <t>longbow</t>
  </si>
  <si>
    <t>Wormguts Ichorchug</t>
  </si>
  <si>
    <t>Kedrik/Drakerider</t>
  </si>
  <si>
    <r>
      <t>Allisa/Dani/Wormguts</t>
    </r>
    <r>
      <rPr>
        <b/>
        <vertAlign val="superscript"/>
        <sz val="12"/>
        <color theme="1"/>
        <rFont val="Times New Roman"/>
        <family val="1"/>
      </rPr>
      <t>pfg</t>
    </r>
  </si>
  <si>
    <t>Celestial hippogriff</t>
  </si>
  <si>
    <t>Monstrous Centipede (H)</t>
  </si>
  <si>
    <t>centipede</t>
  </si>
  <si>
    <r>
      <t>Oozemaster//Gnömmunch</t>
    </r>
    <r>
      <rPr>
        <b/>
        <vertAlign val="superscript"/>
        <sz val="12"/>
        <color theme="1"/>
        <rFont val="Times New Roman"/>
        <family val="1"/>
      </rPr>
      <t>pfg,pfc</t>
    </r>
  </si>
  <si>
    <t>Adds deflection bonus vs. Chaotic opponents</t>
  </si>
  <si>
    <t>Fiendish wolverine</t>
  </si>
  <si>
    <t>Fiendish Wolverine</t>
  </si>
  <si>
    <t>claw</t>
  </si>
  <si>
    <t>wolverine</t>
  </si>
  <si>
    <r>
      <t>wolverine</t>
    </r>
    <r>
      <rPr>
        <vertAlign val="superscript"/>
        <sz val="12"/>
        <color theme="1"/>
        <rFont val="Times New Roman"/>
        <family val="1"/>
      </rPr>
      <t>r</t>
    </r>
  </si>
  <si>
    <t>Fiendish raven</t>
  </si>
  <si>
    <t>Fiendish Raven</t>
  </si>
  <si>
    <t>raven</t>
  </si>
  <si>
    <t>Handle Animal</t>
  </si>
  <si>
    <t>Paladin of Tyranny</t>
  </si>
  <si>
    <t>Sorcerer (pragmatist)</t>
  </si>
  <si>
    <t>Ranger</t>
  </si>
  <si>
    <t>Knight</t>
  </si>
  <si>
    <t>Favored of Kurtulmak</t>
  </si>
  <si>
    <t>Cleric of Kurtulmak</t>
  </si>
  <si>
    <t>9 kobolds</t>
  </si>
  <si>
    <t>paladin</t>
  </si>
  <si>
    <t>Harnesses Spite</t>
  </si>
  <si>
    <t>raven/wolverine</t>
  </si>
  <si>
    <t>Strength</t>
  </si>
  <si>
    <t>Wolf</t>
  </si>
  <si>
    <t>Escape Artist</t>
  </si>
  <si>
    <t>wolf</t>
  </si>
  <si>
    <t>Brandilor/watchman</t>
  </si>
  <si>
    <t>wolf 1</t>
  </si>
  <si>
    <t>wolf 2</t>
  </si>
  <si>
    <t>Monstrous centipede 1</t>
  </si>
  <si>
    <t>Monstrous centipede 2</t>
  </si>
  <si>
    <t>wolf 3</t>
  </si>
  <si>
    <t>wolf 4</t>
  </si>
  <si>
    <t>wolf 5</t>
  </si>
  <si>
    <t>Watchman/woman</t>
  </si>
  <si>
    <t>H centipede</t>
  </si>
  <si>
    <t>Watchwoman 1</t>
  </si>
  <si>
    <t>Sir Frightful</t>
  </si>
  <si>
    <t>Ebonblade</t>
  </si>
  <si>
    <t>longsword +1</t>
  </si>
  <si>
    <t>Levon</t>
  </si>
  <si>
    <t>Benny</t>
  </si>
  <si>
    <t>Daniel</t>
  </si>
  <si>
    <t>January</t>
  </si>
  <si>
    <t>Nikita</t>
  </si>
  <si>
    <t>Pinky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</si>
</sst>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  <font>
      <b/>
      <sz val="12"/>
      <color indexed="8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indexed="1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DBFB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2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9" fillId="6" borderId="0" xfId="1" applyFont="1" applyFill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center"/>
    </xf>
    <xf numFmtId="0" fontId="10" fillId="10" borderId="3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/>
    </xf>
    <xf numFmtId="0" fontId="1" fillId="14" borderId="31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/>
    </xf>
    <xf numFmtId="0" fontId="1" fillId="15" borderId="31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1" fillId="16" borderId="31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12" fillId="13" borderId="31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5" fillId="17" borderId="32" xfId="0" applyFont="1" applyFill="1" applyBorder="1" applyAlignment="1">
      <alignment horizontal="center"/>
    </xf>
    <xf numFmtId="0" fontId="5" fillId="17" borderId="4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6" borderId="22" xfId="1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9" fillId="6" borderId="0" xfId="1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/>
    </xf>
    <xf numFmtId="0" fontId="5" fillId="11" borderId="32" xfId="0" applyFont="1" applyFill="1" applyBorder="1" applyAlignment="1">
      <alignment horizontal="center"/>
    </xf>
    <xf numFmtId="0" fontId="5" fillId="11" borderId="43" xfId="0" applyFont="1" applyFill="1" applyBorder="1" applyAlignment="1">
      <alignment horizontal="center"/>
    </xf>
    <xf numFmtId="0" fontId="9" fillId="11" borderId="0" xfId="1" applyFont="1" applyFill="1" applyBorder="1" applyAlignment="1">
      <alignment horizontal="center"/>
    </xf>
    <xf numFmtId="0" fontId="9" fillId="11" borderId="22" xfId="1" applyFont="1" applyFill="1" applyBorder="1" applyAlignment="1">
      <alignment horizontal="center"/>
    </xf>
    <xf numFmtId="0" fontId="7" fillId="0" borderId="0" xfId="4" applyFont="1" applyFill="1" applyBorder="1" applyAlignment="1">
      <alignment horizontal="right"/>
    </xf>
    <xf numFmtId="0" fontId="3" fillId="0" borderId="0" xfId="4" applyFill="1" applyBorder="1" applyAlignment="1">
      <alignment horizontal="center"/>
    </xf>
    <xf numFmtId="0" fontId="1" fillId="4" borderId="59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3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0" borderId="54" xfId="1" applyFont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0" xfId="0" applyFont="1" applyFill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3" fillId="0" borderId="9" xfId="4" applyBorder="1" applyAlignment="1">
      <alignment horizontal="center"/>
    </xf>
    <xf numFmtId="0" fontId="3" fillId="0" borderId="10" xfId="4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3" fillId="0" borderId="3" xfId="4" applyBorder="1" applyAlignment="1">
      <alignment horizontal="center"/>
    </xf>
    <xf numFmtId="0" fontId="3" fillId="0" borderId="4" xfId="4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3" fillId="0" borderId="6" xfId="4" applyBorder="1" applyAlignment="1">
      <alignment horizontal="center"/>
    </xf>
    <xf numFmtId="0" fontId="3" fillId="0" borderId="7" xfId="4" applyBorder="1" applyAlignment="1">
      <alignment horizontal="center"/>
    </xf>
    <xf numFmtId="0" fontId="7" fillId="7" borderId="61" xfId="0" applyFont="1" applyFill="1" applyBorder="1" applyAlignment="1">
      <alignment horizontal="center"/>
    </xf>
    <xf numFmtId="0" fontId="1" fillId="0" borderId="53" xfId="0" applyFont="1" applyBorder="1" applyAlignment="1">
      <alignment horizontal="center" textRotation="90"/>
    </xf>
    <xf numFmtId="0" fontId="15" fillId="18" borderId="0" xfId="1" applyFont="1" applyFill="1" applyAlignment="1">
      <alignment horizontal="center"/>
    </xf>
    <xf numFmtId="0" fontId="15" fillId="18" borderId="22" xfId="1" applyFont="1" applyFill="1" applyBorder="1" applyAlignment="1">
      <alignment horizontal="center"/>
    </xf>
    <xf numFmtId="0" fontId="1" fillId="0" borderId="52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55" xfId="0" applyFont="1" applyBorder="1" applyAlignment="1">
      <alignment horizontal="right" vertical="center" textRotation="90"/>
    </xf>
    <xf numFmtId="0" fontId="1" fillId="0" borderId="5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63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6" fillId="0" borderId="14" xfId="0" applyFont="1" applyBorder="1" applyAlignment="1">
      <alignment horizontal="right"/>
    </xf>
    <xf numFmtId="0" fontId="2" fillId="0" borderId="0" xfId="0" applyFont="1" applyAlignment="1"/>
    <xf numFmtId="0" fontId="2" fillId="0" borderId="14" xfId="0" applyFont="1" applyBorder="1" applyAlignment="1">
      <alignment horizontal="right"/>
    </xf>
    <xf numFmtId="0" fontId="2" fillId="19" borderId="22" xfId="0" applyFont="1" applyFill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7" borderId="64" xfId="0" applyFont="1" applyFill="1" applyBorder="1" applyAlignment="1">
      <alignment horizontal="right"/>
    </xf>
    <xf numFmtId="0" fontId="2" fillId="0" borderId="65" xfId="0" applyFont="1" applyBorder="1" applyAlignment="1">
      <alignment horizontal="center"/>
    </xf>
    <xf numFmtId="0" fontId="1" fillId="19" borderId="66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2" fillId="17" borderId="41" xfId="0" applyFont="1" applyFill="1" applyBorder="1" applyAlignment="1">
      <alignment horizontal="right"/>
    </xf>
    <xf numFmtId="0" fontId="1" fillId="0" borderId="53" xfId="0" applyFont="1" applyBorder="1" applyAlignment="1">
      <alignment horizontal="right" vertical="center" textRotation="90"/>
    </xf>
    <xf numFmtId="0" fontId="2" fillId="0" borderId="0" xfId="0" applyFont="1" applyBorder="1" applyAlignment="1">
      <alignment horizontal="right"/>
    </xf>
    <xf numFmtId="0" fontId="1" fillId="0" borderId="69" xfId="0" applyFont="1" applyBorder="1" applyAlignment="1">
      <alignment horizontal="right" vertical="center"/>
    </xf>
    <xf numFmtId="0" fontId="1" fillId="0" borderId="69" xfId="0" applyFont="1" applyBorder="1" applyAlignment="1">
      <alignment horizontal="center" vertical="center"/>
    </xf>
    <xf numFmtId="0" fontId="2" fillId="17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" fillId="19" borderId="19" xfId="0" applyFont="1" applyFill="1" applyBorder="1" applyAlignment="1">
      <alignment horizontal="center"/>
    </xf>
    <xf numFmtId="0" fontId="2" fillId="2" borderId="70" xfId="0" quotePrefix="1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textRotation="90"/>
    </xf>
    <xf numFmtId="0" fontId="1" fillId="0" borderId="63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3" fillId="0" borderId="0" xfId="1" applyFont="1" applyFill="1" applyAlignment="1">
      <alignment horizontal="center"/>
    </xf>
    <xf numFmtId="0" fontId="1" fillId="17" borderId="0" xfId="1" applyFont="1" applyFill="1" applyAlignment="1">
      <alignment horizontal="centerContinuous"/>
    </xf>
    <xf numFmtId="0" fontId="7" fillId="17" borderId="15" xfId="4" applyFont="1" applyFill="1" applyBorder="1" applyAlignment="1">
      <alignment horizontal="center"/>
    </xf>
    <xf numFmtId="0" fontId="7" fillId="17" borderId="16" xfId="4" applyFont="1" applyFill="1" applyBorder="1" applyAlignment="1">
      <alignment horizontal="center"/>
    </xf>
    <xf numFmtId="0" fontId="7" fillId="17" borderId="17" xfId="4" applyFont="1" applyFill="1" applyBorder="1" applyAlignment="1">
      <alignment horizontal="center"/>
    </xf>
    <xf numFmtId="0" fontId="2" fillId="17" borderId="0" xfId="1" applyFont="1" applyFill="1" applyAlignment="1">
      <alignment horizontal="center"/>
    </xf>
    <xf numFmtId="0" fontId="7" fillId="17" borderId="36" xfId="4" applyFont="1" applyFill="1" applyBorder="1" applyAlignment="1">
      <alignment horizontal="center"/>
    </xf>
    <xf numFmtId="0" fontId="3" fillId="17" borderId="18" xfId="4" applyFont="1" applyFill="1" applyBorder="1" applyAlignment="1">
      <alignment horizontal="center"/>
    </xf>
    <xf numFmtId="0" fontId="3" fillId="17" borderId="19" xfId="4" applyFill="1" applyBorder="1" applyAlignment="1">
      <alignment horizontal="center"/>
    </xf>
    <xf numFmtId="0" fontId="3" fillId="17" borderId="20" xfId="4" applyFill="1" applyBorder="1" applyAlignment="1">
      <alignment horizontal="center"/>
    </xf>
    <xf numFmtId="0" fontId="3" fillId="17" borderId="37" xfId="4" applyFill="1" applyBorder="1" applyAlignment="1">
      <alignment horizontal="center"/>
    </xf>
    <xf numFmtId="0" fontId="3" fillId="17" borderId="21" xfId="4" applyFont="1" applyFill="1" applyBorder="1" applyAlignment="1">
      <alignment horizontal="center"/>
    </xf>
    <xf numFmtId="0" fontId="3" fillId="17" borderId="22" xfId="4" applyFill="1" applyBorder="1" applyAlignment="1">
      <alignment horizontal="center"/>
    </xf>
    <xf numFmtId="0" fontId="3" fillId="17" borderId="23" xfId="4" applyFill="1" applyBorder="1" applyAlignment="1">
      <alignment horizontal="center"/>
    </xf>
    <xf numFmtId="0" fontId="3" fillId="17" borderId="38" xfId="4" applyFill="1" applyBorder="1" applyAlignment="1">
      <alignment horizontal="center"/>
    </xf>
    <xf numFmtId="0" fontId="3" fillId="17" borderId="23" xfId="4" applyFont="1" applyFill="1" applyBorder="1" applyAlignment="1">
      <alignment horizontal="center"/>
    </xf>
    <xf numFmtId="0" fontId="3" fillId="17" borderId="24" xfId="4" applyFont="1" applyFill="1" applyBorder="1" applyAlignment="1">
      <alignment horizontal="center"/>
    </xf>
    <xf numFmtId="0" fontId="3" fillId="17" borderId="25" xfId="4" applyFill="1" applyBorder="1" applyAlignment="1">
      <alignment horizontal="center"/>
    </xf>
    <xf numFmtId="0" fontId="3" fillId="17" borderId="26" xfId="4" applyFill="1" applyBorder="1" applyAlignment="1">
      <alignment horizontal="center"/>
    </xf>
    <xf numFmtId="0" fontId="7" fillId="17" borderId="21" xfId="4" applyFont="1" applyFill="1" applyBorder="1" applyAlignment="1">
      <alignment horizontal="right"/>
    </xf>
    <xf numFmtId="164" fontId="7" fillId="17" borderId="0" xfId="4" applyNumberFormat="1" applyFont="1" applyFill="1" applyBorder="1" applyAlignment="1">
      <alignment horizontal="center"/>
    </xf>
    <xf numFmtId="1" fontId="7" fillId="17" borderId="0" xfId="4" applyNumberFormat="1" applyFont="1" applyFill="1" applyBorder="1" applyAlignment="1">
      <alignment horizontal="center"/>
    </xf>
    <xf numFmtId="0" fontId="7" fillId="17" borderId="0" xfId="4" applyFont="1" applyFill="1" applyBorder="1" applyAlignment="1">
      <alignment horizontal="center"/>
    </xf>
    <xf numFmtId="0" fontId="7" fillId="17" borderId="27" xfId="4" applyFont="1" applyFill="1" applyBorder="1" applyAlignment="1">
      <alignment horizontal="right"/>
    </xf>
    <xf numFmtId="164" fontId="7" fillId="17" borderId="28" xfId="4" applyNumberFormat="1" applyFont="1" applyFill="1" applyBorder="1" applyAlignment="1">
      <alignment horizontal="center"/>
    </xf>
    <xf numFmtId="0" fontId="3" fillId="17" borderId="29" xfId="4" applyFill="1" applyBorder="1" applyAlignment="1">
      <alignment horizontal="center"/>
    </xf>
    <xf numFmtId="0" fontId="1" fillId="7" borderId="0" xfId="1" applyFont="1" applyFill="1" applyAlignment="1">
      <alignment horizontal="centerContinuous"/>
    </xf>
    <xf numFmtId="0" fontId="7" fillId="7" borderId="74" xfId="4" applyFont="1" applyFill="1" applyBorder="1" applyAlignment="1">
      <alignment horizontal="center"/>
    </xf>
    <xf numFmtId="0" fontId="7" fillId="7" borderId="16" xfId="4" applyFont="1" applyFill="1" applyBorder="1" applyAlignment="1">
      <alignment horizontal="center"/>
    </xf>
    <xf numFmtId="0" fontId="7" fillId="7" borderId="75" xfId="4" applyFont="1" applyFill="1" applyBorder="1" applyAlignment="1">
      <alignment horizontal="center"/>
    </xf>
    <xf numFmtId="0" fontId="2" fillId="7" borderId="0" xfId="1" applyFont="1" applyFill="1" applyAlignment="1">
      <alignment horizontal="center"/>
    </xf>
    <xf numFmtId="0" fontId="7" fillId="7" borderId="15" xfId="4" applyFont="1" applyFill="1" applyBorder="1" applyAlignment="1">
      <alignment horizontal="center"/>
    </xf>
    <xf numFmtId="0" fontId="7" fillId="7" borderId="36" xfId="4" applyFont="1" applyFill="1" applyBorder="1" applyAlignment="1">
      <alignment horizontal="center"/>
    </xf>
    <xf numFmtId="0" fontId="3" fillId="7" borderId="21" xfId="4" applyFont="1" applyFill="1" applyBorder="1" applyAlignment="1">
      <alignment horizontal="center"/>
    </xf>
    <xf numFmtId="0" fontId="3" fillId="7" borderId="22" xfId="4" applyFill="1" applyBorder="1" applyAlignment="1">
      <alignment horizontal="center"/>
    </xf>
    <xf numFmtId="0" fontId="3" fillId="7" borderId="23" xfId="4" applyFont="1" applyFill="1" applyBorder="1" applyAlignment="1">
      <alignment horizontal="center"/>
    </xf>
    <xf numFmtId="0" fontId="3" fillId="7" borderId="0" xfId="1" applyFont="1" applyFill="1" applyAlignment="1">
      <alignment horizontal="center"/>
    </xf>
    <xf numFmtId="0" fontId="3" fillId="7" borderId="18" xfId="4" applyFont="1" applyFill="1" applyBorder="1" applyAlignment="1">
      <alignment horizontal="center"/>
    </xf>
    <xf numFmtId="0" fontId="3" fillId="7" borderId="37" xfId="4" applyFill="1" applyBorder="1" applyAlignment="1">
      <alignment horizontal="center"/>
    </xf>
    <xf numFmtId="0" fontId="3" fillId="7" borderId="71" xfId="4" applyFont="1" applyFill="1" applyBorder="1" applyAlignment="1">
      <alignment horizontal="center"/>
    </xf>
    <xf numFmtId="0" fontId="3" fillId="7" borderId="38" xfId="4" applyFont="1" applyFill="1" applyBorder="1" applyAlignment="1">
      <alignment horizontal="center"/>
    </xf>
    <xf numFmtId="0" fontId="3" fillId="7" borderId="24" xfId="4" applyFont="1" applyFill="1" applyBorder="1" applyAlignment="1">
      <alignment horizontal="center"/>
    </xf>
    <xf numFmtId="0" fontId="3" fillId="7" borderId="25" xfId="4" applyFill="1" applyBorder="1" applyAlignment="1">
      <alignment horizontal="center"/>
    </xf>
    <xf numFmtId="0" fontId="3" fillId="7" borderId="26" xfId="4" applyFont="1" applyFill="1" applyBorder="1" applyAlignment="1">
      <alignment horizontal="center"/>
    </xf>
    <xf numFmtId="0" fontId="7" fillId="7" borderId="21" xfId="4" applyFont="1" applyFill="1" applyBorder="1" applyAlignment="1">
      <alignment horizontal="right"/>
    </xf>
    <xf numFmtId="164" fontId="7" fillId="7" borderId="0" xfId="4" applyNumberFormat="1" applyFont="1" applyFill="1" applyBorder="1" applyAlignment="1">
      <alignment horizontal="center"/>
    </xf>
    <xf numFmtId="1" fontId="7" fillId="7" borderId="0" xfId="4" applyNumberFormat="1" applyFont="1" applyFill="1" applyBorder="1" applyAlignment="1">
      <alignment horizontal="center"/>
    </xf>
    <xf numFmtId="0" fontId="7" fillId="7" borderId="0" xfId="4" applyFont="1" applyFill="1" applyBorder="1" applyAlignment="1">
      <alignment horizontal="center"/>
    </xf>
    <xf numFmtId="0" fontId="3" fillId="7" borderId="23" xfId="4" applyFill="1" applyBorder="1" applyAlignment="1">
      <alignment horizontal="center"/>
    </xf>
    <xf numFmtId="0" fontId="1" fillId="7" borderId="73" xfId="1" applyFont="1" applyFill="1" applyBorder="1" applyAlignment="1">
      <alignment horizontal="center"/>
    </xf>
    <xf numFmtId="0" fontId="2" fillId="7" borderId="72" xfId="1" applyFont="1" applyFill="1" applyBorder="1" applyAlignment="1">
      <alignment horizontal="center"/>
    </xf>
    <xf numFmtId="0" fontId="7" fillId="7" borderId="27" xfId="4" applyFont="1" applyFill="1" applyBorder="1" applyAlignment="1">
      <alignment horizontal="right"/>
    </xf>
    <xf numFmtId="164" fontId="7" fillId="7" borderId="28" xfId="4" applyNumberFormat="1" applyFont="1" applyFill="1" applyBorder="1" applyAlignment="1">
      <alignment horizontal="center"/>
    </xf>
    <xf numFmtId="0" fontId="3" fillId="7" borderId="29" xfId="4" applyFill="1" applyBorder="1" applyAlignment="1">
      <alignment horizontal="center"/>
    </xf>
    <xf numFmtId="0" fontId="1" fillId="17" borderId="73" xfId="1" applyFont="1" applyFill="1" applyBorder="1" applyAlignment="1">
      <alignment horizontal="center"/>
    </xf>
    <xf numFmtId="0" fontId="2" fillId="17" borderId="72" xfId="1" applyFont="1" applyFill="1" applyBorder="1" applyAlignment="1">
      <alignment horizontal="center"/>
    </xf>
    <xf numFmtId="0" fontId="2" fillId="0" borderId="51" xfId="0" applyFont="1" applyBorder="1" applyAlignment="1">
      <alignment horizontal="center" vertical="center"/>
    </xf>
    <xf numFmtId="0" fontId="2" fillId="11" borderId="41" xfId="0" applyFont="1" applyFill="1" applyBorder="1" applyAlignment="1">
      <alignment horizontal="right"/>
    </xf>
    <xf numFmtId="0" fontId="2" fillId="11" borderId="0" xfId="0" quotePrefix="1" applyFont="1" applyFill="1" applyBorder="1" applyAlignment="1">
      <alignment horizontal="center"/>
    </xf>
    <xf numFmtId="0" fontId="1" fillId="3" borderId="76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12" borderId="53" xfId="0" applyFont="1" applyFill="1" applyBorder="1" applyAlignment="1">
      <alignment horizontal="center" textRotation="90"/>
    </xf>
    <xf numFmtId="0" fontId="1" fillId="12" borderId="56" xfId="0" applyFont="1" applyFill="1" applyBorder="1" applyAlignment="1">
      <alignment horizontal="center" textRotation="90"/>
    </xf>
    <xf numFmtId="0" fontId="2" fillId="12" borderId="51" xfId="0" applyFont="1" applyFill="1" applyBorder="1" applyAlignment="1">
      <alignment horizontal="center"/>
    </xf>
    <xf numFmtId="0" fontId="2" fillId="0" borderId="77" xfId="0" applyFont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1201"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FF99CC"/>
      <color rgb="FF0000FF"/>
      <color rgb="FF66FF33"/>
      <color rgb="FFCCFF66"/>
      <color rgb="FF00FF00"/>
      <color rgb="FFFF0000"/>
      <color rgb="FF00FFFF"/>
      <color rgb="FFFF66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20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15</c:v>
                </c:pt>
                <c:pt idx="3">
                  <c:v>13</c:v>
                </c:pt>
                <c:pt idx="4">
                  <c:v>20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20</c:v>
                </c:pt>
                <c:pt idx="2">
                  <c:v>17</c:v>
                </c:pt>
                <c:pt idx="3">
                  <c:v>17</c:v>
                </c:pt>
                <c:pt idx="4">
                  <c:v>34</c:v>
                </c:pt>
                <c:pt idx="5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21</c:v>
                </c:pt>
                <c:pt idx="2">
                  <c:v>33</c:v>
                </c:pt>
                <c:pt idx="3">
                  <c:v>32</c:v>
                </c:pt>
                <c:pt idx="4">
                  <c:v>33</c:v>
                </c:pt>
                <c:pt idx="5">
                  <c:v>58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10</c:v>
                </c:pt>
                <c:pt idx="1">
                  <c:v>23</c:v>
                </c:pt>
                <c:pt idx="2">
                  <c:v>7</c:v>
                </c:pt>
                <c:pt idx="3">
                  <c:v>20</c:v>
                </c:pt>
                <c:pt idx="4">
                  <c:v>47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68608"/>
        <c:axId val="78470144"/>
        <c:axId val="56576640"/>
      </c:area3DChart>
      <c:catAx>
        <c:axId val="78468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470144"/>
        <c:crosses val="autoZero"/>
        <c:auto val="1"/>
        <c:lblAlgn val="ctr"/>
        <c:lblOffset val="100"/>
        <c:noMultiLvlLbl val="0"/>
      </c:catAx>
      <c:valAx>
        <c:axId val="7847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468608"/>
        <c:crosses val="autoZero"/>
        <c:crossBetween val="midCat"/>
      </c:valAx>
      <c:serAx>
        <c:axId val="56576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47014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6</c:v>
                </c:pt>
                <c:pt idx="4">
                  <c:v>20</c:v>
                </c:pt>
                <c:pt idx="5">
                  <c:v>21</c:v>
                </c:pt>
                <c:pt idx="6">
                  <c:v>23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15</c:v>
                </c:pt>
                <c:pt idx="4">
                  <c:v>17</c:v>
                </c:pt>
                <c:pt idx="5">
                  <c:v>33</c:v>
                </c:pt>
                <c:pt idx="6">
                  <c:v>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17</c:v>
                </c:pt>
                <c:pt idx="5">
                  <c:v>32</c:v>
                </c:pt>
                <c:pt idx="6">
                  <c:v>20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20</c:v>
                </c:pt>
                <c:pt idx="3">
                  <c:v>20</c:v>
                </c:pt>
                <c:pt idx="4">
                  <c:v>34</c:v>
                </c:pt>
                <c:pt idx="5">
                  <c:v>33</c:v>
                </c:pt>
                <c:pt idx="6">
                  <c:v>47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15</c:v>
                </c:pt>
                <c:pt idx="1">
                  <c:v>16</c:v>
                </c:pt>
                <c:pt idx="2">
                  <c:v>21</c:v>
                </c:pt>
                <c:pt idx="3">
                  <c:v>32</c:v>
                </c:pt>
                <c:pt idx="4">
                  <c:v>40</c:v>
                </c:pt>
                <c:pt idx="5">
                  <c:v>58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645440"/>
        <c:axId val="219646976"/>
        <c:axId val="78502528"/>
      </c:area3DChart>
      <c:catAx>
        <c:axId val="219645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9646976"/>
        <c:crosses val="autoZero"/>
        <c:auto val="1"/>
        <c:lblAlgn val="ctr"/>
        <c:lblOffset val="100"/>
        <c:noMultiLvlLbl val="0"/>
      </c:catAx>
      <c:valAx>
        <c:axId val="21964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9645440"/>
        <c:crosses val="autoZero"/>
        <c:crossBetween val="midCat"/>
      </c:valAx>
      <c:serAx>
        <c:axId val="78502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964697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20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15</c:v>
                </c:pt>
                <c:pt idx="3">
                  <c:v>13</c:v>
                </c:pt>
                <c:pt idx="4">
                  <c:v>20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20</c:v>
                </c:pt>
                <c:pt idx="2">
                  <c:v>17</c:v>
                </c:pt>
                <c:pt idx="3">
                  <c:v>17</c:v>
                </c:pt>
                <c:pt idx="4">
                  <c:v>34</c:v>
                </c:pt>
                <c:pt idx="5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21</c:v>
                </c:pt>
                <c:pt idx="2">
                  <c:v>33</c:v>
                </c:pt>
                <c:pt idx="3">
                  <c:v>32</c:v>
                </c:pt>
                <c:pt idx="4">
                  <c:v>33</c:v>
                </c:pt>
                <c:pt idx="5">
                  <c:v>58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10</c:v>
                </c:pt>
                <c:pt idx="1">
                  <c:v>23</c:v>
                </c:pt>
                <c:pt idx="2">
                  <c:v>7</c:v>
                </c:pt>
                <c:pt idx="3">
                  <c:v>20</c:v>
                </c:pt>
                <c:pt idx="4">
                  <c:v>47</c:v>
                </c:pt>
                <c:pt idx="5">
                  <c:v>10</c:v>
                </c:pt>
              </c:numCache>
            </c:numRef>
          </c:val>
        </c:ser>
        <c:bandFmts/>
        <c:axId val="219951872"/>
        <c:axId val="219953408"/>
        <c:axId val="78511616"/>
      </c:surface3DChart>
      <c:catAx>
        <c:axId val="219951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9953408"/>
        <c:crosses val="autoZero"/>
        <c:auto val="1"/>
        <c:lblAlgn val="ctr"/>
        <c:lblOffset val="100"/>
        <c:noMultiLvlLbl val="0"/>
      </c:catAx>
      <c:valAx>
        <c:axId val="219953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9951872"/>
        <c:crosses val="autoZero"/>
        <c:crossBetween val="midCat"/>
      </c:valAx>
      <c:serAx>
        <c:axId val="78511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99534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workbookViewId="0"/>
  </sheetViews>
  <sheetFormatPr defaultRowHeight="15.75" x14ac:dyDescent="0.25"/>
  <cols>
    <col min="1" max="1" width="10" style="5" bestFit="1" customWidth="1"/>
    <col min="2" max="2" width="6.125" style="5" bestFit="1" customWidth="1"/>
    <col min="3" max="3" width="8.375" style="5" bestFit="1" customWidth="1"/>
    <col min="4" max="4" width="4.375" style="5" bestFit="1" customWidth="1"/>
    <col min="5" max="5" width="12.5" style="5" bestFit="1" customWidth="1"/>
    <col min="6" max="6" width="3" style="5" customWidth="1"/>
    <col min="7" max="7" width="14.375" style="5" bestFit="1" customWidth="1"/>
    <col min="8" max="8" width="4.75" style="5" bestFit="1" customWidth="1"/>
    <col min="9" max="9" width="12" style="5" bestFit="1" customWidth="1"/>
    <col min="10" max="10" width="3" style="5" customWidth="1"/>
    <col min="11" max="11" width="11.375" style="5" bestFit="1" customWidth="1"/>
    <col min="12" max="12" width="6.5" style="5" bestFit="1" customWidth="1"/>
    <col min="13" max="13" width="3" style="5" customWidth="1"/>
    <col min="14" max="14" width="14.375" style="5" bestFit="1" customWidth="1"/>
    <col min="15" max="15" width="4.75" style="5" bestFit="1" customWidth="1"/>
    <col min="16" max="16" width="18" style="5" bestFit="1" customWidth="1"/>
    <col min="17" max="17" width="3" style="5" customWidth="1"/>
    <col min="18" max="18" width="18" style="5" bestFit="1" customWidth="1"/>
    <col min="19" max="19" width="6.5" style="5" bestFit="1" customWidth="1"/>
    <col min="20" max="20" width="3" style="5" customWidth="1"/>
    <col min="21" max="16384" width="9" style="5"/>
  </cols>
  <sheetData>
    <row r="1" spans="1:19" s="4" customFormat="1" ht="16.5" thickBot="1" x14ac:dyDescent="0.3">
      <c r="A1" s="79" t="s">
        <v>6</v>
      </c>
      <c r="B1" s="80" t="s">
        <v>54</v>
      </c>
      <c r="C1" s="81" t="s">
        <v>24</v>
      </c>
      <c r="D1" s="80" t="s">
        <v>1</v>
      </c>
      <c r="E1" s="100" t="s">
        <v>25</v>
      </c>
      <c r="G1" s="135" t="s">
        <v>61</v>
      </c>
      <c r="H1" s="135"/>
      <c r="I1" s="135"/>
      <c r="J1" s="135"/>
      <c r="K1" s="135"/>
      <c r="L1" s="135"/>
      <c r="N1" s="160" t="s">
        <v>96</v>
      </c>
      <c r="O1" s="160"/>
      <c r="P1" s="160"/>
      <c r="Q1" s="160"/>
      <c r="R1" s="160"/>
      <c r="S1" s="160"/>
    </row>
    <row r="2" spans="1:19" ht="17.25" thickTop="1" thickBot="1" x14ac:dyDescent="0.3">
      <c r="A2" s="62" t="s">
        <v>76</v>
      </c>
      <c r="B2" s="59">
        <v>1</v>
      </c>
      <c r="C2" s="54">
        <v>3</v>
      </c>
      <c r="D2" s="102">
        <f t="shared" ref="D2:D11" ca="1" si="0">RANDBETWEEN(1,20)</f>
        <v>19</v>
      </c>
      <c r="E2" s="101">
        <f t="shared" ref="E2:E11" ca="1" si="1">D2+C2</f>
        <v>22</v>
      </c>
      <c r="G2" s="136" t="s">
        <v>6</v>
      </c>
      <c r="H2" s="137" t="s">
        <v>26</v>
      </c>
      <c r="I2" s="138" t="s">
        <v>27</v>
      </c>
      <c r="J2" s="139"/>
      <c r="K2" s="136" t="s">
        <v>60</v>
      </c>
      <c r="L2" s="140" t="s">
        <v>59</v>
      </c>
      <c r="N2" s="161" t="s">
        <v>6</v>
      </c>
      <c r="O2" s="162" t="s">
        <v>26</v>
      </c>
      <c r="P2" s="163" t="s">
        <v>27</v>
      </c>
      <c r="Q2" s="164"/>
      <c r="R2" s="165" t="s">
        <v>60</v>
      </c>
      <c r="S2" s="166" t="s">
        <v>59</v>
      </c>
    </row>
    <row r="3" spans="1:19" x14ac:dyDescent="0.25">
      <c r="A3" s="98" t="s">
        <v>119</v>
      </c>
      <c r="B3" s="99">
        <v>2</v>
      </c>
      <c r="C3" s="54">
        <v>1</v>
      </c>
      <c r="D3" s="102">
        <f t="shared" ca="1" si="0"/>
        <v>6</v>
      </c>
      <c r="E3" s="101">
        <f t="shared" ca="1" si="1"/>
        <v>7</v>
      </c>
      <c r="G3" s="141" t="s">
        <v>50</v>
      </c>
      <c r="H3" s="142">
        <v>5</v>
      </c>
      <c r="I3" s="143" t="s">
        <v>64</v>
      </c>
      <c r="J3" s="139"/>
      <c r="K3" s="141" t="s">
        <v>66</v>
      </c>
      <c r="L3" s="144">
        <v>7</v>
      </c>
      <c r="N3" s="167" t="s">
        <v>120</v>
      </c>
      <c r="O3" s="168">
        <v>5</v>
      </c>
      <c r="P3" s="169" t="s">
        <v>184</v>
      </c>
      <c r="Q3" s="170"/>
      <c r="R3" s="171" t="s">
        <v>184</v>
      </c>
      <c r="S3" s="172">
        <v>5</v>
      </c>
    </row>
    <row r="4" spans="1:19" x14ac:dyDescent="0.25">
      <c r="A4" s="69" t="s">
        <v>123</v>
      </c>
      <c r="B4" s="70">
        <v>1</v>
      </c>
      <c r="C4" s="54">
        <v>1</v>
      </c>
      <c r="D4" s="102">
        <f t="shared" ca="1" si="0"/>
        <v>7</v>
      </c>
      <c r="E4" s="101">
        <f t="shared" ca="1" si="1"/>
        <v>8</v>
      </c>
      <c r="G4" s="145" t="s">
        <v>69</v>
      </c>
      <c r="H4" s="146">
        <v>4</v>
      </c>
      <c r="I4" s="147" t="s">
        <v>70</v>
      </c>
      <c r="J4" s="139"/>
      <c r="K4" s="145" t="s">
        <v>64</v>
      </c>
      <c r="L4" s="148">
        <v>5</v>
      </c>
      <c r="N4" s="167" t="s">
        <v>143</v>
      </c>
      <c r="O4" s="168">
        <v>5</v>
      </c>
      <c r="P4" s="169" t="s">
        <v>179</v>
      </c>
      <c r="Q4" s="170"/>
      <c r="R4" s="173" t="s">
        <v>179</v>
      </c>
      <c r="S4" s="174">
        <v>5</v>
      </c>
    </row>
    <row r="5" spans="1:19" x14ac:dyDescent="0.25">
      <c r="A5" s="62" t="s">
        <v>58</v>
      </c>
      <c r="B5" s="59">
        <v>1</v>
      </c>
      <c r="C5" s="55">
        <v>5</v>
      </c>
      <c r="D5" s="102">
        <f t="shared" ca="1" si="0"/>
        <v>7</v>
      </c>
      <c r="E5" s="101">
        <f t="shared" ca="1" si="1"/>
        <v>12</v>
      </c>
      <c r="G5" s="145" t="s">
        <v>76</v>
      </c>
      <c r="H5" s="146">
        <v>5</v>
      </c>
      <c r="I5" s="147" t="s">
        <v>66</v>
      </c>
      <c r="J5" s="139"/>
      <c r="K5" s="145" t="s">
        <v>70</v>
      </c>
      <c r="L5" s="148">
        <v>4</v>
      </c>
      <c r="N5" s="167" t="s">
        <v>150</v>
      </c>
      <c r="O5" s="168">
        <v>4</v>
      </c>
      <c r="P5" s="169" t="s">
        <v>180</v>
      </c>
      <c r="Q5" s="170"/>
      <c r="R5" s="173" t="s">
        <v>180</v>
      </c>
      <c r="S5" s="174">
        <v>4</v>
      </c>
    </row>
    <row r="6" spans="1:19" x14ac:dyDescent="0.25">
      <c r="A6" s="69" t="s">
        <v>122</v>
      </c>
      <c r="B6" s="70">
        <v>1</v>
      </c>
      <c r="C6" s="54">
        <v>3</v>
      </c>
      <c r="D6" s="102">
        <f t="shared" ca="1" si="0"/>
        <v>7</v>
      </c>
      <c r="E6" s="101">
        <f t="shared" ca="1" si="1"/>
        <v>10</v>
      </c>
      <c r="G6" s="145" t="s">
        <v>57</v>
      </c>
      <c r="H6" s="146">
        <v>4</v>
      </c>
      <c r="I6" s="149" t="s">
        <v>63</v>
      </c>
      <c r="J6" s="139"/>
      <c r="K6" s="145" t="s">
        <v>63</v>
      </c>
      <c r="L6" s="148">
        <v>4</v>
      </c>
      <c r="N6" s="167" t="s">
        <v>151</v>
      </c>
      <c r="O6" s="168">
        <v>1</v>
      </c>
      <c r="P6" s="169" t="s">
        <v>181</v>
      </c>
      <c r="Q6" s="170"/>
      <c r="R6" s="173" t="s">
        <v>181</v>
      </c>
      <c r="S6" s="174">
        <v>1</v>
      </c>
    </row>
    <row r="7" spans="1:19" x14ac:dyDescent="0.25">
      <c r="A7" s="14" t="s">
        <v>75</v>
      </c>
      <c r="B7" s="59">
        <v>1</v>
      </c>
      <c r="C7" s="54">
        <v>2</v>
      </c>
      <c r="D7" s="102">
        <f t="shared" ca="1" si="0"/>
        <v>16</v>
      </c>
      <c r="E7" s="101">
        <f t="shared" ca="1" si="1"/>
        <v>18</v>
      </c>
      <c r="G7" s="145" t="s">
        <v>58</v>
      </c>
      <c r="H7" s="146">
        <v>5</v>
      </c>
      <c r="I7" s="147" t="s">
        <v>62</v>
      </c>
      <c r="J7" s="139"/>
      <c r="K7" s="145" t="s">
        <v>71</v>
      </c>
      <c r="L7" s="148">
        <v>4</v>
      </c>
      <c r="N7" s="167" t="s">
        <v>147</v>
      </c>
      <c r="O7" s="168">
        <v>4</v>
      </c>
      <c r="P7" s="169" t="s">
        <v>182</v>
      </c>
      <c r="Q7" s="170"/>
      <c r="R7" s="173" t="s">
        <v>182</v>
      </c>
      <c r="S7" s="174">
        <v>4</v>
      </c>
    </row>
    <row r="8" spans="1:19" ht="16.5" thickBot="1" x14ac:dyDescent="0.3">
      <c r="A8" s="14" t="s">
        <v>69</v>
      </c>
      <c r="B8" s="59">
        <v>1</v>
      </c>
      <c r="C8" s="54">
        <v>3</v>
      </c>
      <c r="D8" s="102">
        <f t="shared" ca="1" si="0"/>
        <v>16</v>
      </c>
      <c r="E8" s="101">
        <f t="shared" ca="1" si="1"/>
        <v>19</v>
      </c>
      <c r="G8" s="150" t="s">
        <v>75</v>
      </c>
      <c r="H8" s="151">
        <v>4</v>
      </c>
      <c r="I8" s="152" t="s">
        <v>71</v>
      </c>
      <c r="J8" s="139"/>
      <c r="K8" s="145" t="s">
        <v>65</v>
      </c>
      <c r="L8" s="148">
        <v>3</v>
      </c>
      <c r="N8" s="175" t="s">
        <v>149</v>
      </c>
      <c r="O8" s="176">
        <v>4</v>
      </c>
      <c r="P8" s="177" t="s">
        <v>183</v>
      </c>
      <c r="Q8" s="170"/>
      <c r="R8" s="173" t="s">
        <v>183</v>
      </c>
      <c r="S8" s="174">
        <v>4</v>
      </c>
    </row>
    <row r="9" spans="1:19" ht="16.5" thickBot="1" x14ac:dyDescent="0.3">
      <c r="A9" s="14" t="s">
        <v>57</v>
      </c>
      <c r="B9" s="59">
        <v>1</v>
      </c>
      <c r="C9" s="54">
        <v>1</v>
      </c>
      <c r="D9" s="102">
        <f t="shared" ca="1" si="0"/>
        <v>16</v>
      </c>
      <c r="E9" s="101">
        <f t="shared" ca="1" si="1"/>
        <v>17</v>
      </c>
      <c r="G9" s="153" t="s">
        <v>28</v>
      </c>
      <c r="H9" s="154">
        <f>AVERAGE(H3:H8)</f>
        <v>4.5</v>
      </c>
      <c r="I9" s="147"/>
      <c r="J9" s="139"/>
      <c r="K9" s="145" t="s">
        <v>186</v>
      </c>
      <c r="L9" s="148">
        <v>26</v>
      </c>
      <c r="N9" s="178" t="s">
        <v>28</v>
      </c>
      <c r="O9" s="179">
        <f>AVERAGE(O3:O8)</f>
        <v>3.8333333333333335</v>
      </c>
      <c r="P9" s="169"/>
      <c r="Q9" s="170"/>
      <c r="R9" s="173" t="s">
        <v>185</v>
      </c>
      <c r="S9" s="174">
        <v>9</v>
      </c>
    </row>
    <row r="10" spans="1:19" ht="17.25" thickTop="1" thickBot="1" x14ac:dyDescent="0.3">
      <c r="A10" s="69" t="s">
        <v>121</v>
      </c>
      <c r="B10" s="70">
        <v>1</v>
      </c>
      <c r="C10" s="54">
        <v>3</v>
      </c>
      <c r="D10" s="102">
        <f t="shared" ca="1" si="0"/>
        <v>7</v>
      </c>
      <c r="E10" s="101">
        <f t="shared" ca="1" si="1"/>
        <v>10</v>
      </c>
      <c r="G10" s="153" t="s">
        <v>29</v>
      </c>
      <c r="H10" s="155">
        <f>SUM(H3:H8)</f>
        <v>27</v>
      </c>
      <c r="I10" s="147"/>
      <c r="J10" s="139"/>
      <c r="K10" s="188" t="s">
        <v>97</v>
      </c>
      <c r="L10" s="189">
        <f>SUM(L3:L9)</f>
        <v>53</v>
      </c>
      <c r="N10" s="178" t="s">
        <v>29</v>
      </c>
      <c r="O10" s="180">
        <f>SUM(O3:O8)</f>
        <v>23</v>
      </c>
      <c r="P10" s="169"/>
      <c r="Q10" s="170"/>
      <c r="R10" s="183" t="s">
        <v>97</v>
      </c>
      <c r="S10" s="184">
        <f>SUM(S3:S9)</f>
        <v>32</v>
      </c>
    </row>
    <row r="11" spans="1:19" ht="16.5" thickTop="1" x14ac:dyDescent="0.25">
      <c r="A11" s="62" t="s">
        <v>50</v>
      </c>
      <c r="B11" s="59">
        <v>1</v>
      </c>
      <c r="C11" s="54">
        <v>1</v>
      </c>
      <c r="D11" s="102">
        <f t="shared" ca="1" si="0"/>
        <v>8</v>
      </c>
      <c r="E11" s="101">
        <f t="shared" ca="1" si="1"/>
        <v>9</v>
      </c>
      <c r="G11" s="153" t="s">
        <v>30</v>
      </c>
      <c r="H11" s="156">
        <f>COUNT(H3:H8)</f>
        <v>6</v>
      </c>
      <c r="I11" s="147"/>
      <c r="J11" s="139"/>
      <c r="K11" s="139"/>
      <c r="L11" s="139"/>
      <c r="N11" s="178" t="s">
        <v>30</v>
      </c>
      <c r="O11" s="181">
        <f>COUNT(O3:O8)</f>
        <v>6</v>
      </c>
      <c r="P11" s="182"/>
      <c r="Q11" s="170"/>
      <c r="R11" s="164"/>
      <c r="S11" s="164"/>
    </row>
    <row r="12" spans="1:19" ht="16.5" thickBot="1" x14ac:dyDescent="0.3">
      <c r="G12" s="157" t="s">
        <v>31</v>
      </c>
      <c r="H12" s="158">
        <f>((H9)*(H11/4))</f>
        <v>6.75</v>
      </c>
      <c r="I12" s="159"/>
      <c r="J12" s="139"/>
      <c r="K12" s="139"/>
      <c r="L12" s="139"/>
      <c r="N12" s="185" t="s">
        <v>31</v>
      </c>
      <c r="O12" s="186">
        <f>((O9)*(O11/4))</f>
        <v>5.75</v>
      </c>
      <c r="P12" s="187"/>
      <c r="Q12" s="170"/>
      <c r="R12" s="164"/>
      <c r="S12" s="164"/>
    </row>
    <row r="13" spans="1:19" ht="16.5" thickTop="1" x14ac:dyDescent="0.25">
      <c r="D13" s="102">
        <f t="shared" ref="D13" ca="1" si="2">RANDBETWEEN(1,20)</f>
        <v>6</v>
      </c>
      <c r="Q13" s="134"/>
    </row>
    <row r="14" spans="1:19" x14ac:dyDescent="0.25">
      <c r="G14" s="71"/>
      <c r="H14" s="6"/>
      <c r="I14" s="72"/>
    </row>
    <row r="15" spans="1:19" x14ac:dyDescent="0.25">
      <c r="A15" s="98" t="s">
        <v>120</v>
      </c>
      <c r="B15" s="99">
        <v>2</v>
      </c>
      <c r="C15" s="54">
        <v>2</v>
      </c>
      <c r="D15" s="102">
        <f ca="1">RANDBETWEEN(1,20)</f>
        <v>9</v>
      </c>
      <c r="E15" s="101">
        <f ca="1">D15+C15</f>
        <v>11</v>
      </c>
      <c r="H15" s="5">
        <v>2</v>
      </c>
      <c r="I15" s="5" t="s">
        <v>186</v>
      </c>
    </row>
    <row r="16" spans="1:19" x14ac:dyDescent="0.25">
      <c r="A16" s="98" t="s">
        <v>149</v>
      </c>
      <c r="B16" s="99">
        <v>2</v>
      </c>
      <c r="C16" s="54">
        <v>1</v>
      </c>
      <c r="D16" s="102">
        <f ca="1">RANDBETWEEN(1,20)</f>
        <v>3</v>
      </c>
      <c r="E16" s="101">
        <f t="shared" ref="E16" ca="1" si="3">D16+C16</f>
        <v>4</v>
      </c>
      <c r="H16" s="5">
        <v>2</v>
      </c>
      <c r="I16" s="5" t="s">
        <v>186</v>
      </c>
    </row>
    <row r="17" spans="8:9" x14ac:dyDescent="0.25">
      <c r="H17" s="5">
        <v>2</v>
      </c>
      <c r="I17" s="5" t="s">
        <v>186</v>
      </c>
    </row>
    <row r="18" spans="8:9" x14ac:dyDescent="0.25">
      <c r="H18" s="5">
        <v>2</v>
      </c>
      <c r="I18" s="5" t="s">
        <v>186</v>
      </c>
    </row>
    <row r="19" spans="8:9" x14ac:dyDescent="0.25">
      <c r="H19" s="5">
        <v>2</v>
      </c>
      <c r="I19" s="5" t="s">
        <v>186</v>
      </c>
    </row>
    <row r="20" spans="8:9" x14ac:dyDescent="0.25">
      <c r="H20" s="5">
        <v>2</v>
      </c>
      <c r="I20" s="5" t="s">
        <v>186</v>
      </c>
    </row>
  </sheetData>
  <sortState ref="A2:E11">
    <sortCondition descending="1" ref="E2:E11"/>
    <sortCondition descending="1" ref="C2:C11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3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ColWidth="9.125" defaultRowHeight="15.75" x14ac:dyDescent="0.25"/>
  <cols>
    <col min="1" max="1" width="10" style="110" bestFit="1" customWidth="1"/>
    <col min="2" max="2" width="21.125" style="123" customWidth="1"/>
    <col min="3" max="3" width="5" style="2" bestFit="1" customWidth="1"/>
    <col min="4" max="4" width="4.5" style="2" bestFit="1" customWidth="1"/>
    <col min="5" max="5" width="3.875" style="2" bestFit="1" customWidth="1"/>
    <col min="6" max="6" width="6.875" style="2" bestFit="1" customWidth="1"/>
    <col min="7" max="7" width="3.875" style="2" bestFit="1" customWidth="1"/>
    <col min="8" max="8" width="5.25" style="2" bestFit="1" customWidth="1"/>
    <col min="9" max="9" width="1" style="2" customWidth="1"/>
    <col min="10" max="11" width="3.875" style="2" bestFit="1" customWidth="1"/>
    <col min="12" max="12" width="4.625" style="2" bestFit="1" customWidth="1"/>
    <col min="13" max="16" width="3.875" style="2" bestFit="1" customWidth="1"/>
    <col min="17" max="17" width="4.375" style="2" bestFit="1" customWidth="1"/>
    <col min="18" max="18" width="3.375" style="13" bestFit="1" customWidth="1"/>
    <col min="19" max="19" width="1" style="112" customWidth="1"/>
    <col min="20" max="20" width="10" style="58" bestFit="1" customWidth="1"/>
    <col min="21" max="21" width="12.375" style="58" bestFit="1" customWidth="1"/>
    <col min="22" max="22" width="5.5" style="58" bestFit="1" customWidth="1"/>
    <col min="23" max="23" width="5.5" style="58" customWidth="1"/>
    <col min="24" max="24" width="3.875" style="58" bestFit="1" customWidth="1"/>
    <col min="25" max="25" width="6.875" style="2" bestFit="1" customWidth="1"/>
    <col min="26" max="26" width="3.875" style="2" bestFit="1" customWidth="1"/>
    <col min="27" max="27" width="5.25" style="2" bestFit="1" customWidth="1"/>
    <col min="28" max="28" width="1" style="2" customWidth="1"/>
    <col min="29" max="29" width="4.5" style="2" bestFit="1" customWidth="1"/>
    <col min="30" max="36" width="3.875" style="2" bestFit="1" customWidth="1"/>
    <col min="37" max="37" width="3.375" style="13" bestFit="1" customWidth="1"/>
    <col min="38" max="38" width="11.875" style="2" bestFit="1" customWidth="1"/>
    <col min="39" max="16384" width="9.125" style="2"/>
  </cols>
  <sheetData>
    <row r="1" spans="1:37" s="105" customFormat="1" ht="162.75" thickBot="1" x14ac:dyDescent="0.3">
      <c r="A1" s="103"/>
      <c r="B1" s="122"/>
      <c r="C1" s="104"/>
      <c r="D1" s="104"/>
      <c r="E1" s="104"/>
      <c r="F1" s="104"/>
      <c r="G1" s="104"/>
      <c r="H1" s="104"/>
      <c r="I1" s="104"/>
      <c r="J1" s="97"/>
      <c r="K1" s="97" t="s">
        <v>141</v>
      </c>
      <c r="L1" s="97" t="s">
        <v>188</v>
      </c>
      <c r="M1" s="97" t="s">
        <v>101</v>
      </c>
      <c r="N1" s="97" t="s">
        <v>167</v>
      </c>
      <c r="O1" s="97" t="s">
        <v>118</v>
      </c>
      <c r="P1" s="97" t="s">
        <v>193</v>
      </c>
      <c r="Q1" s="133" t="s">
        <v>113</v>
      </c>
      <c r="R1" s="197" t="s">
        <v>168</v>
      </c>
      <c r="S1" s="132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133" t="s">
        <v>192</v>
      </c>
      <c r="AF1" s="97" t="s">
        <v>112</v>
      </c>
      <c r="AG1" s="196" t="s">
        <v>164</v>
      </c>
      <c r="AH1" s="97" t="s">
        <v>163</v>
      </c>
      <c r="AI1" s="97" t="s">
        <v>58</v>
      </c>
      <c r="AJ1" s="97"/>
      <c r="AK1" s="131" t="s">
        <v>204</v>
      </c>
    </row>
    <row r="2" spans="1:37" s="1" customFormat="1" ht="16.5" thickBot="1" x14ac:dyDescent="0.3">
      <c r="A2" s="124" t="s">
        <v>6</v>
      </c>
      <c r="B2" s="125" t="s">
        <v>91</v>
      </c>
      <c r="C2" s="115" t="s">
        <v>3</v>
      </c>
      <c r="D2" s="116" t="s">
        <v>72</v>
      </c>
      <c r="E2" s="117" t="s">
        <v>73</v>
      </c>
      <c r="F2" s="116" t="s">
        <v>74</v>
      </c>
      <c r="G2" s="116" t="s">
        <v>4</v>
      </c>
      <c r="H2" s="116" t="s">
        <v>5</v>
      </c>
      <c r="I2" s="116"/>
      <c r="J2" s="116">
        <v>11</v>
      </c>
      <c r="K2" s="118">
        <v>13</v>
      </c>
      <c r="L2" s="118">
        <v>14</v>
      </c>
      <c r="M2" s="118">
        <v>15</v>
      </c>
      <c r="N2" s="118">
        <v>16</v>
      </c>
      <c r="O2" s="118">
        <v>17</v>
      </c>
      <c r="P2" s="118">
        <v>18</v>
      </c>
      <c r="Q2" s="118">
        <v>19</v>
      </c>
      <c r="R2" s="119">
        <v>21</v>
      </c>
      <c r="S2" s="106"/>
      <c r="T2" s="124" t="s">
        <v>6</v>
      </c>
      <c r="U2" s="125" t="s">
        <v>91</v>
      </c>
      <c r="V2" s="129" t="s">
        <v>3</v>
      </c>
      <c r="W2" s="117" t="s">
        <v>77</v>
      </c>
      <c r="X2" s="117" t="s">
        <v>73</v>
      </c>
      <c r="Y2" s="116" t="s">
        <v>74</v>
      </c>
      <c r="Z2" s="116" t="s">
        <v>4</v>
      </c>
      <c r="AA2" s="116" t="s">
        <v>5</v>
      </c>
      <c r="AB2" s="116"/>
      <c r="AC2" s="116">
        <v>12</v>
      </c>
      <c r="AD2" s="118">
        <v>13</v>
      </c>
      <c r="AE2" s="118">
        <v>14</v>
      </c>
      <c r="AF2" s="118">
        <v>15</v>
      </c>
      <c r="AG2" s="118">
        <v>18</v>
      </c>
      <c r="AH2" s="118">
        <v>19</v>
      </c>
      <c r="AI2" s="118">
        <v>20</v>
      </c>
      <c r="AJ2" s="118">
        <v>21</v>
      </c>
      <c r="AK2" s="120">
        <v>23</v>
      </c>
    </row>
    <row r="3" spans="1:37" x14ac:dyDescent="0.25">
      <c r="A3" s="191" t="s">
        <v>113</v>
      </c>
      <c r="B3" s="192" t="s">
        <v>127</v>
      </c>
      <c r="C3" s="111">
        <v>7</v>
      </c>
      <c r="D3" s="52">
        <v>2</v>
      </c>
      <c r="E3" s="52">
        <v>1</v>
      </c>
      <c r="F3" s="52">
        <v>0</v>
      </c>
      <c r="G3" s="52">
        <f t="shared" ref="G3:G22" ca="1" si="0">RANDBETWEEN(1,20)</f>
        <v>15</v>
      </c>
      <c r="H3" s="52">
        <f t="shared" ref="H3" ca="1" si="1">SUM(C3:G3)</f>
        <v>25</v>
      </c>
      <c r="I3" s="107"/>
      <c r="J3" s="52" t="str">
        <f t="shared" ref="J3:R21" ca="1" si="2">IF($H3&gt;J$2-1,"Yes","No")</f>
        <v>Yes</v>
      </c>
      <c r="K3" s="58" t="str">
        <f t="shared" ca="1" si="2"/>
        <v>Yes</v>
      </c>
      <c r="L3" s="58" t="str">
        <f t="shared" ca="1" si="2"/>
        <v>Yes</v>
      </c>
      <c r="M3" s="58" t="str">
        <f t="shared" ca="1" si="2"/>
        <v>Yes</v>
      </c>
      <c r="N3" s="58" t="str">
        <f t="shared" ca="1" si="2"/>
        <v>Yes</v>
      </c>
      <c r="O3" s="58" t="str">
        <f t="shared" ca="1" si="2"/>
        <v>Yes</v>
      </c>
      <c r="P3" s="58" t="str">
        <f t="shared" ca="1" si="2"/>
        <v>Yes</v>
      </c>
      <c r="Q3" s="58" t="str">
        <f t="shared" ca="1" si="2"/>
        <v>Yes</v>
      </c>
      <c r="R3" s="13" t="str">
        <f t="shared" ca="1" si="2"/>
        <v>Yes</v>
      </c>
      <c r="T3" s="191" t="s">
        <v>113</v>
      </c>
      <c r="U3" s="127" t="s">
        <v>129</v>
      </c>
      <c r="V3" s="111">
        <v>7</v>
      </c>
      <c r="W3" s="102">
        <v>-1</v>
      </c>
      <c r="X3" s="52">
        <v>1</v>
      </c>
      <c r="Y3" s="52">
        <v>0</v>
      </c>
      <c r="Z3" s="52">
        <f t="shared" ref="Z3:Z22" ca="1" si="3">RANDBETWEEN(1,20)</f>
        <v>5</v>
      </c>
      <c r="AA3" s="52">
        <f t="shared" ref="AA3" ca="1" si="4">SUM(V3:Z3)</f>
        <v>12</v>
      </c>
      <c r="AB3" s="107"/>
      <c r="AC3" s="52" t="str">
        <f t="shared" ref="AC3:AK21" ca="1" si="5">IF($AA3&gt;AC$2-1,"Yes","No")</f>
        <v>Yes</v>
      </c>
      <c r="AD3" s="58" t="str">
        <f t="shared" ca="1" si="5"/>
        <v>No</v>
      </c>
      <c r="AE3" s="58" t="str">
        <f t="shared" ca="1" si="5"/>
        <v>No</v>
      </c>
      <c r="AF3" s="58" t="str">
        <f t="shared" ca="1" si="5"/>
        <v>No</v>
      </c>
      <c r="AG3" s="58" t="str">
        <f t="shared" ca="1" si="5"/>
        <v>No</v>
      </c>
      <c r="AH3" s="58" t="str">
        <f t="shared" ca="1" si="5"/>
        <v>No</v>
      </c>
      <c r="AI3" s="58" t="str">
        <f t="shared" ca="1" si="5"/>
        <v>No</v>
      </c>
      <c r="AJ3" s="58" t="str">
        <f t="shared" ca="1" si="5"/>
        <v>No</v>
      </c>
      <c r="AK3" s="13" t="str">
        <f t="shared" ca="1" si="5"/>
        <v>No</v>
      </c>
    </row>
    <row r="4" spans="1:37" x14ac:dyDescent="0.25">
      <c r="A4" s="191" t="s">
        <v>125</v>
      </c>
      <c r="B4" s="127" t="s">
        <v>128</v>
      </c>
      <c r="C4" s="111">
        <v>4</v>
      </c>
      <c r="D4" s="52">
        <v>2</v>
      </c>
      <c r="E4" s="52">
        <v>1</v>
      </c>
      <c r="F4" s="52">
        <v>0</v>
      </c>
      <c r="G4" s="52">
        <f t="shared" ca="1" si="0"/>
        <v>5</v>
      </c>
      <c r="H4" s="52">
        <f t="shared" ref="H4:H7" ca="1" si="6">SUM(C4:G4)</f>
        <v>12</v>
      </c>
      <c r="I4" s="107"/>
      <c r="J4" s="52" t="str">
        <f t="shared" ca="1" si="2"/>
        <v>Yes</v>
      </c>
      <c r="K4" s="58" t="str">
        <f t="shared" ca="1" si="2"/>
        <v>No</v>
      </c>
      <c r="L4" s="58" t="str">
        <f t="shared" ca="1" si="2"/>
        <v>No</v>
      </c>
      <c r="M4" s="58" t="str">
        <f t="shared" ca="1" si="2"/>
        <v>No</v>
      </c>
      <c r="N4" s="58" t="str">
        <f t="shared" ca="1" si="2"/>
        <v>No</v>
      </c>
      <c r="O4" s="58" t="str">
        <f t="shared" ca="1" si="2"/>
        <v>No</v>
      </c>
      <c r="P4" s="58" t="str">
        <f t="shared" ca="1" si="2"/>
        <v>No</v>
      </c>
      <c r="Q4" s="58" t="str">
        <f t="shared" ca="1" si="2"/>
        <v>No</v>
      </c>
      <c r="R4" s="13" t="str">
        <f t="shared" ca="1" si="2"/>
        <v>No</v>
      </c>
      <c r="T4" s="191" t="s">
        <v>125</v>
      </c>
      <c r="U4" s="127" t="s">
        <v>129</v>
      </c>
      <c r="V4" s="111">
        <v>4</v>
      </c>
      <c r="W4" s="102">
        <v>-1</v>
      </c>
      <c r="X4" s="52">
        <v>1</v>
      </c>
      <c r="Y4" s="52">
        <v>0</v>
      </c>
      <c r="Z4" s="52">
        <f t="shared" ca="1" si="3"/>
        <v>8</v>
      </c>
      <c r="AA4" s="52">
        <f t="shared" ref="AA4:AA7" ca="1" si="7">SUM(V4:Z4)</f>
        <v>12</v>
      </c>
      <c r="AB4" s="107"/>
      <c r="AC4" s="52" t="str">
        <f t="shared" ca="1" si="5"/>
        <v>Yes</v>
      </c>
      <c r="AD4" s="58" t="str">
        <f t="shared" ca="1" si="5"/>
        <v>No</v>
      </c>
      <c r="AE4" s="58" t="str">
        <f t="shared" ca="1" si="5"/>
        <v>No</v>
      </c>
      <c r="AF4" s="58" t="str">
        <f t="shared" ca="1" si="5"/>
        <v>No</v>
      </c>
      <c r="AG4" s="58" t="str">
        <f t="shared" ca="1" si="5"/>
        <v>No</v>
      </c>
      <c r="AH4" s="58" t="str">
        <f t="shared" ca="1" si="5"/>
        <v>No</v>
      </c>
      <c r="AI4" s="58" t="str">
        <f t="shared" ca="1" si="5"/>
        <v>No</v>
      </c>
      <c r="AJ4" s="58" t="str">
        <f t="shared" ca="1" si="5"/>
        <v>No</v>
      </c>
      <c r="AK4" s="13" t="str">
        <f t="shared" ca="1" si="5"/>
        <v>No</v>
      </c>
    </row>
    <row r="5" spans="1:37" x14ac:dyDescent="0.25">
      <c r="A5" s="191" t="s">
        <v>124</v>
      </c>
      <c r="B5" s="127" t="s">
        <v>128</v>
      </c>
      <c r="C5" s="111">
        <v>2</v>
      </c>
      <c r="D5" s="52">
        <v>2</v>
      </c>
      <c r="E5" s="52">
        <v>1</v>
      </c>
      <c r="F5" s="52">
        <v>0</v>
      </c>
      <c r="G5" s="52">
        <f t="shared" ca="1" si="0"/>
        <v>20</v>
      </c>
      <c r="H5" s="52">
        <f t="shared" ca="1" si="6"/>
        <v>25</v>
      </c>
      <c r="I5" s="107"/>
      <c r="J5" s="52" t="str">
        <f t="shared" ca="1" si="2"/>
        <v>Yes</v>
      </c>
      <c r="K5" s="58" t="str">
        <f t="shared" ca="1" si="2"/>
        <v>Yes</v>
      </c>
      <c r="L5" s="58" t="str">
        <f t="shared" ca="1" si="2"/>
        <v>Yes</v>
      </c>
      <c r="M5" s="58" t="str">
        <f t="shared" ca="1" si="2"/>
        <v>Yes</v>
      </c>
      <c r="N5" s="58" t="str">
        <f t="shared" ca="1" si="2"/>
        <v>Yes</v>
      </c>
      <c r="O5" s="58" t="str">
        <f t="shared" ca="1" si="2"/>
        <v>Yes</v>
      </c>
      <c r="P5" s="58" t="str">
        <f t="shared" ca="1" si="2"/>
        <v>Yes</v>
      </c>
      <c r="Q5" s="58" t="str">
        <f t="shared" ca="1" si="2"/>
        <v>Yes</v>
      </c>
      <c r="R5" s="13" t="str">
        <f t="shared" ca="1" si="2"/>
        <v>Yes</v>
      </c>
      <c r="T5" s="191" t="s">
        <v>124</v>
      </c>
      <c r="U5" s="127" t="s">
        <v>130</v>
      </c>
      <c r="V5" s="111">
        <v>2</v>
      </c>
      <c r="W5" s="102">
        <v>-1</v>
      </c>
      <c r="X5" s="52">
        <v>1</v>
      </c>
      <c r="Y5" s="52">
        <v>0</v>
      </c>
      <c r="Z5" s="52">
        <f t="shared" ca="1" si="3"/>
        <v>16</v>
      </c>
      <c r="AA5" s="52">
        <f t="shared" ca="1" si="7"/>
        <v>18</v>
      </c>
      <c r="AB5" s="107"/>
      <c r="AC5" s="52" t="str">
        <f t="shared" ca="1" si="5"/>
        <v>Yes</v>
      </c>
      <c r="AD5" s="58" t="str">
        <f t="shared" ca="1" si="5"/>
        <v>Yes</v>
      </c>
      <c r="AE5" s="58" t="str">
        <f t="shared" ca="1" si="5"/>
        <v>Yes</v>
      </c>
      <c r="AF5" s="58" t="str">
        <f t="shared" ca="1" si="5"/>
        <v>Yes</v>
      </c>
      <c r="AG5" s="58" t="str">
        <f t="shared" ca="1" si="5"/>
        <v>Yes</v>
      </c>
      <c r="AH5" s="58" t="str">
        <f t="shared" ca="1" si="5"/>
        <v>No</v>
      </c>
      <c r="AI5" s="58" t="str">
        <f t="shared" ca="1" si="5"/>
        <v>No</v>
      </c>
      <c r="AJ5" s="58" t="str">
        <f t="shared" ca="1" si="5"/>
        <v>No</v>
      </c>
      <c r="AK5" s="13" t="str">
        <f t="shared" ca="1" si="5"/>
        <v>No</v>
      </c>
    </row>
    <row r="6" spans="1:37" x14ac:dyDescent="0.25">
      <c r="A6" s="191" t="s">
        <v>102</v>
      </c>
      <c r="B6" s="127" t="s">
        <v>100</v>
      </c>
      <c r="C6" s="111">
        <v>6</v>
      </c>
      <c r="D6" s="52">
        <v>2</v>
      </c>
      <c r="E6" s="52">
        <v>0</v>
      </c>
      <c r="F6" s="52">
        <v>0</v>
      </c>
      <c r="G6" s="52">
        <f t="shared" ca="1" si="0"/>
        <v>5</v>
      </c>
      <c r="H6" s="52">
        <f t="shared" ca="1" si="6"/>
        <v>13</v>
      </c>
      <c r="I6" s="107"/>
      <c r="J6" s="52" t="str">
        <f t="shared" ca="1" si="2"/>
        <v>Yes</v>
      </c>
      <c r="K6" s="58" t="str">
        <f t="shared" ca="1" si="2"/>
        <v>Yes</v>
      </c>
      <c r="L6" s="58" t="str">
        <f t="shared" ca="1" si="2"/>
        <v>No</v>
      </c>
      <c r="M6" s="58" t="str">
        <f t="shared" ca="1" si="2"/>
        <v>No</v>
      </c>
      <c r="N6" s="58" t="str">
        <f t="shared" ca="1" si="2"/>
        <v>No</v>
      </c>
      <c r="O6" s="58" t="str">
        <f t="shared" ca="1" si="2"/>
        <v>No</v>
      </c>
      <c r="P6" s="58" t="str">
        <f t="shared" ca="1" si="2"/>
        <v>No</v>
      </c>
      <c r="Q6" s="58" t="str">
        <f t="shared" ca="1" si="2"/>
        <v>No</v>
      </c>
      <c r="R6" s="13" t="str">
        <f t="shared" ca="1" si="2"/>
        <v>No</v>
      </c>
      <c r="T6" s="191" t="s">
        <v>102</v>
      </c>
      <c r="U6" s="127" t="s">
        <v>92</v>
      </c>
      <c r="V6" s="111">
        <v>1</v>
      </c>
      <c r="W6" s="190">
        <v>2</v>
      </c>
      <c r="X6" s="190">
        <v>0</v>
      </c>
      <c r="Y6" s="190">
        <v>0</v>
      </c>
      <c r="Z6" s="52">
        <f t="shared" ca="1" si="3"/>
        <v>15</v>
      </c>
      <c r="AA6" s="52">
        <f t="shared" ca="1" si="7"/>
        <v>18</v>
      </c>
      <c r="AB6" s="107"/>
      <c r="AC6" s="52" t="str">
        <f t="shared" ca="1" si="5"/>
        <v>Yes</v>
      </c>
      <c r="AD6" s="58" t="str">
        <f t="shared" ca="1" si="5"/>
        <v>Yes</v>
      </c>
      <c r="AE6" s="58" t="str">
        <f t="shared" ca="1" si="5"/>
        <v>Yes</v>
      </c>
      <c r="AF6" s="58" t="str">
        <f t="shared" ca="1" si="5"/>
        <v>Yes</v>
      </c>
      <c r="AG6" s="58" t="str">
        <f t="shared" ca="1" si="5"/>
        <v>Yes</v>
      </c>
      <c r="AH6" s="58" t="str">
        <f t="shared" ca="1" si="5"/>
        <v>No</v>
      </c>
      <c r="AI6" s="58" t="str">
        <f t="shared" ca="1" si="5"/>
        <v>No</v>
      </c>
      <c r="AJ6" s="58" t="str">
        <f t="shared" ca="1" si="5"/>
        <v>No</v>
      </c>
      <c r="AK6" s="13" t="str">
        <f t="shared" ca="1" si="5"/>
        <v>No</v>
      </c>
    </row>
    <row r="7" spans="1:37" x14ac:dyDescent="0.25">
      <c r="A7" s="191" t="s">
        <v>126</v>
      </c>
      <c r="B7" s="127" t="s">
        <v>140</v>
      </c>
      <c r="C7" s="111">
        <v>-2</v>
      </c>
      <c r="D7" s="52">
        <v>0</v>
      </c>
      <c r="E7" s="52">
        <v>0</v>
      </c>
      <c r="F7" s="52">
        <v>0</v>
      </c>
      <c r="G7" s="52">
        <f t="shared" ca="1" si="0"/>
        <v>17</v>
      </c>
      <c r="H7" s="52">
        <f t="shared" ca="1" si="6"/>
        <v>15</v>
      </c>
      <c r="I7" s="107"/>
      <c r="J7" s="52" t="str">
        <f t="shared" ca="1" si="2"/>
        <v>Yes</v>
      </c>
      <c r="K7" s="58" t="str">
        <f t="shared" ca="1" si="2"/>
        <v>Yes</v>
      </c>
      <c r="L7" s="58" t="str">
        <f t="shared" ca="1" si="2"/>
        <v>Yes</v>
      </c>
      <c r="M7" s="58" t="str">
        <f t="shared" ca="1" si="2"/>
        <v>Yes</v>
      </c>
      <c r="N7" s="58" t="str">
        <f t="shared" ca="1" si="2"/>
        <v>No</v>
      </c>
      <c r="O7" s="58" t="str">
        <f t="shared" ca="1" si="2"/>
        <v>No</v>
      </c>
      <c r="P7" s="58" t="str">
        <f t="shared" ca="1" si="2"/>
        <v>No</v>
      </c>
      <c r="Q7" s="58" t="str">
        <f t="shared" ca="1" si="2"/>
        <v>No</v>
      </c>
      <c r="R7" s="13" t="str">
        <f t="shared" ca="1" si="2"/>
        <v>No</v>
      </c>
      <c r="T7" s="191" t="s">
        <v>126</v>
      </c>
      <c r="U7" s="127" t="s">
        <v>140</v>
      </c>
      <c r="V7" s="111">
        <v>-2</v>
      </c>
      <c r="W7" s="52">
        <v>0</v>
      </c>
      <c r="X7" s="52">
        <v>0</v>
      </c>
      <c r="Y7" s="52">
        <v>0</v>
      </c>
      <c r="Z7" s="52">
        <f t="shared" ca="1" si="3"/>
        <v>1</v>
      </c>
      <c r="AA7" s="52">
        <f t="shared" ca="1" si="7"/>
        <v>-1</v>
      </c>
      <c r="AB7" s="107"/>
      <c r="AC7" s="52" t="str">
        <f t="shared" ca="1" si="5"/>
        <v>No</v>
      </c>
      <c r="AD7" s="58" t="str">
        <f t="shared" ca="1" si="5"/>
        <v>No</v>
      </c>
      <c r="AE7" s="58" t="str">
        <f t="shared" ca="1" si="5"/>
        <v>No</v>
      </c>
      <c r="AF7" s="58" t="str">
        <f t="shared" ca="1" si="5"/>
        <v>No</v>
      </c>
      <c r="AG7" s="58" t="str">
        <f t="shared" ca="1" si="5"/>
        <v>No</v>
      </c>
      <c r="AH7" s="58" t="str">
        <f t="shared" ca="1" si="5"/>
        <v>No</v>
      </c>
      <c r="AI7" s="58" t="str">
        <f t="shared" ca="1" si="5"/>
        <v>No</v>
      </c>
      <c r="AJ7" s="58" t="str">
        <f t="shared" ca="1" si="5"/>
        <v>No</v>
      </c>
      <c r="AK7" s="13" t="str">
        <f t="shared" ca="1" si="5"/>
        <v>No</v>
      </c>
    </row>
    <row r="8" spans="1:37" x14ac:dyDescent="0.25">
      <c r="A8" s="121" t="s">
        <v>102</v>
      </c>
      <c r="B8" s="126" t="s">
        <v>100</v>
      </c>
      <c r="C8" s="111">
        <v>6</v>
      </c>
      <c r="D8" s="190">
        <v>2</v>
      </c>
      <c r="E8" s="190">
        <v>0</v>
      </c>
      <c r="F8" s="190">
        <v>0</v>
      </c>
      <c r="G8" s="52">
        <f t="shared" ca="1" si="0"/>
        <v>5</v>
      </c>
      <c r="H8" s="52">
        <f t="shared" ref="H8" ca="1" si="8">SUM(C8:G8)</f>
        <v>13</v>
      </c>
      <c r="I8" s="107"/>
      <c r="J8" s="52" t="str">
        <f t="shared" ca="1" si="2"/>
        <v>Yes</v>
      </c>
      <c r="K8" s="58" t="str">
        <f t="shared" ca="1" si="2"/>
        <v>Yes</v>
      </c>
      <c r="L8" s="58" t="str">
        <f t="shared" ca="1" si="2"/>
        <v>No</v>
      </c>
      <c r="M8" s="58" t="str">
        <f t="shared" ca="1" si="2"/>
        <v>No</v>
      </c>
      <c r="N8" s="58" t="str">
        <f t="shared" ca="1" si="2"/>
        <v>No</v>
      </c>
      <c r="O8" s="58" t="str">
        <f t="shared" ca="1" si="2"/>
        <v>No</v>
      </c>
      <c r="P8" s="58" t="str">
        <f t="shared" ca="1" si="2"/>
        <v>No</v>
      </c>
      <c r="Q8" s="58" t="str">
        <f t="shared" ca="1" si="2"/>
        <v>No</v>
      </c>
      <c r="R8" s="13" t="str">
        <f t="shared" ca="1" si="2"/>
        <v>No</v>
      </c>
      <c r="T8" s="121" t="s">
        <v>102</v>
      </c>
      <c r="U8" s="126" t="s">
        <v>92</v>
      </c>
      <c r="V8" s="111">
        <v>1</v>
      </c>
      <c r="W8" s="190">
        <v>2</v>
      </c>
      <c r="X8" s="190">
        <v>0</v>
      </c>
      <c r="Y8" s="190">
        <v>0</v>
      </c>
      <c r="Z8" s="52">
        <f t="shared" ca="1" si="3"/>
        <v>6</v>
      </c>
      <c r="AA8" s="52">
        <f t="shared" ref="AA8" ca="1" si="9">SUM(V8:Z8)</f>
        <v>9</v>
      </c>
      <c r="AB8" s="107"/>
      <c r="AC8" s="52" t="str">
        <f t="shared" ca="1" si="5"/>
        <v>No</v>
      </c>
      <c r="AD8" s="58" t="str">
        <f t="shared" ca="1" si="5"/>
        <v>No</v>
      </c>
      <c r="AE8" s="58" t="str">
        <f t="shared" ca="1" si="5"/>
        <v>No</v>
      </c>
      <c r="AF8" s="58" t="str">
        <f t="shared" ca="1" si="5"/>
        <v>No</v>
      </c>
      <c r="AG8" s="58" t="str">
        <f t="shared" ca="1" si="5"/>
        <v>No</v>
      </c>
      <c r="AH8" s="58" t="str">
        <f t="shared" ca="1" si="5"/>
        <v>No</v>
      </c>
      <c r="AI8" s="58" t="str">
        <f t="shared" ca="1" si="5"/>
        <v>No</v>
      </c>
      <c r="AJ8" s="58" t="str">
        <f t="shared" ca="1" si="5"/>
        <v>No</v>
      </c>
      <c r="AK8" s="13" t="str">
        <f t="shared" ca="1" si="5"/>
        <v>No</v>
      </c>
    </row>
    <row r="9" spans="1:37" x14ac:dyDescent="0.25">
      <c r="A9" s="121" t="s">
        <v>192</v>
      </c>
      <c r="B9" s="126" t="s">
        <v>172</v>
      </c>
      <c r="C9" s="111">
        <v>1</v>
      </c>
      <c r="D9" s="190">
        <v>0</v>
      </c>
      <c r="E9" s="190">
        <v>0</v>
      </c>
      <c r="F9" s="190">
        <v>0</v>
      </c>
      <c r="G9" s="52">
        <f t="shared" ca="1" si="0"/>
        <v>8</v>
      </c>
      <c r="H9" s="52">
        <f t="shared" ref="H9" ca="1" si="10">SUM(C9:G9)</f>
        <v>9</v>
      </c>
      <c r="I9" s="107"/>
      <c r="J9" s="52" t="str">
        <f t="shared" ca="1" si="2"/>
        <v>No</v>
      </c>
      <c r="K9" s="58" t="str">
        <f t="shared" ca="1" si="2"/>
        <v>No</v>
      </c>
      <c r="L9" s="58" t="str">
        <f t="shared" ca="1" si="2"/>
        <v>No</v>
      </c>
      <c r="M9" s="58" t="str">
        <f t="shared" ca="1" si="2"/>
        <v>No</v>
      </c>
      <c r="N9" s="58" t="str">
        <f t="shared" ca="1" si="2"/>
        <v>No</v>
      </c>
      <c r="O9" s="58" t="str">
        <f t="shared" ca="1" si="2"/>
        <v>No</v>
      </c>
      <c r="P9" s="58" t="str">
        <f t="shared" ca="1" si="2"/>
        <v>No</v>
      </c>
      <c r="Q9" s="58" t="str">
        <f t="shared" ca="1" si="2"/>
        <v>No</v>
      </c>
      <c r="R9" s="13" t="str">
        <f t="shared" ca="1" si="2"/>
        <v>No</v>
      </c>
      <c r="T9" s="121" t="s">
        <v>192</v>
      </c>
      <c r="U9" s="126" t="s">
        <v>92</v>
      </c>
      <c r="V9" s="111">
        <v>2</v>
      </c>
      <c r="W9" s="190">
        <v>0</v>
      </c>
      <c r="X9" s="190">
        <v>0</v>
      </c>
      <c r="Y9" s="190">
        <v>0</v>
      </c>
      <c r="Z9" s="52">
        <f t="shared" ca="1" si="3"/>
        <v>6</v>
      </c>
      <c r="AA9" s="52">
        <f t="shared" ref="AA9" ca="1" si="11">SUM(V9:Z9)</f>
        <v>8</v>
      </c>
      <c r="AB9" s="107"/>
      <c r="AC9" s="52" t="str">
        <f t="shared" ca="1" si="5"/>
        <v>No</v>
      </c>
      <c r="AD9" s="58" t="str">
        <f t="shared" ca="1" si="5"/>
        <v>No</v>
      </c>
      <c r="AE9" s="58" t="str">
        <f t="shared" ca="1" si="5"/>
        <v>No</v>
      </c>
      <c r="AF9" s="58" t="str">
        <f t="shared" ca="1" si="5"/>
        <v>No</v>
      </c>
      <c r="AG9" s="58" t="str">
        <f t="shared" ca="1" si="5"/>
        <v>No</v>
      </c>
      <c r="AH9" s="58" t="str">
        <f t="shared" ca="1" si="5"/>
        <v>No</v>
      </c>
      <c r="AI9" s="58" t="str">
        <f t="shared" ca="1" si="5"/>
        <v>No</v>
      </c>
      <c r="AJ9" s="58" t="str">
        <f t="shared" ca="1" si="5"/>
        <v>No</v>
      </c>
      <c r="AK9" s="13" t="str">
        <f t="shared" ca="1" si="5"/>
        <v>No</v>
      </c>
    </row>
    <row r="10" spans="1:37" x14ac:dyDescent="0.25">
      <c r="A10" s="113" t="s">
        <v>120</v>
      </c>
      <c r="B10" s="128" t="s">
        <v>155</v>
      </c>
      <c r="C10" s="111">
        <v>3</v>
      </c>
      <c r="D10" s="52">
        <v>0</v>
      </c>
      <c r="E10" s="52">
        <v>1</v>
      </c>
      <c r="F10" s="52">
        <v>0</v>
      </c>
      <c r="G10" s="52">
        <f t="shared" ca="1" si="0"/>
        <v>4</v>
      </c>
      <c r="H10" s="52">
        <f t="shared" ref="H10" ca="1" si="12">SUM(C10:G10)</f>
        <v>8</v>
      </c>
      <c r="I10" s="107"/>
      <c r="J10" s="52" t="str">
        <f t="shared" ca="1" si="2"/>
        <v>No</v>
      </c>
      <c r="K10" s="58" t="str">
        <f t="shared" ca="1" si="2"/>
        <v>No</v>
      </c>
      <c r="L10" s="58" t="str">
        <f t="shared" ca="1" si="2"/>
        <v>No</v>
      </c>
      <c r="M10" s="58" t="str">
        <f t="shared" ca="1" si="2"/>
        <v>No</v>
      </c>
      <c r="N10" s="58" t="str">
        <f t="shared" ca="1" si="2"/>
        <v>No</v>
      </c>
      <c r="O10" s="58" t="str">
        <f t="shared" ca="1" si="2"/>
        <v>No</v>
      </c>
      <c r="P10" s="58" t="str">
        <f t="shared" ca="1" si="2"/>
        <v>No</v>
      </c>
      <c r="Q10" s="58" t="str">
        <f t="shared" ca="1" si="2"/>
        <v>No</v>
      </c>
      <c r="R10" s="13" t="str">
        <f t="shared" ca="1" si="2"/>
        <v>No</v>
      </c>
      <c r="T10" s="113" t="s">
        <v>120</v>
      </c>
      <c r="U10" s="128" t="s">
        <v>156</v>
      </c>
      <c r="V10" s="111">
        <v>3</v>
      </c>
      <c r="W10" s="52">
        <v>0</v>
      </c>
      <c r="X10" s="52">
        <v>1</v>
      </c>
      <c r="Y10" s="52">
        <v>0</v>
      </c>
      <c r="Z10" s="52">
        <f t="shared" ca="1" si="3"/>
        <v>15</v>
      </c>
      <c r="AA10" s="52">
        <f t="shared" ref="AA10" ca="1" si="13">SUM(V10:Z10)</f>
        <v>19</v>
      </c>
      <c r="AB10" s="107"/>
      <c r="AC10" s="52" t="str">
        <f t="shared" ca="1" si="5"/>
        <v>Yes</v>
      </c>
      <c r="AD10" s="58" t="str">
        <f t="shared" ca="1" si="5"/>
        <v>Yes</v>
      </c>
      <c r="AE10" s="58" t="str">
        <f t="shared" ca="1" si="5"/>
        <v>Yes</v>
      </c>
      <c r="AF10" s="58" t="str">
        <f t="shared" ca="1" si="5"/>
        <v>Yes</v>
      </c>
      <c r="AG10" s="58" t="str">
        <f t="shared" ca="1" si="5"/>
        <v>Yes</v>
      </c>
      <c r="AH10" s="58" t="str">
        <f t="shared" ca="1" si="5"/>
        <v>Yes</v>
      </c>
      <c r="AI10" s="58" t="str">
        <f t="shared" ca="1" si="5"/>
        <v>No</v>
      </c>
      <c r="AJ10" s="58" t="str">
        <f t="shared" ca="1" si="5"/>
        <v>No</v>
      </c>
      <c r="AK10" s="13" t="str">
        <f t="shared" ca="1" si="5"/>
        <v>No</v>
      </c>
    </row>
    <row r="11" spans="1:37" x14ac:dyDescent="0.25">
      <c r="A11" s="113" t="s">
        <v>143</v>
      </c>
      <c r="B11" s="128" t="s">
        <v>153</v>
      </c>
      <c r="C11" s="111">
        <v>6</v>
      </c>
      <c r="D11" s="52">
        <v>1</v>
      </c>
      <c r="E11" s="52">
        <v>1</v>
      </c>
      <c r="F11" s="52">
        <v>0</v>
      </c>
      <c r="G11" s="52">
        <f t="shared" ca="1" si="0"/>
        <v>3</v>
      </c>
      <c r="H11" s="52">
        <f t="shared" ref="H11:H16" ca="1" si="14">SUM(C11:G11)</f>
        <v>11</v>
      </c>
      <c r="I11" s="107"/>
      <c r="J11" s="52" t="str">
        <f t="shared" ca="1" si="2"/>
        <v>Yes</v>
      </c>
      <c r="K11" s="58" t="str">
        <f t="shared" ca="1" si="2"/>
        <v>No</v>
      </c>
      <c r="L11" s="58" t="str">
        <f t="shared" ca="1" si="2"/>
        <v>No</v>
      </c>
      <c r="M11" s="58" t="str">
        <f t="shared" ca="1" si="2"/>
        <v>No</v>
      </c>
      <c r="N11" s="58" t="str">
        <f t="shared" ca="1" si="2"/>
        <v>No</v>
      </c>
      <c r="O11" s="58" t="str">
        <f t="shared" ca="1" si="2"/>
        <v>No</v>
      </c>
      <c r="P11" s="58" t="str">
        <f t="shared" ca="1" si="2"/>
        <v>No</v>
      </c>
      <c r="Q11" s="58" t="str">
        <f t="shared" ca="1" si="2"/>
        <v>No</v>
      </c>
      <c r="R11" s="13" t="str">
        <f t="shared" ca="1" si="2"/>
        <v>No</v>
      </c>
      <c r="T11" s="113" t="s">
        <v>143</v>
      </c>
      <c r="U11" s="128" t="s">
        <v>49</v>
      </c>
      <c r="V11" s="111">
        <v>5</v>
      </c>
      <c r="W11" s="198">
        <v>3</v>
      </c>
      <c r="X11" s="198">
        <v>1</v>
      </c>
      <c r="Y11" s="198">
        <v>0</v>
      </c>
      <c r="Z11" s="52">
        <f t="shared" ca="1" si="3"/>
        <v>18</v>
      </c>
      <c r="AA11" s="52">
        <f t="shared" ref="AA11:AA16" ca="1" si="15">SUM(V11:Z11)</f>
        <v>27</v>
      </c>
      <c r="AB11" s="107"/>
      <c r="AC11" s="52" t="str">
        <f t="shared" ca="1" si="5"/>
        <v>Yes</v>
      </c>
      <c r="AD11" s="58" t="str">
        <f t="shared" ca="1" si="5"/>
        <v>Yes</v>
      </c>
      <c r="AE11" s="58" t="str">
        <f t="shared" ca="1" si="5"/>
        <v>Yes</v>
      </c>
      <c r="AF11" s="58" t="str">
        <f t="shared" ca="1" si="5"/>
        <v>Yes</v>
      </c>
      <c r="AG11" s="58" t="str">
        <f t="shared" ca="1" si="5"/>
        <v>Yes</v>
      </c>
      <c r="AH11" s="58" t="str">
        <f t="shared" ca="1" si="5"/>
        <v>Yes</v>
      </c>
      <c r="AI11" s="58" t="str">
        <f t="shared" ca="1" si="5"/>
        <v>Yes</v>
      </c>
      <c r="AJ11" s="58" t="str">
        <f t="shared" ca="1" si="5"/>
        <v>Yes</v>
      </c>
      <c r="AK11" s="13" t="str">
        <f t="shared" ca="1" si="5"/>
        <v>Yes</v>
      </c>
    </row>
    <row r="12" spans="1:37" x14ac:dyDescent="0.25">
      <c r="A12" s="113" t="s">
        <v>150</v>
      </c>
      <c r="B12" s="128" t="s">
        <v>154</v>
      </c>
      <c r="C12" s="111">
        <v>1</v>
      </c>
      <c r="D12" s="52">
        <v>-1</v>
      </c>
      <c r="E12" s="52">
        <v>1</v>
      </c>
      <c r="F12" s="52">
        <v>0</v>
      </c>
      <c r="G12" s="52">
        <f t="shared" ca="1" si="0"/>
        <v>1</v>
      </c>
      <c r="H12" s="52">
        <f t="shared" ca="1" si="14"/>
        <v>2</v>
      </c>
      <c r="I12" s="107"/>
      <c r="J12" s="52" t="str">
        <f t="shared" ca="1" si="2"/>
        <v>No</v>
      </c>
      <c r="K12" s="58" t="str">
        <f t="shared" ca="1" si="2"/>
        <v>No</v>
      </c>
      <c r="L12" s="58" t="str">
        <f t="shared" ca="1" si="2"/>
        <v>No</v>
      </c>
      <c r="M12" s="58" t="str">
        <f t="shared" ca="1" si="2"/>
        <v>No</v>
      </c>
      <c r="N12" s="58" t="str">
        <f t="shared" ca="1" si="2"/>
        <v>No</v>
      </c>
      <c r="O12" s="58" t="str">
        <f t="shared" ca="1" si="2"/>
        <v>No</v>
      </c>
      <c r="P12" s="58" t="str">
        <f t="shared" ca="1" si="2"/>
        <v>No</v>
      </c>
      <c r="Q12" s="58" t="str">
        <f t="shared" ca="1" si="2"/>
        <v>No</v>
      </c>
      <c r="R12" s="13" t="str">
        <f t="shared" ca="1" si="2"/>
        <v>No</v>
      </c>
      <c r="T12" s="113" t="s">
        <v>150</v>
      </c>
      <c r="U12" s="128" t="s">
        <v>156</v>
      </c>
      <c r="V12" s="111">
        <v>1</v>
      </c>
      <c r="W12" s="52">
        <v>0</v>
      </c>
      <c r="X12" s="52">
        <v>1</v>
      </c>
      <c r="Y12" s="52">
        <v>0</v>
      </c>
      <c r="Z12" s="52">
        <f t="shared" ca="1" si="3"/>
        <v>9</v>
      </c>
      <c r="AA12" s="52">
        <f t="shared" ca="1" si="15"/>
        <v>11</v>
      </c>
      <c r="AB12" s="107"/>
      <c r="AC12" s="52" t="str">
        <f t="shared" ca="1" si="5"/>
        <v>No</v>
      </c>
      <c r="AD12" s="58" t="str">
        <f t="shared" ca="1" si="5"/>
        <v>No</v>
      </c>
      <c r="AE12" s="58" t="str">
        <f t="shared" ca="1" si="5"/>
        <v>No</v>
      </c>
      <c r="AF12" s="58" t="str">
        <f t="shared" ca="1" si="5"/>
        <v>No</v>
      </c>
      <c r="AG12" s="58" t="str">
        <f t="shared" ca="1" si="5"/>
        <v>No</v>
      </c>
      <c r="AH12" s="58" t="str">
        <f t="shared" ca="1" si="5"/>
        <v>No</v>
      </c>
      <c r="AI12" s="58" t="str">
        <f t="shared" ca="1" si="5"/>
        <v>No</v>
      </c>
      <c r="AJ12" s="58" t="str">
        <f t="shared" ca="1" si="5"/>
        <v>No</v>
      </c>
      <c r="AK12" s="13" t="str">
        <f t="shared" ca="1" si="5"/>
        <v>No</v>
      </c>
    </row>
    <row r="13" spans="1:37" x14ac:dyDescent="0.25">
      <c r="A13" s="113" t="s">
        <v>151</v>
      </c>
      <c r="B13" s="128" t="s">
        <v>152</v>
      </c>
      <c r="C13" s="111">
        <v>2</v>
      </c>
      <c r="D13" s="52">
        <v>-1</v>
      </c>
      <c r="E13" s="52">
        <v>0</v>
      </c>
      <c r="F13" s="52">
        <v>0</v>
      </c>
      <c r="G13" s="52">
        <f t="shared" ca="1" si="0"/>
        <v>13</v>
      </c>
      <c r="H13" s="52">
        <f t="shared" ca="1" si="14"/>
        <v>14</v>
      </c>
      <c r="I13" s="107"/>
      <c r="J13" s="52" t="str">
        <f t="shared" ca="1" si="2"/>
        <v>Yes</v>
      </c>
      <c r="K13" s="58" t="str">
        <f t="shared" ca="1" si="2"/>
        <v>Yes</v>
      </c>
      <c r="L13" s="58" t="str">
        <f t="shared" ca="1" si="2"/>
        <v>Yes</v>
      </c>
      <c r="M13" s="58" t="str">
        <f t="shared" ca="1" si="2"/>
        <v>No</v>
      </c>
      <c r="N13" s="58" t="str">
        <f t="shared" ca="1" si="2"/>
        <v>No</v>
      </c>
      <c r="O13" s="58" t="str">
        <f t="shared" ca="1" si="2"/>
        <v>No</v>
      </c>
      <c r="P13" s="58" t="str">
        <f t="shared" ca="1" si="2"/>
        <v>No</v>
      </c>
      <c r="Q13" s="58" t="str">
        <f t="shared" ca="1" si="2"/>
        <v>No</v>
      </c>
      <c r="R13" s="13" t="str">
        <f t="shared" ca="1" si="2"/>
        <v>No</v>
      </c>
      <c r="T13" s="113" t="s">
        <v>151</v>
      </c>
      <c r="U13" s="128" t="s">
        <v>161</v>
      </c>
      <c r="V13" s="111">
        <v>2</v>
      </c>
      <c r="W13" s="52">
        <v>0</v>
      </c>
      <c r="X13" s="52">
        <v>0</v>
      </c>
      <c r="Y13" s="52">
        <v>0</v>
      </c>
      <c r="Z13" s="52">
        <f t="shared" ca="1" si="3"/>
        <v>17</v>
      </c>
      <c r="AA13" s="52">
        <f t="shared" ca="1" si="15"/>
        <v>19</v>
      </c>
      <c r="AB13" s="107"/>
      <c r="AC13" s="52" t="str">
        <f t="shared" ca="1" si="5"/>
        <v>Yes</v>
      </c>
      <c r="AD13" s="58" t="str">
        <f t="shared" ca="1" si="5"/>
        <v>Yes</v>
      </c>
      <c r="AE13" s="58" t="str">
        <f t="shared" ca="1" si="5"/>
        <v>Yes</v>
      </c>
      <c r="AF13" s="58" t="str">
        <f t="shared" ca="1" si="5"/>
        <v>Yes</v>
      </c>
      <c r="AG13" s="58" t="str">
        <f t="shared" ca="1" si="5"/>
        <v>Yes</v>
      </c>
      <c r="AH13" s="58" t="str">
        <f t="shared" ca="1" si="5"/>
        <v>Yes</v>
      </c>
      <c r="AI13" s="58" t="str">
        <f t="shared" ca="1" si="5"/>
        <v>No</v>
      </c>
      <c r="AJ13" s="58" t="str">
        <f t="shared" ca="1" si="5"/>
        <v>No</v>
      </c>
      <c r="AK13" s="13" t="str">
        <f t="shared" ca="1" si="5"/>
        <v>No</v>
      </c>
    </row>
    <row r="14" spans="1:37" x14ac:dyDescent="0.25">
      <c r="A14" s="113" t="s">
        <v>149</v>
      </c>
      <c r="B14" s="128" t="s">
        <v>157</v>
      </c>
      <c r="C14" s="194">
        <v>5</v>
      </c>
      <c r="D14" s="195">
        <v>3</v>
      </c>
      <c r="E14" s="195">
        <v>1</v>
      </c>
      <c r="F14" s="195">
        <v>0</v>
      </c>
      <c r="G14" s="52">
        <f t="shared" ca="1" si="0"/>
        <v>7</v>
      </c>
      <c r="H14" s="52">
        <f t="shared" ca="1" si="14"/>
        <v>16</v>
      </c>
      <c r="I14" s="107"/>
      <c r="J14" s="52" t="str">
        <f t="shared" ca="1" si="2"/>
        <v>Yes</v>
      </c>
      <c r="K14" s="58" t="str">
        <f t="shared" ca="1" si="2"/>
        <v>Yes</v>
      </c>
      <c r="L14" s="58" t="str">
        <f t="shared" ca="1" si="2"/>
        <v>Yes</v>
      </c>
      <c r="M14" s="58" t="str">
        <f t="shared" ca="1" si="2"/>
        <v>Yes</v>
      </c>
      <c r="N14" s="58" t="str">
        <f t="shared" ca="1" si="2"/>
        <v>Yes</v>
      </c>
      <c r="O14" s="58" t="str">
        <f t="shared" ca="1" si="2"/>
        <v>No</v>
      </c>
      <c r="P14" s="58" t="str">
        <f t="shared" ca="1" si="2"/>
        <v>No</v>
      </c>
      <c r="Q14" s="58" t="str">
        <f t="shared" ca="1" si="2"/>
        <v>No</v>
      </c>
      <c r="R14" s="13" t="str">
        <f t="shared" ca="1" si="2"/>
        <v>No</v>
      </c>
      <c r="T14" s="113" t="s">
        <v>149</v>
      </c>
      <c r="U14" s="128" t="s">
        <v>49</v>
      </c>
      <c r="V14" s="194">
        <v>5</v>
      </c>
      <c r="W14" s="195">
        <v>0</v>
      </c>
      <c r="X14" s="195">
        <v>0</v>
      </c>
      <c r="Y14" s="195">
        <v>0</v>
      </c>
      <c r="Z14" s="52">
        <f t="shared" ca="1" si="3"/>
        <v>3</v>
      </c>
      <c r="AA14" s="52">
        <f t="shared" ca="1" si="15"/>
        <v>8</v>
      </c>
      <c r="AB14" s="107"/>
      <c r="AC14" s="52" t="str">
        <f t="shared" ca="1" si="5"/>
        <v>No</v>
      </c>
      <c r="AD14" s="58" t="str">
        <f t="shared" ca="1" si="5"/>
        <v>No</v>
      </c>
      <c r="AE14" s="58" t="str">
        <f t="shared" ca="1" si="5"/>
        <v>No</v>
      </c>
      <c r="AF14" s="58" t="str">
        <f t="shared" ca="1" si="5"/>
        <v>No</v>
      </c>
      <c r="AG14" s="58" t="str">
        <f t="shared" ca="1" si="5"/>
        <v>No</v>
      </c>
      <c r="AH14" s="58" t="str">
        <f t="shared" ca="1" si="5"/>
        <v>No</v>
      </c>
      <c r="AI14" s="58" t="str">
        <f t="shared" ca="1" si="5"/>
        <v>No</v>
      </c>
      <c r="AJ14" s="58" t="str">
        <f t="shared" ca="1" si="5"/>
        <v>No</v>
      </c>
      <c r="AK14" s="13" t="str">
        <f t="shared" ca="1" si="5"/>
        <v>No</v>
      </c>
    </row>
    <row r="15" spans="1:37" ht="18.75" x14ac:dyDescent="0.25">
      <c r="A15" s="113" t="s">
        <v>148</v>
      </c>
      <c r="B15" s="128" t="s">
        <v>206</v>
      </c>
      <c r="C15" s="111">
        <v>5</v>
      </c>
      <c r="D15" s="52">
        <v>4</v>
      </c>
      <c r="E15" s="52">
        <v>1</v>
      </c>
      <c r="F15" s="52">
        <v>0</v>
      </c>
      <c r="G15" s="52">
        <f t="shared" ca="1" si="0"/>
        <v>10</v>
      </c>
      <c r="H15" s="52">
        <f t="shared" ca="1" si="14"/>
        <v>20</v>
      </c>
      <c r="I15" s="107"/>
      <c r="J15" s="52" t="str">
        <f t="shared" ca="1" si="2"/>
        <v>Yes</v>
      </c>
      <c r="K15" s="58" t="str">
        <f t="shared" ca="1" si="2"/>
        <v>Yes</v>
      </c>
      <c r="L15" s="58" t="str">
        <f t="shared" ca="1" si="2"/>
        <v>Yes</v>
      </c>
      <c r="M15" s="58" t="str">
        <f t="shared" ca="1" si="2"/>
        <v>Yes</v>
      </c>
      <c r="N15" s="58" t="str">
        <f t="shared" ca="1" si="2"/>
        <v>Yes</v>
      </c>
      <c r="O15" s="58" t="str">
        <f t="shared" ca="1" si="2"/>
        <v>Yes</v>
      </c>
      <c r="P15" s="58" t="str">
        <f t="shared" ca="1" si="2"/>
        <v>Yes</v>
      </c>
      <c r="Q15" s="58" t="str">
        <f t="shared" ca="1" si="2"/>
        <v>Yes</v>
      </c>
      <c r="R15" s="13" t="str">
        <f t="shared" ca="1" si="2"/>
        <v>No</v>
      </c>
      <c r="T15" s="113" t="s">
        <v>148</v>
      </c>
      <c r="U15" s="128" t="s">
        <v>205</v>
      </c>
      <c r="V15" s="111">
        <v>5</v>
      </c>
      <c r="W15" s="52">
        <v>4</v>
      </c>
      <c r="X15" s="52">
        <v>1</v>
      </c>
      <c r="Y15" s="52">
        <v>0</v>
      </c>
      <c r="Z15" s="52">
        <f t="shared" ca="1" si="3"/>
        <v>18</v>
      </c>
      <c r="AA15" s="52">
        <f t="shared" ca="1" si="15"/>
        <v>28</v>
      </c>
      <c r="AB15" s="107"/>
      <c r="AC15" s="52" t="str">
        <f t="shared" ca="1" si="5"/>
        <v>Yes</v>
      </c>
      <c r="AD15" s="58" t="str">
        <f t="shared" ca="1" si="5"/>
        <v>Yes</v>
      </c>
      <c r="AE15" s="58" t="str">
        <f t="shared" ca="1" si="5"/>
        <v>Yes</v>
      </c>
      <c r="AF15" s="58" t="str">
        <f t="shared" ca="1" si="5"/>
        <v>Yes</v>
      </c>
      <c r="AG15" s="58" t="str">
        <f t="shared" ca="1" si="5"/>
        <v>Yes</v>
      </c>
      <c r="AH15" s="58" t="str">
        <f t="shared" ca="1" si="5"/>
        <v>Yes</v>
      </c>
      <c r="AI15" s="58" t="str">
        <f t="shared" ca="1" si="5"/>
        <v>Yes</v>
      </c>
      <c r="AJ15" s="58" t="str">
        <f t="shared" ca="1" si="5"/>
        <v>Yes</v>
      </c>
      <c r="AK15" s="13" t="str">
        <f t="shared" ca="1" si="5"/>
        <v>Yes</v>
      </c>
    </row>
    <row r="16" spans="1:37" x14ac:dyDescent="0.25">
      <c r="A16" s="113" t="s">
        <v>147</v>
      </c>
      <c r="B16" s="128" t="s">
        <v>158</v>
      </c>
      <c r="C16" s="111">
        <v>2</v>
      </c>
      <c r="D16" s="52">
        <v>-1</v>
      </c>
      <c r="E16" s="52">
        <v>0</v>
      </c>
      <c r="F16" s="52">
        <v>0</v>
      </c>
      <c r="G16" s="52">
        <f t="shared" ca="1" si="0"/>
        <v>9</v>
      </c>
      <c r="H16" s="52">
        <f t="shared" ca="1" si="14"/>
        <v>10</v>
      </c>
      <c r="I16" s="107"/>
      <c r="J16" s="52" t="str">
        <f t="shared" ca="1" si="2"/>
        <v>No</v>
      </c>
      <c r="K16" s="58" t="str">
        <f t="shared" ca="1" si="2"/>
        <v>No</v>
      </c>
      <c r="L16" s="58" t="str">
        <f t="shared" ca="1" si="2"/>
        <v>No</v>
      </c>
      <c r="M16" s="58" t="str">
        <f t="shared" ca="1" si="2"/>
        <v>No</v>
      </c>
      <c r="N16" s="58" t="str">
        <f t="shared" ca="1" si="2"/>
        <v>No</v>
      </c>
      <c r="O16" s="58" t="str">
        <f t="shared" ca="1" si="2"/>
        <v>No</v>
      </c>
      <c r="P16" s="58" t="str">
        <f t="shared" ca="1" si="2"/>
        <v>No</v>
      </c>
      <c r="Q16" s="58" t="str">
        <f t="shared" ca="1" si="2"/>
        <v>No</v>
      </c>
      <c r="R16" s="13" t="str">
        <f t="shared" ca="1" si="2"/>
        <v>No</v>
      </c>
      <c r="T16" s="113" t="s">
        <v>147</v>
      </c>
      <c r="U16" s="128" t="s">
        <v>159</v>
      </c>
      <c r="V16" s="111">
        <v>2</v>
      </c>
      <c r="W16" s="52">
        <v>0</v>
      </c>
      <c r="X16" s="52">
        <v>0</v>
      </c>
      <c r="Y16" s="52">
        <v>0</v>
      </c>
      <c r="Z16" s="52">
        <f t="shared" ca="1" si="3"/>
        <v>19</v>
      </c>
      <c r="AA16" s="52">
        <f t="shared" ca="1" si="15"/>
        <v>21</v>
      </c>
      <c r="AB16" s="107"/>
      <c r="AC16" s="52" t="str">
        <f t="shared" ca="1" si="5"/>
        <v>Yes</v>
      </c>
      <c r="AD16" s="58" t="str">
        <f t="shared" ca="1" si="5"/>
        <v>Yes</v>
      </c>
      <c r="AE16" s="58" t="str">
        <f t="shared" ca="1" si="5"/>
        <v>Yes</v>
      </c>
      <c r="AF16" s="58" t="str">
        <f t="shared" ca="1" si="5"/>
        <v>Yes</v>
      </c>
      <c r="AG16" s="58" t="str">
        <f t="shared" ca="1" si="5"/>
        <v>Yes</v>
      </c>
      <c r="AH16" s="58" t="str">
        <f t="shared" ca="1" si="5"/>
        <v>Yes</v>
      </c>
      <c r="AI16" s="58" t="str">
        <f t="shared" ca="1" si="5"/>
        <v>Yes</v>
      </c>
      <c r="AJ16" s="58" t="str">
        <f t="shared" ca="1" si="5"/>
        <v>Yes</v>
      </c>
      <c r="AK16" s="13" t="str">
        <f t="shared" ca="1" si="5"/>
        <v>No</v>
      </c>
    </row>
    <row r="17" spans="1:37" x14ac:dyDescent="0.25">
      <c r="A17" s="113" t="s">
        <v>112</v>
      </c>
      <c r="B17" s="128" t="s">
        <v>160</v>
      </c>
      <c r="C17" s="111">
        <v>1</v>
      </c>
      <c r="D17" s="52">
        <v>0</v>
      </c>
      <c r="E17" s="52">
        <v>0</v>
      </c>
      <c r="F17" s="52">
        <v>0</v>
      </c>
      <c r="G17" s="52">
        <f t="shared" ca="1" si="0"/>
        <v>1</v>
      </c>
      <c r="H17" s="52">
        <f t="shared" ref="H17" ca="1" si="16">SUM(C17:G17)</f>
        <v>2</v>
      </c>
      <c r="I17" s="107"/>
      <c r="J17" s="52" t="str">
        <f t="shared" ca="1" si="2"/>
        <v>No</v>
      </c>
      <c r="K17" s="58" t="str">
        <f t="shared" ca="1" si="2"/>
        <v>No</v>
      </c>
      <c r="L17" s="58" t="str">
        <f t="shared" ca="1" si="2"/>
        <v>No</v>
      </c>
      <c r="M17" s="58" t="str">
        <f t="shared" ca="1" si="2"/>
        <v>No</v>
      </c>
      <c r="N17" s="58" t="str">
        <f t="shared" ca="1" si="2"/>
        <v>No</v>
      </c>
      <c r="O17" s="58" t="str">
        <f t="shared" ca="1" si="2"/>
        <v>No</v>
      </c>
      <c r="P17" s="58" t="str">
        <f t="shared" ca="1" si="2"/>
        <v>No</v>
      </c>
      <c r="Q17" s="58" t="str">
        <f t="shared" ca="1" si="2"/>
        <v>No</v>
      </c>
      <c r="R17" s="13" t="str">
        <f t="shared" ca="1" si="2"/>
        <v>No</v>
      </c>
      <c r="T17" s="113" t="s">
        <v>112</v>
      </c>
      <c r="U17" s="128" t="s">
        <v>159</v>
      </c>
      <c r="V17" s="111">
        <v>1</v>
      </c>
      <c r="W17" s="52">
        <v>3</v>
      </c>
      <c r="X17" s="52">
        <v>0</v>
      </c>
      <c r="Y17" s="52">
        <v>0</v>
      </c>
      <c r="Z17" s="52">
        <f t="shared" ca="1" si="3"/>
        <v>3</v>
      </c>
      <c r="AA17" s="52">
        <f t="shared" ref="AA17" ca="1" si="17">SUM(V17:Z17)</f>
        <v>7</v>
      </c>
      <c r="AB17" s="107"/>
      <c r="AC17" s="52" t="str">
        <f t="shared" ca="1" si="5"/>
        <v>No</v>
      </c>
      <c r="AD17" s="58" t="str">
        <f t="shared" ca="1" si="5"/>
        <v>No</v>
      </c>
      <c r="AE17" s="58" t="str">
        <f t="shared" ca="1" si="5"/>
        <v>No</v>
      </c>
      <c r="AF17" s="58" t="str">
        <f t="shared" ca="1" si="5"/>
        <v>No</v>
      </c>
      <c r="AG17" s="58" t="str">
        <f t="shared" ca="1" si="5"/>
        <v>No</v>
      </c>
      <c r="AH17" s="58" t="str">
        <f t="shared" ca="1" si="5"/>
        <v>No</v>
      </c>
      <c r="AI17" s="58" t="str">
        <f t="shared" ca="1" si="5"/>
        <v>No</v>
      </c>
      <c r="AJ17" s="58" t="str">
        <f t="shared" ca="1" si="5"/>
        <v>No</v>
      </c>
      <c r="AK17" s="13" t="str">
        <f t="shared" ca="1" si="5"/>
        <v>No</v>
      </c>
    </row>
    <row r="18" spans="1:37" x14ac:dyDescent="0.25">
      <c r="A18" s="113" t="s">
        <v>202</v>
      </c>
      <c r="B18" s="128" t="s">
        <v>92</v>
      </c>
      <c r="C18" s="111">
        <v>5</v>
      </c>
      <c r="D18" s="52">
        <v>0</v>
      </c>
      <c r="E18" s="52">
        <v>0</v>
      </c>
      <c r="F18" s="52">
        <v>0</v>
      </c>
      <c r="G18" s="52">
        <f t="shared" ca="1" si="0"/>
        <v>19</v>
      </c>
      <c r="H18" s="52">
        <f t="shared" ref="H18" ca="1" si="18">SUM(C18:G18)</f>
        <v>24</v>
      </c>
      <c r="I18" s="107"/>
      <c r="J18" s="52" t="str">
        <f t="shared" ca="1" si="2"/>
        <v>Yes</v>
      </c>
      <c r="K18" s="58" t="str">
        <f t="shared" ca="1" si="2"/>
        <v>Yes</v>
      </c>
      <c r="L18" s="58" t="str">
        <f t="shared" ca="1" si="2"/>
        <v>Yes</v>
      </c>
      <c r="M18" s="58" t="str">
        <f t="shared" ca="1" si="2"/>
        <v>Yes</v>
      </c>
      <c r="N18" s="58" t="str">
        <f t="shared" ca="1" si="2"/>
        <v>Yes</v>
      </c>
      <c r="O18" s="58" t="str">
        <f t="shared" ca="1" si="2"/>
        <v>Yes</v>
      </c>
      <c r="P18" s="58" t="str">
        <f t="shared" ca="1" si="2"/>
        <v>Yes</v>
      </c>
      <c r="Q18" s="58" t="str">
        <f t="shared" ca="1" si="2"/>
        <v>Yes</v>
      </c>
      <c r="R18" s="13" t="str">
        <f t="shared" ca="1" si="2"/>
        <v>Yes</v>
      </c>
      <c r="T18" s="113" t="s">
        <v>202</v>
      </c>
      <c r="U18" s="128" t="s">
        <v>49</v>
      </c>
      <c r="V18" s="194">
        <v>5</v>
      </c>
      <c r="W18" s="195">
        <v>0</v>
      </c>
      <c r="X18" s="195">
        <v>0</v>
      </c>
      <c r="Y18" s="195">
        <v>0</v>
      </c>
      <c r="Z18" s="52">
        <f t="shared" ca="1" si="3"/>
        <v>3</v>
      </c>
      <c r="AA18" s="52">
        <f t="shared" ref="AA18" ca="1" si="19">SUM(V18:Z18)</f>
        <v>8</v>
      </c>
      <c r="AB18" s="107"/>
      <c r="AC18" s="52" t="str">
        <f t="shared" ca="1" si="5"/>
        <v>No</v>
      </c>
      <c r="AD18" s="58" t="str">
        <f t="shared" ca="1" si="5"/>
        <v>No</v>
      </c>
      <c r="AE18" s="58" t="str">
        <f t="shared" ca="1" si="5"/>
        <v>No</v>
      </c>
      <c r="AF18" s="58" t="str">
        <f t="shared" ca="1" si="5"/>
        <v>No</v>
      </c>
      <c r="AG18" s="58" t="str">
        <f t="shared" ca="1" si="5"/>
        <v>No</v>
      </c>
      <c r="AH18" s="58" t="str">
        <f t="shared" ca="1" si="5"/>
        <v>No</v>
      </c>
      <c r="AI18" s="58" t="str">
        <f t="shared" ca="1" si="5"/>
        <v>No</v>
      </c>
      <c r="AJ18" s="58" t="str">
        <f t="shared" ca="1" si="5"/>
        <v>No</v>
      </c>
      <c r="AK18" s="13" t="str">
        <f t="shared" ca="1" si="5"/>
        <v>No</v>
      </c>
    </row>
    <row r="19" spans="1:37" x14ac:dyDescent="0.25">
      <c r="A19" s="113" t="s">
        <v>173</v>
      </c>
      <c r="B19" s="128" t="s">
        <v>172</v>
      </c>
      <c r="C19" s="111">
        <v>2</v>
      </c>
      <c r="D19" s="52">
        <v>2</v>
      </c>
      <c r="E19" s="52">
        <v>0</v>
      </c>
      <c r="F19" s="52">
        <v>0</v>
      </c>
      <c r="G19" s="52">
        <f t="shared" ca="1" si="0"/>
        <v>8</v>
      </c>
      <c r="H19" s="52">
        <f t="shared" ref="H19:H20" ca="1" si="20">SUM(C19:G19)</f>
        <v>12</v>
      </c>
      <c r="I19" s="107"/>
      <c r="J19" s="52" t="str">
        <f t="shared" ca="1" si="2"/>
        <v>Yes</v>
      </c>
      <c r="K19" s="58" t="str">
        <f t="shared" ca="1" si="2"/>
        <v>No</v>
      </c>
      <c r="L19" s="58" t="str">
        <f t="shared" ca="1" si="2"/>
        <v>No</v>
      </c>
      <c r="M19" s="58" t="str">
        <f t="shared" ca="1" si="2"/>
        <v>No</v>
      </c>
      <c r="N19" s="58" t="str">
        <f t="shared" ca="1" si="2"/>
        <v>No</v>
      </c>
      <c r="O19" s="58" t="str">
        <f t="shared" ca="1" si="2"/>
        <v>No</v>
      </c>
      <c r="P19" s="58" t="str">
        <f t="shared" ca="1" si="2"/>
        <v>No</v>
      </c>
      <c r="Q19" s="58" t="str">
        <f t="shared" ca="1" si="2"/>
        <v>No</v>
      </c>
      <c r="R19" s="13" t="str">
        <f t="shared" ca="1" si="2"/>
        <v>No</v>
      </c>
      <c r="T19" s="113" t="s">
        <v>173</v>
      </c>
      <c r="U19" s="128" t="s">
        <v>92</v>
      </c>
      <c r="V19" s="111">
        <v>2</v>
      </c>
      <c r="W19" s="52">
        <v>2</v>
      </c>
      <c r="X19" s="52">
        <v>0</v>
      </c>
      <c r="Y19" s="52">
        <v>0</v>
      </c>
      <c r="Z19" s="52">
        <f t="shared" ca="1" si="3"/>
        <v>15</v>
      </c>
      <c r="AA19" s="52">
        <f t="shared" ref="AA19:AA20" ca="1" si="21">SUM(V19:Z19)</f>
        <v>19</v>
      </c>
      <c r="AB19" s="107"/>
      <c r="AC19" s="52" t="str">
        <f t="shared" ca="1" si="5"/>
        <v>Yes</v>
      </c>
      <c r="AD19" s="58" t="str">
        <f t="shared" ca="1" si="5"/>
        <v>Yes</v>
      </c>
      <c r="AE19" s="58" t="str">
        <f t="shared" ca="1" si="5"/>
        <v>Yes</v>
      </c>
      <c r="AF19" s="58" t="str">
        <f t="shared" ca="1" si="5"/>
        <v>Yes</v>
      </c>
      <c r="AG19" s="58" t="str">
        <f t="shared" ca="1" si="5"/>
        <v>Yes</v>
      </c>
      <c r="AH19" s="58" t="str">
        <f t="shared" ca="1" si="5"/>
        <v>Yes</v>
      </c>
      <c r="AI19" s="58" t="str">
        <f t="shared" ca="1" si="5"/>
        <v>No</v>
      </c>
      <c r="AJ19" s="58" t="str">
        <f t="shared" ca="1" si="5"/>
        <v>No</v>
      </c>
      <c r="AK19" s="13" t="str">
        <f t="shared" ca="1" si="5"/>
        <v>No</v>
      </c>
    </row>
    <row r="20" spans="1:37" ht="18.75" x14ac:dyDescent="0.25">
      <c r="A20" s="113" t="s">
        <v>174</v>
      </c>
      <c r="B20" s="128" t="s">
        <v>172</v>
      </c>
      <c r="C20" s="111">
        <v>2</v>
      </c>
      <c r="D20" s="198">
        <v>4</v>
      </c>
      <c r="E20" s="52">
        <v>0</v>
      </c>
      <c r="F20" s="52">
        <v>0</v>
      </c>
      <c r="G20" s="52">
        <f t="shared" ca="1" si="0"/>
        <v>8</v>
      </c>
      <c r="H20" s="52">
        <f t="shared" ca="1" si="20"/>
        <v>14</v>
      </c>
      <c r="I20" s="107"/>
      <c r="J20" s="52" t="str">
        <f t="shared" ref="J20:R22" ca="1" si="22">IF($H20&gt;J$2-1,"Yes","No")</f>
        <v>Yes</v>
      </c>
      <c r="K20" s="58" t="str">
        <f t="shared" ca="1" si="22"/>
        <v>Yes</v>
      </c>
      <c r="L20" s="58" t="str">
        <f t="shared" ca="1" si="22"/>
        <v>Yes</v>
      </c>
      <c r="M20" s="58" t="str">
        <f t="shared" ca="1" si="22"/>
        <v>No</v>
      </c>
      <c r="N20" s="58" t="str">
        <f t="shared" ca="1" si="22"/>
        <v>No</v>
      </c>
      <c r="O20" s="58" t="str">
        <f t="shared" ca="1" si="22"/>
        <v>No</v>
      </c>
      <c r="P20" s="58" t="str">
        <f t="shared" ca="1" si="22"/>
        <v>No</v>
      </c>
      <c r="Q20" s="58" t="str">
        <f t="shared" ca="1" si="22"/>
        <v>No</v>
      </c>
      <c r="R20" s="13" t="str">
        <f t="shared" ca="1" si="22"/>
        <v>No</v>
      </c>
      <c r="T20" s="113" t="s">
        <v>174</v>
      </c>
      <c r="U20" s="128" t="s">
        <v>92</v>
      </c>
      <c r="V20" s="111">
        <v>2</v>
      </c>
      <c r="W20" s="198">
        <v>4</v>
      </c>
      <c r="X20" s="52">
        <v>0</v>
      </c>
      <c r="Y20" s="52">
        <v>0</v>
      </c>
      <c r="Z20" s="52">
        <f t="shared" ca="1" si="3"/>
        <v>13</v>
      </c>
      <c r="AA20" s="52">
        <f t="shared" ca="1" si="21"/>
        <v>19</v>
      </c>
      <c r="AB20" s="107"/>
      <c r="AC20" s="52" t="str">
        <f t="shared" ref="AC20:AK22" ca="1" si="23">IF($AA20&gt;AC$2-1,"Yes","No")</f>
        <v>Yes</v>
      </c>
      <c r="AD20" s="58" t="str">
        <f t="shared" ca="1" si="23"/>
        <v>Yes</v>
      </c>
      <c r="AE20" s="58" t="str">
        <f t="shared" ca="1" si="23"/>
        <v>Yes</v>
      </c>
      <c r="AF20" s="58" t="str">
        <f t="shared" ca="1" si="23"/>
        <v>Yes</v>
      </c>
      <c r="AG20" s="58" t="str">
        <f t="shared" ca="1" si="23"/>
        <v>Yes</v>
      </c>
      <c r="AH20" s="58" t="str">
        <f t="shared" ca="1" si="23"/>
        <v>Yes</v>
      </c>
      <c r="AI20" s="58" t="str">
        <f t="shared" ca="1" si="23"/>
        <v>No</v>
      </c>
      <c r="AJ20" s="58" t="str">
        <f t="shared" ca="1" si="23"/>
        <v>No</v>
      </c>
      <c r="AK20" s="13" t="str">
        <f t="shared" ca="1" si="23"/>
        <v>No</v>
      </c>
    </row>
    <row r="21" spans="1:37" x14ac:dyDescent="0.25">
      <c r="A21" s="113" t="s">
        <v>192</v>
      </c>
      <c r="B21" s="128" t="s">
        <v>172</v>
      </c>
      <c r="C21" s="111">
        <v>1</v>
      </c>
      <c r="D21" s="52">
        <v>0</v>
      </c>
      <c r="E21" s="52">
        <v>0</v>
      </c>
      <c r="F21" s="52">
        <v>0</v>
      </c>
      <c r="G21" s="52">
        <f t="shared" ca="1" si="0"/>
        <v>1</v>
      </c>
      <c r="H21" s="52">
        <f t="shared" ref="H21" ca="1" si="24">SUM(C21:G21)</f>
        <v>2</v>
      </c>
      <c r="I21" s="107"/>
      <c r="J21" s="52" t="str">
        <f t="shared" ca="1" si="2"/>
        <v>No</v>
      </c>
      <c r="K21" s="58" t="str">
        <f t="shared" ca="1" si="2"/>
        <v>No</v>
      </c>
      <c r="L21" s="58" t="str">
        <f t="shared" ca="1" si="2"/>
        <v>No</v>
      </c>
      <c r="M21" s="58" t="str">
        <f t="shared" ca="1" si="2"/>
        <v>No</v>
      </c>
      <c r="N21" s="58" t="str">
        <f t="shared" ca="1" si="2"/>
        <v>No</v>
      </c>
      <c r="O21" s="58" t="str">
        <f t="shared" ca="1" si="2"/>
        <v>No</v>
      </c>
      <c r="P21" s="58" t="str">
        <f t="shared" ca="1" si="2"/>
        <v>No</v>
      </c>
      <c r="Q21" s="58" t="str">
        <f t="shared" ca="1" si="2"/>
        <v>No</v>
      </c>
      <c r="R21" s="13" t="str">
        <f t="shared" ca="1" si="2"/>
        <v>No</v>
      </c>
      <c r="T21" s="113" t="s">
        <v>192</v>
      </c>
      <c r="U21" s="128" t="s">
        <v>92</v>
      </c>
      <c r="V21" s="111">
        <v>2</v>
      </c>
      <c r="W21" s="52">
        <v>0</v>
      </c>
      <c r="X21" s="52">
        <v>0</v>
      </c>
      <c r="Y21" s="52">
        <v>0</v>
      </c>
      <c r="Z21" s="52">
        <f t="shared" ca="1" si="3"/>
        <v>12</v>
      </c>
      <c r="AA21" s="52">
        <f t="shared" ref="AA21" ca="1" si="25">SUM(V21:Z21)</f>
        <v>14</v>
      </c>
      <c r="AB21" s="107"/>
      <c r="AC21" s="52" t="str">
        <f t="shared" ca="1" si="5"/>
        <v>Yes</v>
      </c>
      <c r="AD21" s="58" t="str">
        <f t="shared" ca="1" si="5"/>
        <v>Yes</v>
      </c>
      <c r="AE21" s="58" t="str">
        <f t="shared" ca="1" si="5"/>
        <v>Yes</v>
      </c>
      <c r="AF21" s="58" t="str">
        <f t="shared" ca="1" si="5"/>
        <v>No</v>
      </c>
      <c r="AG21" s="58" t="str">
        <f t="shared" ca="1" si="5"/>
        <v>No</v>
      </c>
      <c r="AH21" s="58" t="str">
        <f t="shared" ca="1" si="5"/>
        <v>No</v>
      </c>
      <c r="AI21" s="58" t="str">
        <f t="shared" ca="1" si="5"/>
        <v>No</v>
      </c>
      <c r="AJ21" s="58" t="str">
        <f t="shared" ca="1" si="5"/>
        <v>No</v>
      </c>
      <c r="AK21" s="13" t="str">
        <f t="shared" ca="1" si="5"/>
        <v>No</v>
      </c>
    </row>
    <row r="22" spans="1:37" ht="18.75" x14ac:dyDescent="0.25">
      <c r="A22" s="113" t="s">
        <v>177</v>
      </c>
      <c r="B22" s="128" t="s">
        <v>100</v>
      </c>
      <c r="C22" s="111">
        <v>4</v>
      </c>
      <c r="D22" s="52">
        <v>0</v>
      </c>
      <c r="E22" s="52">
        <v>0</v>
      </c>
      <c r="F22" s="52">
        <v>0</v>
      </c>
      <c r="G22" s="52">
        <f t="shared" ca="1" si="0"/>
        <v>13</v>
      </c>
      <c r="H22" s="52">
        <f t="shared" ref="H22" ca="1" si="26">SUM(C22:G22)</f>
        <v>17</v>
      </c>
      <c r="I22" s="107"/>
      <c r="J22" s="52" t="str">
        <f t="shared" ca="1" si="22"/>
        <v>Yes</v>
      </c>
      <c r="K22" s="58" t="str">
        <f t="shared" ca="1" si="22"/>
        <v>Yes</v>
      </c>
      <c r="L22" s="58" t="str">
        <f t="shared" ca="1" si="22"/>
        <v>Yes</v>
      </c>
      <c r="M22" s="58" t="str">
        <f t="shared" ca="1" si="22"/>
        <v>Yes</v>
      </c>
      <c r="N22" s="58" t="str">
        <f t="shared" ca="1" si="22"/>
        <v>Yes</v>
      </c>
      <c r="O22" s="58" t="str">
        <f t="shared" ca="1" si="22"/>
        <v>Yes</v>
      </c>
      <c r="P22" s="58" t="str">
        <f t="shared" ca="1" si="22"/>
        <v>No</v>
      </c>
      <c r="Q22" s="58" t="str">
        <f t="shared" ca="1" si="22"/>
        <v>No</v>
      </c>
      <c r="R22" s="13" t="str">
        <f t="shared" ca="1" si="22"/>
        <v>No</v>
      </c>
      <c r="T22" s="113" t="s">
        <v>174</v>
      </c>
      <c r="U22" s="128" t="s">
        <v>49</v>
      </c>
      <c r="V22" s="194">
        <v>0</v>
      </c>
      <c r="W22" s="195">
        <v>0</v>
      </c>
      <c r="X22" s="195">
        <v>0</v>
      </c>
      <c r="Y22" s="195">
        <v>0</v>
      </c>
      <c r="Z22" s="52">
        <f t="shared" ca="1" si="3"/>
        <v>16</v>
      </c>
      <c r="AA22" s="52">
        <f t="shared" ref="AA22" ca="1" si="27">SUM(V22:Z22)</f>
        <v>16</v>
      </c>
      <c r="AB22" s="107"/>
      <c r="AC22" s="52" t="str">
        <f t="shared" ca="1" si="23"/>
        <v>Yes</v>
      </c>
      <c r="AD22" s="58" t="str">
        <f t="shared" ca="1" si="23"/>
        <v>Yes</v>
      </c>
      <c r="AE22" s="58" t="str">
        <f t="shared" ca="1" si="23"/>
        <v>Yes</v>
      </c>
      <c r="AF22" s="58" t="str">
        <f t="shared" ca="1" si="23"/>
        <v>Yes</v>
      </c>
      <c r="AG22" s="58" t="str">
        <f t="shared" ca="1" si="23"/>
        <v>No</v>
      </c>
      <c r="AH22" s="58" t="str">
        <f t="shared" ca="1" si="23"/>
        <v>No</v>
      </c>
      <c r="AI22" s="58" t="str">
        <f t="shared" ca="1" si="23"/>
        <v>No</v>
      </c>
      <c r="AJ22" s="58" t="str">
        <f t="shared" ca="1" si="23"/>
        <v>No</v>
      </c>
      <c r="AK22" s="13" t="str">
        <f t="shared" ca="1" si="23"/>
        <v>No</v>
      </c>
    </row>
    <row r="24" spans="1:37" ht="18.75" x14ac:dyDescent="0.25">
      <c r="A24" s="108" t="s">
        <v>78</v>
      </c>
      <c r="B24" s="109" t="s">
        <v>79</v>
      </c>
      <c r="C24" s="109"/>
    </row>
    <row r="25" spans="1:37" ht="18.75" x14ac:dyDescent="0.25">
      <c r="A25" s="108" t="s">
        <v>80</v>
      </c>
      <c r="B25" s="109" t="s">
        <v>81</v>
      </c>
      <c r="C25" s="109"/>
    </row>
    <row r="26" spans="1:37" ht="18.75" x14ac:dyDescent="0.25">
      <c r="A26" s="108" t="s">
        <v>82</v>
      </c>
      <c r="B26" s="109" t="s">
        <v>83</v>
      </c>
      <c r="C26" s="109"/>
    </row>
    <row r="27" spans="1:37" ht="18.75" x14ac:dyDescent="0.25">
      <c r="A27" s="108" t="s">
        <v>84</v>
      </c>
      <c r="B27" s="109" t="s">
        <v>85</v>
      </c>
      <c r="C27" s="109"/>
    </row>
    <row r="28" spans="1:37" ht="18.75" x14ac:dyDescent="0.25">
      <c r="A28" s="108" t="s">
        <v>86</v>
      </c>
      <c r="B28" s="109" t="s">
        <v>87</v>
      </c>
      <c r="C28" s="109"/>
    </row>
    <row r="29" spans="1:37" ht="18.75" x14ac:dyDescent="0.25">
      <c r="A29" s="108" t="s">
        <v>86</v>
      </c>
      <c r="B29" s="109" t="s">
        <v>169</v>
      </c>
      <c r="C29" s="109"/>
    </row>
    <row r="30" spans="1:37" ht="18.75" x14ac:dyDescent="0.25">
      <c r="A30" s="108" t="s">
        <v>88</v>
      </c>
      <c r="B30" s="109" t="s">
        <v>89</v>
      </c>
      <c r="C30" s="109"/>
    </row>
    <row r="31" spans="1:37" ht="18.75" x14ac:dyDescent="0.25">
      <c r="A31" s="108" t="s">
        <v>94</v>
      </c>
      <c r="B31" s="109" t="s">
        <v>95</v>
      </c>
    </row>
    <row r="32" spans="1:37" ht="18.75" x14ac:dyDescent="0.25">
      <c r="A32" s="108" t="s">
        <v>98</v>
      </c>
      <c r="B32" s="109" t="s">
        <v>99</v>
      </c>
    </row>
    <row r="33" spans="1:37" x14ac:dyDescent="0.25">
      <c r="B33" s="109"/>
    </row>
    <row r="34" spans="1:37" x14ac:dyDescent="0.25">
      <c r="B34" s="109"/>
    </row>
    <row r="35" spans="1:37" x14ac:dyDescent="0.25">
      <c r="B35" s="109"/>
    </row>
    <row r="36" spans="1:37" x14ac:dyDescent="0.25">
      <c r="A36" s="2"/>
      <c r="B36" s="109"/>
      <c r="R36" s="2"/>
      <c r="S36" s="2"/>
      <c r="T36" s="2"/>
      <c r="U36" s="2"/>
      <c r="V36" s="2"/>
      <c r="W36" s="2"/>
      <c r="X36" s="2"/>
      <c r="AK36" s="2"/>
    </row>
    <row r="37" spans="1:37" x14ac:dyDescent="0.25">
      <c r="A37" s="2"/>
      <c r="B37" s="109"/>
      <c r="R37" s="2"/>
      <c r="S37" s="2"/>
      <c r="T37" s="2"/>
      <c r="U37" s="2"/>
      <c r="V37" s="2"/>
      <c r="W37" s="2"/>
      <c r="X37" s="2"/>
      <c r="AK37" s="2"/>
    </row>
    <row r="38" spans="1:37" x14ac:dyDescent="0.25">
      <c r="A38" s="2"/>
      <c r="B38" s="109"/>
      <c r="R38" s="2"/>
      <c r="S38" s="2"/>
      <c r="T38" s="2"/>
      <c r="U38" s="2"/>
      <c r="V38" s="2"/>
      <c r="W38" s="2"/>
      <c r="X38" s="2"/>
      <c r="AK38" s="2"/>
    </row>
    <row r="39" spans="1:37" x14ac:dyDescent="0.25">
      <c r="B39" s="109"/>
    </row>
    <row r="40" spans="1:37" x14ac:dyDescent="0.25">
      <c r="B40" s="109"/>
    </row>
    <row r="41" spans="1:37" x14ac:dyDescent="0.25">
      <c r="B41" s="109"/>
    </row>
    <row r="42" spans="1:37" x14ac:dyDescent="0.25">
      <c r="B42" s="109"/>
    </row>
    <row r="43" spans="1:37" x14ac:dyDescent="0.25">
      <c r="B43" s="109"/>
    </row>
    <row r="44" spans="1:37" x14ac:dyDescent="0.25">
      <c r="B44" s="109"/>
    </row>
    <row r="45" spans="1:37" x14ac:dyDescent="0.25">
      <c r="B45" s="109"/>
    </row>
    <row r="46" spans="1:37" x14ac:dyDescent="0.25">
      <c r="B46" s="109"/>
    </row>
    <row r="47" spans="1:37" x14ac:dyDescent="0.25">
      <c r="B47" s="109"/>
    </row>
    <row r="48" spans="1:37" x14ac:dyDescent="0.25">
      <c r="B48" s="109"/>
    </row>
    <row r="49" spans="2:2" x14ac:dyDescent="0.25">
      <c r="B49" s="109"/>
    </row>
    <row r="50" spans="2:2" x14ac:dyDescent="0.25">
      <c r="B50" s="109"/>
    </row>
    <row r="51" spans="2:2" x14ac:dyDescent="0.25">
      <c r="B51" s="109"/>
    </row>
    <row r="52" spans="2:2" x14ac:dyDescent="0.25">
      <c r="B52" s="109"/>
    </row>
    <row r="53" spans="2:2" x14ac:dyDescent="0.25">
      <c r="B53" s="109"/>
    </row>
  </sheetData>
  <conditionalFormatting sqref="C2:J2 W2:AA2 A1:I1 AM1:XFD2 A54:XFD1048576 D24:XFD25 A23:XFD23 D26:P27 A28 AM26:XFD29 D30:XFD30 C28:P29 A33:A53 C31:XFD53 D10:E10 W3:Y3 S3 D3:E3 AL3:XFD22">
    <cfRule type="cellIs" dxfId="1200" priority="2101" operator="equal">
      <formula>"No"</formula>
    </cfRule>
    <cfRule type="cellIs" dxfId="1199" priority="2102" operator="equal">
      <formula>"Yes"</formula>
    </cfRule>
  </conditionalFormatting>
  <conditionalFormatting sqref="Z2 G1:G2 G23:G1048576 Z23:Z25 Z30:Z1048576">
    <cfRule type="cellIs" dxfId="1198" priority="2099" operator="equal">
      <formula>1</formula>
    </cfRule>
    <cfRule type="cellIs" dxfId="1197" priority="2100" operator="equal">
      <formula>20</formula>
    </cfRule>
  </conditionalFormatting>
  <conditionalFormatting sqref="L2">
    <cfRule type="cellIs" dxfId="1196" priority="2087" operator="equal">
      <formula>"No"</formula>
    </cfRule>
    <cfRule type="cellIs" dxfId="1195" priority="2088" operator="equal">
      <formula>"Yes"</formula>
    </cfRule>
  </conditionalFormatting>
  <conditionalFormatting sqref="K2">
    <cfRule type="cellIs" dxfId="1194" priority="2095" operator="equal">
      <formula>"No"</formula>
    </cfRule>
    <cfRule type="cellIs" dxfId="1193" priority="2096" operator="equal">
      <formula>"Yes"</formula>
    </cfRule>
  </conditionalFormatting>
  <conditionalFormatting sqref="N2">
    <cfRule type="cellIs" dxfId="1192" priority="2081" operator="equal">
      <formula>"No"</formula>
    </cfRule>
    <cfRule type="cellIs" dxfId="1191" priority="2082" operator="equal">
      <formula>"Yes"</formula>
    </cfRule>
  </conditionalFormatting>
  <conditionalFormatting sqref="R2:S2">
    <cfRule type="cellIs" dxfId="1190" priority="2093" operator="equal">
      <formula>"No"</formula>
    </cfRule>
    <cfRule type="cellIs" dxfId="1189" priority="2094" operator="equal">
      <formula>"Yes"</formula>
    </cfRule>
  </conditionalFormatting>
  <conditionalFormatting sqref="N2">
    <cfRule type="cellIs" dxfId="1188" priority="2091" operator="equal">
      <formula>"No"</formula>
    </cfRule>
    <cfRule type="cellIs" dxfId="1187" priority="2092" operator="equal">
      <formula>"Yes"</formula>
    </cfRule>
  </conditionalFormatting>
  <conditionalFormatting sqref="O2">
    <cfRule type="cellIs" dxfId="1186" priority="2089" operator="equal">
      <formula>"No"</formula>
    </cfRule>
    <cfRule type="cellIs" dxfId="1185" priority="2090" operator="equal">
      <formula>"Yes"</formula>
    </cfRule>
  </conditionalFormatting>
  <conditionalFormatting sqref="L2">
    <cfRule type="cellIs" dxfId="1184" priority="2085" operator="equal">
      <formula>"No"</formula>
    </cfRule>
    <cfRule type="cellIs" dxfId="1183" priority="2086" operator="equal">
      <formula>"Yes"</formula>
    </cfRule>
  </conditionalFormatting>
  <conditionalFormatting sqref="O2">
    <cfRule type="cellIs" dxfId="1182" priority="2083" operator="equal">
      <formula>"No"</formula>
    </cfRule>
    <cfRule type="cellIs" dxfId="1181" priority="2084" operator="equal">
      <formula>"Yes"</formula>
    </cfRule>
  </conditionalFormatting>
  <conditionalFormatting sqref="R2:S2">
    <cfRule type="cellIs" dxfId="1180" priority="2097" operator="equal">
      <formula>"No"</formula>
    </cfRule>
    <cfRule type="cellIs" dxfId="1179" priority="2098" operator="equal">
      <formula>"Yes"</formula>
    </cfRule>
  </conditionalFormatting>
  <conditionalFormatting sqref="R2:S2">
    <cfRule type="cellIs" dxfId="1178" priority="2077" operator="equal">
      <formula>"No"</formula>
    </cfRule>
    <cfRule type="cellIs" dxfId="1177" priority="2078" operator="equal">
      <formula>"Yes"</formula>
    </cfRule>
  </conditionalFormatting>
  <conditionalFormatting sqref="R2:S2">
    <cfRule type="cellIs" dxfId="1176" priority="2079" operator="equal">
      <formula>"No"</formula>
    </cfRule>
    <cfRule type="cellIs" dxfId="1175" priority="2080" operator="equal">
      <formula>"Yes"</formula>
    </cfRule>
  </conditionalFormatting>
  <conditionalFormatting sqref="M2">
    <cfRule type="cellIs" dxfId="1174" priority="2067" operator="equal">
      <formula>"No"</formula>
    </cfRule>
    <cfRule type="cellIs" dxfId="1173" priority="2068" operator="equal">
      <formula>"Yes"</formula>
    </cfRule>
  </conditionalFormatting>
  <conditionalFormatting sqref="M2">
    <cfRule type="cellIs" dxfId="1172" priority="2069" operator="equal">
      <formula>"No"</formula>
    </cfRule>
    <cfRule type="cellIs" dxfId="1171" priority="2070" operator="equal">
      <formula>"Yes"</formula>
    </cfRule>
  </conditionalFormatting>
  <conditionalFormatting sqref="V1:AB1">
    <cfRule type="cellIs" dxfId="1170" priority="2065" operator="equal">
      <formula>"No"</formula>
    </cfRule>
    <cfRule type="cellIs" dxfId="1169" priority="2066" operator="equal">
      <formula>"Yes"</formula>
    </cfRule>
  </conditionalFormatting>
  <conditionalFormatting sqref="Z1">
    <cfRule type="cellIs" dxfId="1168" priority="2063" operator="equal">
      <formula>1</formula>
    </cfRule>
    <cfRule type="cellIs" dxfId="1167" priority="2064" operator="equal">
      <formula>20</formula>
    </cfRule>
  </conditionalFormatting>
  <conditionalFormatting sqref="J1">
    <cfRule type="cellIs" dxfId="1166" priority="2061" operator="equal">
      <formula>"No"</formula>
    </cfRule>
    <cfRule type="cellIs" dxfId="1165" priority="2062" operator="equal">
      <formula>"Yes"</formula>
    </cfRule>
  </conditionalFormatting>
  <conditionalFormatting sqref="K1">
    <cfRule type="cellIs" dxfId="1164" priority="2009" operator="equal">
      <formula>"No"</formula>
    </cfRule>
    <cfRule type="cellIs" dxfId="1163" priority="2010" operator="equal">
      <formula>"Yes"</formula>
    </cfRule>
  </conditionalFormatting>
  <conditionalFormatting sqref="K1">
    <cfRule type="cellIs" dxfId="1162" priority="2055" operator="equal">
      <formula>"No"</formula>
    </cfRule>
    <cfRule type="cellIs" dxfId="1161" priority="2056" operator="equal">
      <formula>"Yes"</formula>
    </cfRule>
  </conditionalFormatting>
  <conditionalFormatting sqref="K1">
    <cfRule type="cellIs" dxfId="1160" priority="2051" operator="equal">
      <formula>"No"</formula>
    </cfRule>
    <cfRule type="cellIs" dxfId="1159" priority="2052" operator="equal">
      <formula>"Yes"</formula>
    </cfRule>
  </conditionalFormatting>
  <conditionalFormatting sqref="K1">
    <cfRule type="cellIs" dxfId="1158" priority="2053" operator="equal">
      <formula>"No"</formula>
    </cfRule>
    <cfRule type="cellIs" dxfId="1157" priority="2054" operator="equal">
      <formula>"Yes"</formula>
    </cfRule>
  </conditionalFormatting>
  <conditionalFormatting sqref="K1">
    <cfRule type="cellIs" dxfId="1156" priority="2049" operator="equal">
      <formula>"No"</formula>
    </cfRule>
    <cfRule type="cellIs" dxfId="1155" priority="2050" operator="equal">
      <formula>"Yes"</formula>
    </cfRule>
  </conditionalFormatting>
  <conditionalFormatting sqref="J1">
    <cfRule type="cellIs" dxfId="1154" priority="1997" operator="equal">
      <formula>"No"</formula>
    </cfRule>
    <cfRule type="cellIs" dxfId="1153" priority="1998" operator="equal">
      <formula>"Yes"</formula>
    </cfRule>
  </conditionalFormatting>
  <conditionalFormatting sqref="J1">
    <cfRule type="cellIs" dxfId="1152" priority="1993" operator="equal">
      <formula>"No"</formula>
    </cfRule>
    <cfRule type="cellIs" dxfId="1151" priority="1994" operator="equal">
      <formula>"Yes"</formula>
    </cfRule>
  </conditionalFormatting>
  <conditionalFormatting sqref="J1">
    <cfRule type="cellIs" dxfId="1150" priority="1995" operator="equal">
      <formula>"No"</formula>
    </cfRule>
    <cfRule type="cellIs" dxfId="1149" priority="1996" operator="equal">
      <formula>"Yes"</formula>
    </cfRule>
  </conditionalFormatting>
  <conditionalFormatting sqref="J2">
    <cfRule type="cellIs" dxfId="1148" priority="2035" operator="equal">
      <formula>"No"</formula>
    </cfRule>
    <cfRule type="cellIs" dxfId="1147" priority="2036" operator="equal">
      <formula>"Yes"</formula>
    </cfRule>
  </conditionalFormatting>
  <conditionalFormatting sqref="L2">
    <cfRule type="cellIs" dxfId="1146" priority="2029" operator="equal">
      <formula>"No"</formula>
    </cfRule>
    <cfRule type="cellIs" dxfId="1145" priority="2030" operator="equal">
      <formula>"Yes"</formula>
    </cfRule>
  </conditionalFormatting>
  <conditionalFormatting sqref="L2">
    <cfRule type="cellIs" dxfId="1144" priority="2039" operator="equal">
      <formula>"No"</formula>
    </cfRule>
    <cfRule type="cellIs" dxfId="1143" priority="2040" operator="equal">
      <formula>"Yes"</formula>
    </cfRule>
  </conditionalFormatting>
  <conditionalFormatting sqref="M2">
    <cfRule type="cellIs" dxfId="1142" priority="2037" operator="equal">
      <formula>"No"</formula>
    </cfRule>
    <cfRule type="cellIs" dxfId="1141" priority="2038" operator="equal">
      <formula>"Yes"</formula>
    </cfRule>
  </conditionalFormatting>
  <conditionalFormatting sqref="J2">
    <cfRule type="cellIs" dxfId="1140" priority="2033" operator="equal">
      <formula>"No"</formula>
    </cfRule>
    <cfRule type="cellIs" dxfId="1139" priority="2034" operator="equal">
      <formula>"Yes"</formula>
    </cfRule>
  </conditionalFormatting>
  <conditionalFormatting sqref="M2">
    <cfRule type="cellIs" dxfId="1138" priority="2031" operator="equal">
      <formula>"No"</formula>
    </cfRule>
    <cfRule type="cellIs" dxfId="1137" priority="2032" operator="equal">
      <formula>"Yes"</formula>
    </cfRule>
  </conditionalFormatting>
  <conditionalFormatting sqref="O2">
    <cfRule type="cellIs" dxfId="1136" priority="2027" operator="equal">
      <formula>"No"</formula>
    </cfRule>
    <cfRule type="cellIs" dxfId="1135" priority="2028" operator="equal">
      <formula>"Yes"</formula>
    </cfRule>
  </conditionalFormatting>
  <conditionalFormatting sqref="O2">
    <cfRule type="cellIs" dxfId="1134" priority="2025" operator="equal">
      <formula>"No"</formula>
    </cfRule>
    <cfRule type="cellIs" dxfId="1133" priority="2026" operator="equal">
      <formula>"Yes"</formula>
    </cfRule>
  </conditionalFormatting>
  <conditionalFormatting sqref="O2">
    <cfRule type="cellIs" dxfId="1132" priority="2023" operator="equal">
      <formula>"No"</formula>
    </cfRule>
    <cfRule type="cellIs" dxfId="1131" priority="2024" operator="equal">
      <formula>"Yes"</formula>
    </cfRule>
  </conditionalFormatting>
  <conditionalFormatting sqref="K2">
    <cfRule type="cellIs" dxfId="1130" priority="2019" operator="equal">
      <formula>"No"</formula>
    </cfRule>
    <cfRule type="cellIs" dxfId="1129" priority="2020" operator="equal">
      <formula>"Yes"</formula>
    </cfRule>
  </conditionalFormatting>
  <conditionalFormatting sqref="K2">
    <cfRule type="cellIs" dxfId="1128" priority="2021" operator="equal">
      <formula>"No"</formula>
    </cfRule>
    <cfRule type="cellIs" dxfId="1127" priority="2022" operator="equal">
      <formula>"Yes"</formula>
    </cfRule>
  </conditionalFormatting>
  <conditionalFormatting sqref="N2">
    <cfRule type="cellIs" dxfId="1126" priority="2013" operator="equal">
      <formula>"No"</formula>
    </cfRule>
    <cfRule type="cellIs" dxfId="1125" priority="2014" operator="equal">
      <formula>"Yes"</formula>
    </cfRule>
  </conditionalFormatting>
  <conditionalFormatting sqref="N2">
    <cfRule type="cellIs" dxfId="1124" priority="2017" operator="equal">
      <formula>"No"</formula>
    </cfRule>
    <cfRule type="cellIs" dxfId="1123" priority="2018" operator="equal">
      <formula>"Yes"</formula>
    </cfRule>
  </conditionalFormatting>
  <conditionalFormatting sqref="N2">
    <cfRule type="cellIs" dxfId="1122" priority="2015" operator="equal">
      <formula>"No"</formula>
    </cfRule>
    <cfRule type="cellIs" dxfId="1121" priority="2016" operator="equal">
      <formula>"Yes"</formula>
    </cfRule>
  </conditionalFormatting>
  <conditionalFormatting sqref="AG2">
    <cfRule type="cellIs" dxfId="1120" priority="1955" operator="equal">
      <formula>"No"</formula>
    </cfRule>
    <cfRule type="cellIs" dxfId="1119" priority="1956" operator="equal">
      <formula>"Yes"</formula>
    </cfRule>
  </conditionalFormatting>
  <conditionalFormatting sqref="AK2">
    <cfRule type="cellIs" dxfId="1118" priority="1957" operator="equal">
      <formula>"No"</formula>
    </cfRule>
    <cfRule type="cellIs" dxfId="1117" priority="1958" operator="equal">
      <formula>"Yes"</formula>
    </cfRule>
  </conditionalFormatting>
  <conditionalFormatting sqref="AH2">
    <cfRule type="cellIs" dxfId="1116" priority="1953" operator="equal">
      <formula>"No"</formula>
    </cfRule>
    <cfRule type="cellIs" dxfId="1115" priority="1954" operator="equal">
      <formula>"Yes"</formula>
    </cfRule>
  </conditionalFormatting>
  <conditionalFormatting sqref="K1">
    <cfRule type="cellIs" dxfId="1114" priority="2011" operator="equal">
      <formula>"No"</formula>
    </cfRule>
    <cfRule type="cellIs" dxfId="1113" priority="2012" operator="equal">
      <formula>"Yes"</formula>
    </cfRule>
  </conditionalFormatting>
  <conditionalFormatting sqref="AE2">
    <cfRule type="cellIs" dxfId="1112" priority="1951" operator="equal">
      <formula>"No"</formula>
    </cfRule>
    <cfRule type="cellIs" dxfId="1111" priority="1952" operator="equal">
      <formula>"Yes"</formula>
    </cfRule>
  </conditionalFormatting>
  <conditionalFormatting sqref="J1">
    <cfRule type="cellIs" dxfId="1110" priority="1999" operator="equal">
      <formula>"No"</formula>
    </cfRule>
    <cfRule type="cellIs" dxfId="1109" priority="2000" operator="equal">
      <formula>"Yes"</formula>
    </cfRule>
  </conditionalFormatting>
  <conditionalFormatting sqref="AK2">
    <cfRule type="cellIs" dxfId="1108" priority="1941" operator="equal">
      <formula>"No"</formula>
    </cfRule>
    <cfRule type="cellIs" dxfId="1107" priority="1942" operator="equal">
      <formula>"Yes"</formula>
    </cfRule>
  </conditionalFormatting>
  <conditionalFormatting sqref="AJ2">
    <cfRule type="cellIs" dxfId="1106" priority="1937" operator="equal">
      <formula>"No"</formula>
    </cfRule>
    <cfRule type="cellIs" dxfId="1105" priority="1938" operator="equal">
      <formula>"Yes"</formula>
    </cfRule>
  </conditionalFormatting>
  <conditionalFormatting sqref="AJ2">
    <cfRule type="cellIs" dxfId="1104" priority="1939" operator="equal">
      <formula>"No"</formula>
    </cfRule>
    <cfRule type="cellIs" dxfId="1103" priority="1940" operator="equal">
      <formula>"Yes"</formula>
    </cfRule>
  </conditionalFormatting>
  <conditionalFormatting sqref="AJ2">
    <cfRule type="cellIs" dxfId="1102" priority="1935" operator="equal">
      <formula>"No"</formula>
    </cfRule>
    <cfRule type="cellIs" dxfId="1101" priority="1936" operator="equal">
      <formula>"Yes"</formula>
    </cfRule>
  </conditionalFormatting>
  <conditionalFormatting sqref="AC1">
    <cfRule type="cellIs" dxfId="1100" priority="1973" operator="equal">
      <formula>"No"</formula>
    </cfRule>
    <cfRule type="cellIs" dxfId="1099" priority="1974" operator="equal">
      <formula>"Yes"</formula>
    </cfRule>
  </conditionalFormatting>
  <conditionalFormatting sqref="AC1">
    <cfRule type="cellIs" dxfId="1098" priority="1971" operator="equal">
      <formula>"No"</formula>
    </cfRule>
    <cfRule type="cellIs" dxfId="1097" priority="1972" operator="equal">
      <formula>"Yes"</formula>
    </cfRule>
  </conditionalFormatting>
  <conditionalFormatting sqref="AC1">
    <cfRule type="cellIs" dxfId="1096" priority="1967" operator="equal">
      <formula>"No"</formula>
    </cfRule>
    <cfRule type="cellIs" dxfId="1095" priority="1968" operator="equal">
      <formula>"Yes"</formula>
    </cfRule>
  </conditionalFormatting>
  <conditionalFormatting sqref="AC1">
    <cfRule type="cellIs" dxfId="1094" priority="1969" operator="equal">
      <formula>"No"</formula>
    </cfRule>
    <cfRule type="cellIs" dxfId="1093" priority="1970" operator="equal">
      <formula>"Yes"</formula>
    </cfRule>
  </conditionalFormatting>
  <conditionalFormatting sqref="AC1">
    <cfRule type="cellIs" dxfId="1092" priority="1965" operator="equal">
      <formula>"No"</formula>
    </cfRule>
    <cfRule type="cellIs" dxfId="1091" priority="1966" operator="equal">
      <formula>"Yes"</formula>
    </cfRule>
  </conditionalFormatting>
  <conditionalFormatting sqref="AC2">
    <cfRule type="cellIs" dxfId="1090" priority="1963" operator="equal">
      <formula>"No"</formula>
    </cfRule>
    <cfRule type="cellIs" dxfId="1089" priority="1964" operator="equal">
      <formula>"Yes"</formula>
    </cfRule>
  </conditionalFormatting>
  <conditionalFormatting sqref="AK2">
    <cfRule type="cellIs" dxfId="1088" priority="1961" operator="equal">
      <formula>"No"</formula>
    </cfRule>
    <cfRule type="cellIs" dxfId="1087" priority="1962" operator="equal">
      <formula>"Yes"</formula>
    </cfRule>
  </conditionalFormatting>
  <conditionalFormatting sqref="AD2">
    <cfRule type="cellIs" dxfId="1086" priority="1959" operator="equal">
      <formula>"No"</formula>
    </cfRule>
    <cfRule type="cellIs" dxfId="1085" priority="1960" operator="equal">
      <formula>"Yes"</formula>
    </cfRule>
  </conditionalFormatting>
  <conditionalFormatting sqref="AG2">
    <cfRule type="cellIs" dxfId="1084" priority="1945" operator="equal">
      <formula>"No"</formula>
    </cfRule>
    <cfRule type="cellIs" dxfId="1083" priority="1946" operator="equal">
      <formula>"Yes"</formula>
    </cfRule>
  </conditionalFormatting>
  <conditionalFormatting sqref="AE2">
    <cfRule type="cellIs" dxfId="1082" priority="1949" operator="equal">
      <formula>"No"</formula>
    </cfRule>
    <cfRule type="cellIs" dxfId="1081" priority="1950" operator="equal">
      <formula>"Yes"</formula>
    </cfRule>
  </conditionalFormatting>
  <conditionalFormatting sqref="AH2">
    <cfRule type="cellIs" dxfId="1080" priority="1947" operator="equal">
      <formula>"No"</formula>
    </cfRule>
    <cfRule type="cellIs" dxfId="1079" priority="1948" operator="equal">
      <formula>"Yes"</formula>
    </cfRule>
  </conditionalFormatting>
  <conditionalFormatting sqref="AK2">
    <cfRule type="cellIs" dxfId="1078" priority="1943" operator="equal">
      <formula>"No"</formula>
    </cfRule>
    <cfRule type="cellIs" dxfId="1077" priority="1944" operator="equal">
      <formula>"Yes"</formula>
    </cfRule>
  </conditionalFormatting>
  <conditionalFormatting sqref="AF2">
    <cfRule type="cellIs" dxfId="1076" priority="1931" operator="equal">
      <formula>"No"</formula>
    </cfRule>
    <cfRule type="cellIs" dxfId="1075" priority="1932" operator="equal">
      <formula>"Yes"</formula>
    </cfRule>
  </conditionalFormatting>
  <conditionalFormatting sqref="AF2">
    <cfRule type="cellIs" dxfId="1074" priority="1933" operator="equal">
      <formula>"No"</formula>
    </cfRule>
    <cfRule type="cellIs" dxfId="1073" priority="1934" operator="equal">
      <formula>"Yes"</formula>
    </cfRule>
  </conditionalFormatting>
  <conditionalFormatting sqref="AC2">
    <cfRule type="cellIs" dxfId="1072" priority="1925" operator="equal">
      <formula>"No"</formula>
    </cfRule>
    <cfRule type="cellIs" dxfId="1071" priority="1926" operator="equal">
      <formula>"Yes"</formula>
    </cfRule>
  </conditionalFormatting>
  <conditionalFormatting sqref="AE2">
    <cfRule type="cellIs" dxfId="1070" priority="1919" operator="equal">
      <formula>"No"</formula>
    </cfRule>
    <cfRule type="cellIs" dxfId="1069" priority="1920" operator="equal">
      <formula>"Yes"</formula>
    </cfRule>
  </conditionalFormatting>
  <conditionalFormatting sqref="AE2">
    <cfRule type="cellIs" dxfId="1068" priority="1929" operator="equal">
      <formula>"No"</formula>
    </cfRule>
    <cfRule type="cellIs" dxfId="1067" priority="1930" operator="equal">
      <formula>"Yes"</formula>
    </cfRule>
  </conditionalFormatting>
  <conditionalFormatting sqref="AF2">
    <cfRule type="cellIs" dxfId="1066" priority="1927" operator="equal">
      <formula>"No"</formula>
    </cfRule>
    <cfRule type="cellIs" dxfId="1065" priority="1928" operator="equal">
      <formula>"Yes"</formula>
    </cfRule>
  </conditionalFormatting>
  <conditionalFormatting sqref="AC2">
    <cfRule type="cellIs" dxfId="1064" priority="1923" operator="equal">
      <formula>"No"</formula>
    </cfRule>
    <cfRule type="cellIs" dxfId="1063" priority="1924" operator="equal">
      <formula>"Yes"</formula>
    </cfRule>
  </conditionalFormatting>
  <conditionalFormatting sqref="AF2">
    <cfRule type="cellIs" dxfId="1062" priority="1921" operator="equal">
      <formula>"No"</formula>
    </cfRule>
    <cfRule type="cellIs" dxfId="1061" priority="1922" operator="equal">
      <formula>"Yes"</formula>
    </cfRule>
  </conditionalFormatting>
  <conditionalFormatting sqref="AH2">
    <cfRule type="cellIs" dxfId="1060" priority="1917" operator="equal">
      <formula>"No"</formula>
    </cfRule>
    <cfRule type="cellIs" dxfId="1059" priority="1918" operator="equal">
      <formula>"Yes"</formula>
    </cfRule>
  </conditionalFormatting>
  <conditionalFormatting sqref="AH2">
    <cfRule type="cellIs" dxfId="1058" priority="1915" operator="equal">
      <formula>"No"</formula>
    </cfRule>
    <cfRule type="cellIs" dxfId="1057" priority="1916" operator="equal">
      <formula>"Yes"</formula>
    </cfRule>
  </conditionalFormatting>
  <conditionalFormatting sqref="AH2">
    <cfRule type="cellIs" dxfId="1056" priority="1913" operator="equal">
      <formula>"No"</formula>
    </cfRule>
    <cfRule type="cellIs" dxfId="1055" priority="1914" operator="equal">
      <formula>"Yes"</formula>
    </cfRule>
  </conditionalFormatting>
  <conditionalFormatting sqref="AD2">
    <cfRule type="cellIs" dxfId="1054" priority="1909" operator="equal">
      <formula>"No"</formula>
    </cfRule>
    <cfRule type="cellIs" dxfId="1053" priority="1910" operator="equal">
      <formula>"Yes"</formula>
    </cfRule>
  </conditionalFormatting>
  <conditionalFormatting sqref="AD2">
    <cfRule type="cellIs" dxfId="1052" priority="1911" operator="equal">
      <formula>"No"</formula>
    </cfRule>
    <cfRule type="cellIs" dxfId="1051" priority="1912" operator="equal">
      <formula>"Yes"</formula>
    </cfRule>
  </conditionalFormatting>
  <conditionalFormatting sqref="AG2">
    <cfRule type="cellIs" dxfId="1050" priority="1903" operator="equal">
      <formula>"No"</formula>
    </cfRule>
    <cfRule type="cellIs" dxfId="1049" priority="1904" operator="equal">
      <formula>"Yes"</formula>
    </cfRule>
  </conditionalFormatting>
  <conditionalFormatting sqref="AG2">
    <cfRule type="cellIs" dxfId="1048" priority="1907" operator="equal">
      <formula>"No"</formula>
    </cfRule>
    <cfRule type="cellIs" dxfId="1047" priority="1908" operator="equal">
      <formula>"Yes"</formula>
    </cfRule>
  </conditionalFormatting>
  <conditionalFormatting sqref="AG2">
    <cfRule type="cellIs" dxfId="1046" priority="1905" operator="equal">
      <formula>"No"</formula>
    </cfRule>
    <cfRule type="cellIs" dxfId="1045" priority="1906" operator="equal">
      <formula>"Yes"</formula>
    </cfRule>
  </conditionalFormatting>
  <conditionalFormatting sqref="AI2">
    <cfRule type="cellIs" dxfId="1044" priority="1901" operator="equal">
      <formula>"No"</formula>
    </cfRule>
    <cfRule type="cellIs" dxfId="1043" priority="1902" operator="equal">
      <formula>"Yes"</formula>
    </cfRule>
  </conditionalFormatting>
  <conditionalFormatting sqref="AI2">
    <cfRule type="cellIs" dxfId="1042" priority="1899" operator="equal">
      <formula>"No"</formula>
    </cfRule>
    <cfRule type="cellIs" dxfId="1041" priority="1900" operator="equal">
      <formula>"Yes"</formula>
    </cfRule>
  </conditionalFormatting>
  <conditionalFormatting sqref="AI2">
    <cfRule type="cellIs" dxfId="1040" priority="1897" operator="equal">
      <formula>"No"</formula>
    </cfRule>
    <cfRule type="cellIs" dxfId="1039" priority="1898" operator="equal">
      <formula>"Yes"</formula>
    </cfRule>
  </conditionalFormatting>
  <conditionalFormatting sqref="AI2">
    <cfRule type="cellIs" dxfId="1038" priority="1895" operator="equal">
      <formula>"No"</formula>
    </cfRule>
    <cfRule type="cellIs" dxfId="1037" priority="1896" operator="equal">
      <formula>"Yes"</formula>
    </cfRule>
  </conditionalFormatting>
  <conditionalFormatting sqref="AI2">
    <cfRule type="cellIs" dxfId="1036" priority="1893" operator="equal">
      <formula>"No"</formula>
    </cfRule>
    <cfRule type="cellIs" dxfId="1035" priority="1894" operator="equal">
      <formula>"Yes"</formula>
    </cfRule>
  </conditionalFormatting>
  <conditionalFormatting sqref="AK1">
    <cfRule type="cellIs" dxfId="1034" priority="1889" operator="equal">
      <formula>"No"</formula>
    </cfRule>
    <cfRule type="cellIs" dxfId="1033" priority="1890" operator="equal">
      <formula>"Yes"</formula>
    </cfRule>
  </conditionalFormatting>
  <conditionalFormatting sqref="AK1">
    <cfRule type="cellIs" dxfId="1032" priority="1891" operator="equal">
      <formula>"No"</formula>
    </cfRule>
    <cfRule type="cellIs" dxfId="1031" priority="1892" operator="equal">
      <formula>"Yes"</formula>
    </cfRule>
  </conditionalFormatting>
  <conditionalFormatting sqref="AK1">
    <cfRule type="cellIs" dxfId="1030" priority="1887" operator="equal">
      <formula>"No"</formula>
    </cfRule>
    <cfRule type="cellIs" dxfId="1029" priority="1888" operator="equal">
      <formula>"Yes"</formula>
    </cfRule>
  </conditionalFormatting>
  <conditionalFormatting sqref="AK1">
    <cfRule type="cellIs" dxfId="1028" priority="1885" operator="equal">
      <formula>"No"</formula>
    </cfRule>
    <cfRule type="cellIs" dxfId="1027" priority="1886" operator="equal">
      <formula>"Yes"</formula>
    </cfRule>
  </conditionalFormatting>
  <conditionalFormatting sqref="AD1">
    <cfRule type="cellIs" dxfId="1026" priority="1869" operator="equal">
      <formula>"No"</formula>
    </cfRule>
    <cfRule type="cellIs" dxfId="1025" priority="1870" operator="equal">
      <formula>"Yes"</formula>
    </cfRule>
  </conditionalFormatting>
  <conditionalFormatting sqref="AD1">
    <cfRule type="cellIs" dxfId="1024" priority="1865" operator="equal">
      <formula>"No"</formula>
    </cfRule>
    <cfRule type="cellIs" dxfId="1023" priority="1866" operator="equal">
      <formula>"Yes"</formula>
    </cfRule>
  </conditionalFormatting>
  <conditionalFormatting sqref="AD1">
    <cfRule type="cellIs" dxfId="1022" priority="1867" operator="equal">
      <formula>"No"</formula>
    </cfRule>
    <cfRule type="cellIs" dxfId="1021" priority="1868" operator="equal">
      <formula>"Yes"</formula>
    </cfRule>
  </conditionalFormatting>
  <conditionalFormatting sqref="AD1">
    <cfRule type="cellIs" dxfId="1020" priority="1863" operator="equal">
      <formula>"No"</formula>
    </cfRule>
    <cfRule type="cellIs" dxfId="1019" priority="1864" operator="equal">
      <formula>"Yes"</formula>
    </cfRule>
  </conditionalFormatting>
  <conditionalFormatting sqref="AD1">
    <cfRule type="cellIs" dxfId="1018" priority="1861" operator="equal">
      <formula>"No"</formula>
    </cfRule>
    <cfRule type="cellIs" dxfId="1017" priority="1862" operator="equal">
      <formula>"Yes"</formula>
    </cfRule>
  </conditionalFormatting>
  <conditionalFormatting sqref="R1:U1">
    <cfRule type="cellIs" dxfId="1016" priority="1881" operator="equal">
      <formula>"No"</formula>
    </cfRule>
    <cfRule type="cellIs" dxfId="1015" priority="1882" operator="equal">
      <formula>"Yes"</formula>
    </cfRule>
  </conditionalFormatting>
  <conditionalFormatting sqref="R1:U1">
    <cfRule type="cellIs" dxfId="1014" priority="1883" operator="equal">
      <formula>"No"</formula>
    </cfRule>
    <cfRule type="cellIs" dxfId="1013" priority="1884" operator="equal">
      <formula>"Yes"</formula>
    </cfRule>
  </conditionalFormatting>
  <conditionalFormatting sqref="R1:U1">
    <cfRule type="cellIs" dxfId="1012" priority="1879" operator="equal">
      <formula>"No"</formula>
    </cfRule>
    <cfRule type="cellIs" dxfId="1011" priority="1880" operator="equal">
      <formula>"Yes"</formula>
    </cfRule>
  </conditionalFormatting>
  <conditionalFormatting sqref="R1:U1">
    <cfRule type="cellIs" dxfId="1010" priority="1877" operator="equal">
      <formula>"No"</formula>
    </cfRule>
    <cfRule type="cellIs" dxfId="1009" priority="1878" operator="equal">
      <formula>"Yes"</formula>
    </cfRule>
  </conditionalFormatting>
  <conditionalFormatting sqref="V2">
    <cfRule type="cellIs" dxfId="1008" priority="1871" operator="equal">
      <formula>"No"</formula>
    </cfRule>
    <cfRule type="cellIs" dxfId="1007" priority="1872" operator="equal">
      <formula>"Yes"</formula>
    </cfRule>
  </conditionalFormatting>
  <conditionalFormatting sqref="A25:A28 C25:C29">
    <cfRule type="cellIs" dxfId="1006" priority="1855" operator="equal">
      <formula>"No"</formula>
    </cfRule>
    <cfRule type="cellIs" dxfId="1005" priority="1856" operator="equal">
      <formula>"Yes"</formula>
    </cfRule>
  </conditionalFormatting>
  <conditionalFormatting sqref="G3:R3 Z3:AA3 AC3:AK3 C3 E3 E10 C10">
    <cfRule type="cellIs" dxfId="1004" priority="1845" operator="equal">
      <formula>"No"</formula>
    </cfRule>
    <cfRule type="cellIs" dxfId="1003" priority="1846" operator="equal">
      <formula>"Yes"</formula>
    </cfRule>
  </conditionalFormatting>
  <conditionalFormatting sqref="G3 Z3">
    <cfRule type="cellIs" dxfId="1002" priority="1843" operator="equal">
      <formula>1</formula>
    </cfRule>
    <cfRule type="cellIs" dxfId="1001" priority="1844" operator="equal">
      <formula>20</formula>
    </cfRule>
  </conditionalFormatting>
  <conditionalFormatting sqref="G3">
    <cfRule type="cellIs" dxfId="1000" priority="1842" operator="equal">
      <formula>19</formula>
    </cfRule>
  </conditionalFormatting>
  <conditionalFormatting sqref="G3 Z3">
    <cfRule type="cellIs" dxfId="999" priority="1841" operator="equal">
      <formula>19</formula>
    </cfRule>
  </conditionalFormatting>
  <conditionalFormatting sqref="D3 D10">
    <cfRule type="cellIs" dxfId="998" priority="1781" operator="equal">
      <formula>"No"</formula>
    </cfRule>
    <cfRule type="cellIs" dxfId="997" priority="1782" operator="equal">
      <formula>"Yes"</formula>
    </cfRule>
  </conditionalFormatting>
  <conditionalFormatting sqref="AB2">
    <cfRule type="cellIs" dxfId="996" priority="1645" operator="equal">
      <formula>"No"</formula>
    </cfRule>
    <cfRule type="cellIs" dxfId="995" priority="1646" operator="equal">
      <formula>"Yes"</formula>
    </cfRule>
  </conditionalFormatting>
  <conditionalFormatting sqref="AB3">
    <cfRule type="cellIs" dxfId="994" priority="1641" operator="equal">
      <formula>"No"</formula>
    </cfRule>
    <cfRule type="cellIs" dxfId="993" priority="1642" operator="equal">
      <formula>"Yes"</formula>
    </cfRule>
  </conditionalFormatting>
  <conditionalFormatting sqref="A24 C24">
    <cfRule type="cellIs" dxfId="992" priority="1593" operator="equal">
      <formula>"No"</formula>
    </cfRule>
    <cfRule type="cellIs" dxfId="991" priority="1594" operator="equal">
      <formula>"Yes"</formula>
    </cfRule>
  </conditionalFormatting>
  <conditionalFormatting sqref="Q26:AL29">
    <cfRule type="cellIs" dxfId="990" priority="1591" operator="equal">
      <formula>"No"</formula>
    </cfRule>
    <cfRule type="cellIs" dxfId="989" priority="1592" operator="equal">
      <formula>"Yes"</formula>
    </cfRule>
  </conditionalFormatting>
  <conditionalFormatting sqref="Z26:Z29">
    <cfRule type="cellIs" dxfId="988" priority="1589" operator="equal">
      <formula>1</formula>
    </cfRule>
    <cfRule type="cellIs" dxfId="987" priority="1590" operator="equal">
      <formula>20</formula>
    </cfRule>
  </conditionalFormatting>
  <conditionalFormatting sqref="A30 C30">
    <cfRule type="cellIs" dxfId="986" priority="1541" operator="equal">
      <formula>"No"</formula>
    </cfRule>
    <cfRule type="cellIs" dxfId="985" priority="1542" operator="equal">
      <formula>"Yes"</formula>
    </cfRule>
  </conditionalFormatting>
  <conditionalFormatting sqref="M1">
    <cfRule type="cellIs" dxfId="984" priority="1469" operator="equal">
      <formula>"No"</formula>
    </cfRule>
    <cfRule type="cellIs" dxfId="983" priority="1470" operator="equal">
      <formula>"Yes"</formula>
    </cfRule>
  </conditionalFormatting>
  <conditionalFormatting sqref="M1">
    <cfRule type="cellIs" dxfId="982" priority="1467" operator="equal">
      <formula>"No"</formula>
    </cfRule>
    <cfRule type="cellIs" dxfId="981" priority="1468" operator="equal">
      <formula>"Yes"</formula>
    </cfRule>
  </conditionalFormatting>
  <conditionalFormatting sqref="AH1">
    <cfRule type="cellIs" dxfId="980" priority="1421" operator="equal">
      <formula>"No"</formula>
    </cfRule>
    <cfRule type="cellIs" dxfId="979" priority="1422" operator="equal">
      <formula>"Yes"</formula>
    </cfRule>
  </conditionalFormatting>
  <conditionalFormatting sqref="O1">
    <cfRule type="cellIs" dxfId="978" priority="1457" operator="equal">
      <formula>"No"</formula>
    </cfRule>
    <cfRule type="cellIs" dxfId="977" priority="1458" operator="equal">
      <formula>"Yes"</formula>
    </cfRule>
  </conditionalFormatting>
  <conditionalFormatting sqref="O1">
    <cfRule type="cellIs" dxfId="976" priority="1459" operator="equal">
      <formula>"No"</formula>
    </cfRule>
    <cfRule type="cellIs" dxfId="975" priority="1460" operator="equal">
      <formula>"Yes"</formula>
    </cfRule>
  </conditionalFormatting>
  <conditionalFormatting sqref="O1">
    <cfRule type="cellIs" dxfId="974" priority="1455" operator="equal">
      <formula>"No"</formula>
    </cfRule>
    <cfRule type="cellIs" dxfId="973" priority="1456" operator="equal">
      <formula>"Yes"</formula>
    </cfRule>
  </conditionalFormatting>
  <conditionalFormatting sqref="L1">
    <cfRule type="cellIs" dxfId="972" priority="1451" operator="equal">
      <formula>"No"</formula>
    </cfRule>
    <cfRule type="cellIs" dxfId="971" priority="1452" operator="equal">
      <formula>"Yes"</formula>
    </cfRule>
  </conditionalFormatting>
  <conditionalFormatting sqref="L1">
    <cfRule type="cellIs" dxfId="970" priority="1453" operator="equal">
      <formula>"No"</formula>
    </cfRule>
    <cfRule type="cellIs" dxfId="969" priority="1454" operator="equal">
      <formula>"Yes"</formula>
    </cfRule>
  </conditionalFormatting>
  <conditionalFormatting sqref="AF1">
    <cfRule type="cellIs" dxfId="968" priority="1427" operator="equal">
      <formula>"No"</formula>
    </cfRule>
    <cfRule type="cellIs" dxfId="967" priority="1428" operator="equal">
      <formula>"Yes"</formula>
    </cfRule>
  </conditionalFormatting>
  <conditionalFormatting sqref="AF1">
    <cfRule type="cellIs" dxfId="966" priority="1429" operator="equal">
      <formula>"No"</formula>
    </cfRule>
    <cfRule type="cellIs" dxfId="965" priority="1430" operator="equal">
      <formula>"Yes"</formula>
    </cfRule>
  </conditionalFormatting>
  <conditionalFormatting sqref="AH1">
    <cfRule type="cellIs" dxfId="964" priority="1423" operator="equal">
      <formula>"No"</formula>
    </cfRule>
    <cfRule type="cellIs" dxfId="963" priority="1424" operator="equal">
      <formula>"Yes"</formula>
    </cfRule>
  </conditionalFormatting>
  <conditionalFormatting sqref="AH1">
    <cfRule type="cellIs" dxfId="962" priority="1425" operator="equal">
      <formula>"No"</formula>
    </cfRule>
    <cfRule type="cellIs" dxfId="961" priority="1426" operator="equal">
      <formula>"Yes"</formula>
    </cfRule>
  </conditionalFormatting>
  <conditionalFormatting sqref="A2">
    <cfRule type="cellIs" dxfId="960" priority="1193" operator="equal">
      <formula>"No"</formula>
    </cfRule>
    <cfRule type="cellIs" dxfId="959" priority="1194" operator="equal">
      <formula>"Yes"</formula>
    </cfRule>
  </conditionalFormatting>
  <conditionalFormatting sqref="A2">
    <cfRule type="cellIs" dxfId="958" priority="1191" operator="equal">
      <formula>"No"</formula>
    </cfRule>
    <cfRule type="cellIs" dxfId="957" priority="1192" operator="equal">
      <formula>"Yes"</formula>
    </cfRule>
  </conditionalFormatting>
  <conditionalFormatting sqref="AB10">
    <cfRule type="cellIs" dxfId="956" priority="1143" operator="equal">
      <formula>"No"</formula>
    </cfRule>
    <cfRule type="cellIs" dxfId="955" priority="1144" operator="equal">
      <formula>"Yes"</formula>
    </cfRule>
  </conditionalFormatting>
  <conditionalFormatting sqref="B28">
    <cfRule type="cellIs" dxfId="954" priority="1203" operator="equal">
      <formula>"No"</formula>
    </cfRule>
    <cfRule type="cellIs" dxfId="953" priority="1204" operator="equal">
      <formula>"Yes"</formula>
    </cfRule>
  </conditionalFormatting>
  <conditionalFormatting sqref="B25:B28">
    <cfRule type="cellIs" dxfId="952" priority="1201" operator="equal">
      <formula>"No"</formula>
    </cfRule>
    <cfRule type="cellIs" dxfId="951" priority="1202" operator="equal">
      <formula>"Yes"</formula>
    </cfRule>
  </conditionalFormatting>
  <conditionalFormatting sqref="B24">
    <cfRule type="cellIs" dxfId="950" priority="1199" operator="equal">
      <formula>"No"</formula>
    </cfRule>
    <cfRule type="cellIs" dxfId="949" priority="1200" operator="equal">
      <formula>"Yes"</formula>
    </cfRule>
  </conditionalFormatting>
  <conditionalFormatting sqref="B30">
    <cfRule type="cellIs" dxfId="948" priority="1197" operator="equal">
      <formula>"No"</formula>
    </cfRule>
    <cfRule type="cellIs" dxfId="947" priority="1198" operator="equal">
      <formula>"Yes"</formula>
    </cfRule>
  </conditionalFormatting>
  <conditionalFormatting sqref="A2">
    <cfRule type="cellIs" dxfId="946" priority="1195" operator="equal">
      <formula>"No"</formula>
    </cfRule>
    <cfRule type="cellIs" dxfId="945" priority="1196" operator="equal">
      <formula>"Yes"</formula>
    </cfRule>
  </conditionalFormatting>
  <conditionalFormatting sqref="A2">
    <cfRule type="cellIs" dxfId="944" priority="1189" operator="equal">
      <formula>"No"</formula>
    </cfRule>
    <cfRule type="cellIs" dxfId="943" priority="1190" operator="equal">
      <formula>"Yes"</formula>
    </cfRule>
  </conditionalFormatting>
  <conditionalFormatting sqref="B2">
    <cfRule type="cellIs" dxfId="942" priority="1187" operator="equal">
      <formula>"No"</formula>
    </cfRule>
    <cfRule type="cellIs" dxfId="941" priority="1188" operator="equal">
      <formula>"Yes"</formula>
    </cfRule>
  </conditionalFormatting>
  <conditionalFormatting sqref="G10:S10 AA10 AC10:AK10">
    <cfRule type="cellIs" dxfId="940" priority="1161" operator="equal">
      <formula>"No"</formula>
    </cfRule>
    <cfRule type="cellIs" dxfId="939" priority="1162" operator="equal">
      <formula>"Yes"</formula>
    </cfRule>
  </conditionalFormatting>
  <conditionalFormatting sqref="G10">
    <cfRule type="cellIs" dxfId="938" priority="1159" operator="equal">
      <formula>1</formula>
    </cfRule>
    <cfRule type="cellIs" dxfId="937" priority="1160" operator="equal">
      <formula>20</formula>
    </cfRule>
  </conditionalFormatting>
  <conditionalFormatting sqref="G10">
    <cfRule type="cellIs" dxfId="936" priority="1158" operator="equal">
      <formula>19</formula>
    </cfRule>
  </conditionalFormatting>
  <conditionalFormatting sqref="G10">
    <cfRule type="cellIs" dxfId="935" priority="1157" operator="equal">
      <formula>19</formula>
    </cfRule>
  </conditionalFormatting>
  <conditionalFormatting sqref="A10:B10">
    <cfRule type="cellIs" dxfId="934" priority="1139" operator="equal">
      <formula>"No"</formula>
    </cfRule>
    <cfRule type="cellIs" dxfId="933" priority="1140" operator="equal">
      <formula>"Yes"</formula>
    </cfRule>
  </conditionalFormatting>
  <conditionalFormatting sqref="G10:S10 AA10:AK10">
    <cfRule type="cellIs" dxfId="932" priority="1137" operator="equal">
      <formula>"No"</formula>
    </cfRule>
    <cfRule type="cellIs" dxfId="931" priority="1138" operator="equal">
      <formula>"Yes"</formula>
    </cfRule>
  </conditionalFormatting>
  <conditionalFormatting sqref="G10">
    <cfRule type="cellIs" dxfId="930" priority="1135" operator="equal">
      <formula>1</formula>
    </cfRule>
    <cfRule type="cellIs" dxfId="929" priority="1136" operator="equal">
      <formula>20</formula>
    </cfRule>
  </conditionalFormatting>
  <conditionalFormatting sqref="G10">
    <cfRule type="cellIs" dxfId="928" priority="1134" operator="equal">
      <formula>19</formula>
    </cfRule>
  </conditionalFormatting>
  <conditionalFormatting sqref="G10">
    <cfRule type="cellIs" dxfId="927" priority="1133" operator="equal">
      <formula>19</formula>
    </cfRule>
  </conditionalFormatting>
  <conditionalFormatting sqref="A10:B10">
    <cfRule type="cellIs" dxfId="926" priority="1122" operator="equal">
      <formula>"No"</formula>
    </cfRule>
    <cfRule type="cellIs" dxfId="925" priority="1123" operator="equal">
      <formula>"Yes"</formula>
    </cfRule>
  </conditionalFormatting>
  <conditionalFormatting sqref="T2">
    <cfRule type="cellIs" dxfId="924" priority="1112" operator="equal">
      <formula>"No"</formula>
    </cfRule>
    <cfRule type="cellIs" dxfId="923" priority="1113" operator="equal">
      <formula>"Yes"</formula>
    </cfRule>
  </conditionalFormatting>
  <conditionalFormatting sqref="T2">
    <cfRule type="cellIs" dxfId="922" priority="1114" operator="equal">
      <formula>"No"</formula>
    </cfRule>
    <cfRule type="cellIs" dxfId="921" priority="1115" operator="equal">
      <formula>"Yes"</formula>
    </cfRule>
  </conditionalFormatting>
  <conditionalFormatting sqref="T2">
    <cfRule type="cellIs" dxfId="920" priority="1108" operator="equal">
      <formula>"No"</formula>
    </cfRule>
    <cfRule type="cellIs" dxfId="919" priority="1109" operator="equal">
      <formula>"Yes"</formula>
    </cfRule>
  </conditionalFormatting>
  <conditionalFormatting sqref="T2">
    <cfRule type="cellIs" dxfId="918" priority="1110" operator="equal">
      <formula>"No"</formula>
    </cfRule>
    <cfRule type="cellIs" dxfId="917" priority="1111" operator="equal">
      <formula>"Yes"</formula>
    </cfRule>
  </conditionalFormatting>
  <conditionalFormatting sqref="U2">
    <cfRule type="cellIs" dxfId="916" priority="1106" operator="equal">
      <formula>"No"</formula>
    </cfRule>
    <cfRule type="cellIs" dxfId="915" priority="1107" operator="equal">
      <formula>"Yes"</formula>
    </cfRule>
  </conditionalFormatting>
  <conditionalFormatting sqref="A31">
    <cfRule type="cellIs" dxfId="914" priority="1092" operator="equal">
      <formula>"No"</formula>
    </cfRule>
    <cfRule type="cellIs" dxfId="913" priority="1093" operator="equal">
      <formula>"Yes"</formula>
    </cfRule>
  </conditionalFormatting>
  <conditionalFormatting sqref="B31">
    <cfRule type="cellIs" dxfId="912" priority="1090" operator="equal">
      <formula>"No"</formula>
    </cfRule>
    <cfRule type="cellIs" dxfId="911" priority="1091" operator="equal">
      <formula>"Yes"</formula>
    </cfRule>
  </conditionalFormatting>
  <conditionalFormatting sqref="B33:B53">
    <cfRule type="cellIs" dxfId="910" priority="1088" operator="equal">
      <formula>"No"</formula>
    </cfRule>
    <cfRule type="cellIs" dxfId="909" priority="1089" operator="equal">
      <formula>"Yes"</formula>
    </cfRule>
  </conditionalFormatting>
  <conditionalFormatting sqref="P2">
    <cfRule type="cellIs" dxfId="908" priority="908" operator="equal">
      <formula>"No"</formula>
    </cfRule>
    <cfRule type="cellIs" dxfId="907" priority="909" operator="equal">
      <formula>"Yes"</formula>
    </cfRule>
  </conditionalFormatting>
  <conditionalFormatting sqref="P2">
    <cfRule type="cellIs" dxfId="906" priority="904" operator="equal">
      <formula>"No"</formula>
    </cfRule>
    <cfRule type="cellIs" dxfId="905" priority="905" operator="equal">
      <formula>"Yes"</formula>
    </cfRule>
  </conditionalFormatting>
  <conditionalFormatting sqref="P2">
    <cfRule type="cellIs" dxfId="904" priority="906" operator="equal">
      <formula>"No"</formula>
    </cfRule>
    <cfRule type="cellIs" dxfId="903" priority="907" operator="equal">
      <formula>"Yes"</formula>
    </cfRule>
  </conditionalFormatting>
  <conditionalFormatting sqref="P2">
    <cfRule type="cellIs" dxfId="902" priority="902" operator="equal">
      <formula>"No"</formula>
    </cfRule>
    <cfRule type="cellIs" dxfId="901" priority="903" operator="equal">
      <formula>"Yes"</formula>
    </cfRule>
  </conditionalFormatting>
  <conditionalFormatting sqref="P1">
    <cfRule type="cellIs" dxfId="900" priority="898" operator="equal">
      <formula>"No"</formula>
    </cfRule>
    <cfRule type="cellIs" dxfId="899" priority="899" operator="equal">
      <formula>"Yes"</formula>
    </cfRule>
  </conditionalFormatting>
  <conditionalFormatting sqref="P2">
    <cfRule type="cellIs" dxfId="898" priority="900" operator="equal">
      <formula>"No"</formula>
    </cfRule>
    <cfRule type="cellIs" dxfId="897" priority="901" operator="equal">
      <formula>"Yes"</formula>
    </cfRule>
  </conditionalFormatting>
  <conditionalFormatting sqref="P1">
    <cfRule type="cellIs" dxfId="896" priority="896" operator="equal">
      <formula>"No"</formula>
    </cfRule>
    <cfRule type="cellIs" dxfId="895" priority="897" operator="equal">
      <formula>"Yes"</formula>
    </cfRule>
  </conditionalFormatting>
  <conditionalFormatting sqref="AJ1">
    <cfRule type="cellIs" dxfId="894" priority="958" operator="equal">
      <formula>"No"</formula>
    </cfRule>
    <cfRule type="cellIs" dxfId="893" priority="959" operator="equal">
      <formula>"Yes"</formula>
    </cfRule>
  </conditionalFormatting>
  <conditionalFormatting sqref="AJ1">
    <cfRule type="cellIs" dxfId="892" priority="960" operator="equal">
      <formula>"No"</formula>
    </cfRule>
    <cfRule type="cellIs" dxfId="891" priority="961" operator="equal">
      <formula>"Yes"</formula>
    </cfRule>
  </conditionalFormatting>
  <conditionalFormatting sqref="AJ1">
    <cfRule type="cellIs" dxfId="890" priority="962" operator="equal">
      <formula>"No"</formula>
    </cfRule>
    <cfRule type="cellIs" dxfId="889" priority="963" operator="equal">
      <formula>"Yes"</formula>
    </cfRule>
  </conditionalFormatting>
  <conditionalFormatting sqref="A32">
    <cfRule type="cellIs" dxfId="888" priority="956" operator="equal">
      <formula>"No"</formula>
    </cfRule>
    <cfRule type="cellIs" dxfId="887" priority="957" operator="equal">
      <formula>"Yes"</formula>
    </cfRule>
  </conditionalFormatting>
  <conditionalFormatting sqref="B32">
    <cfRule type="cellIs" dxfId="886" priority="954" operator="equal">
      <formula>"No"</formula>
    </cfRule>
    <cfRule type="cellIs" dxfId="885" priority="955" operator="equal">
      <formula>"Yes"</formula>
    </cfRule>
  </conditionalFormatting>
  <conditionalFormatting sqref="N1">
    <cfRule type="cellIs" dxfId="884" priority="936" operator="equal">
      <formula>"No"</formula>
    </cfRule>
    <cfRule type="cellIs" dxfId="883" priority="937" operator="equal">
      <formula>"Yes"</formula>
    </cfRule>
  </conditionalFormatting>
  <conditionalFormatting sqref="N1">
    <cfRule type="cellIs" dxfId="882" priority="938" operator="equal">
      <formula>"No"</formula>
    </cfRule>
    <cfRule type="cellIs" dxfId="881" priority="939" operator="equal">
      <formula>"Yes"</formula>
    </cfRule>
  </conditionalFormatting>
  <conditionalFormatting sqref="N1">
    <cfRule type="cellIs" dxfId="880" priority="934" operator="equal">
      <formula>"No"</formula>
    </cfRule>
    <cfRule type="cellIs" dxfId="879" priority="935" operator="equal">
      <formula>"Yes"</formula>
    </cfRule>
  </conditionalFormatting>
  <conditionalFormatting sqref="Q2">
    <cfRule type="cellIs" dxfId="878" priority="932" operator="equal">
      <formula>"No"</formula>
    </cfRule>
    <cfRule type="cellIs" dxfId="877" priority="933" operator="equal">
      <formula>"Yes"</formula>
    </cfRule>
  </conditionalFormatting>
  <conditionalFormatting sqref="Q2">
    <cfRule type="cellIs" dxfId="876" priority="930" operator="equal">
      <formula>"No"</formula>
    </cfRule>
    <cfRule type="cellIs" dxfId="875" priority="931" operator="equal">
      <formula>"Yes"</formula>
    </cfRule>
  </conditionalFormatting>
  <conditionalFormatting sqref="Q2">
    <cfRule type="cellIs" dxfId="874" priority="928" operator="equal">
      <formula>"No"</formula>
    </cfRule>
    <cfRule type="cellIs" dxfId="873" priority="929" operator="equal">
      <formula>"Yes"</formula>
    </cfRule>
  </conditionalFormatting>
  <conditionalFormatting sqref="Q2">
    <cfRule type="cellIs" dxfId="872" priority="926" operator="equal">
      <formula>"No"</formula>
    </cfRule>
    <cfRule type="cellIs" dxfId="871" priority="927" operator="equal">
      <formula>"Yes"</formula>
    </cfRule>
  </conditionalFormatting>
  <conditionalFormatting sqref="Q2">
    <cfRule type="cellIs" dxfId="870" priority="924" operator="equal">
      <formula>"No"</formula>
    </cfRule>
    <cfRule type="cellIs" dxfId="869" priority="925" operator="equal">
      <formula>"Yes"</formula>
    </cfRule>
  </conditionalFormatting>
  <conditionalFormatting sqref="G8:R8 Z8:AA8 AC8:AK8">
    <cfRule type="cellIs" dxfId="868" priority="805" operator="equal">
      <formula>"No"</formula>
    </cfRule>
    <cfRule type="cellIs" dxfId="867" priority="806" operator="equal">
      <formula>"Yes"</formula>
    </cfRule>
  </conditionalFormatting>
  <conditionalFormatting sqref="AB8">
    <cfRule type="cellIs" dxfId="866" priority="799" operator="equal">
      <formula>"No"</formula>
    </cfRule>
    <cfRule type="cellIs" dxfId="865" priority="800" operator="equal">
      <formula>"Yes"</formula>
    </cfRule>
  </conditionalFormatting>
  <conditionalFormatting sqref="S8">
    <cfRule type="cellIs" dxfId="864" priority="797" operator="equal">
      <formula>"No"</formula>
    </cfRule>
    <cfRule type="cellIs" dxfId="863" priority="798" operator="equal">
      <formula>"Yes"</formula>
    </cfRule>
  </conditionalFormatting>
  <conditionalFormatting sqref="P1">
    <cfRule type="cellIs" dxfId="862" priority="894" operator="equal">
      <formula>"No"</formula>
    </cfRule>
    <cfRule type="cellIs" dxfId="861" priority="895" operator="equal">
      <formula>"Yes"</formula>
    </cfRule>
  </conditionalFormatting>
  <conditionalFormatting sqref="C10:D10">
    <cfRule type="cellIs" dxfId="860" priority="892" operator="equal">
      <formula>"No"</formula>
    </cfRule>
    <cfRule type="cellIs" dxfId="859" priority="893" operator="equal">
      <formula>"Yes"</formula>
    </cfRule>
  </conditionalFormatting>
  <conditionalFormatting sqref="E10">
    <cfRule type="cellIs" dxfId="858" priority="890" operator="equal">
      <formula>"No"</formula>
    </cfRule>
    <cfRule type="cellIs" dxfId="857" priority="891" operator="equal">
      <formula>"Yes"</formula>
    </cfRule>
  </conditionalFormatting>
  <conditionalFormatting sqref="G4:R7 Z4:AA7 AC4:AK7 C6:C7 E4:E7">
    <cfRule type="cellIs" dxfId="856" priority="753" operator="equal">
      <formula>"No"</formula>
    </cfRule>
    <cfRule type="cellIs" dxfId="855" priority="754" operator="equal">
      <formula>"Yes"</formula>
    </cfRule>
  </conditionalFormatting>
  <conditionalFormatting sqref="Z10">
    <cfRule type="cellIs" dxfId="854" priority="884" operator="equal">
      <formula>"No"</formula>
    </cfRule>
    <cfRule type="cellIs" dxfId="853" priority="885" operator="equal">
      <formula>"Yes"</formula>
    </cfRule>
  </conditionalFormatting>
  <conditionalFormatting sqref="Z10">
    <cfRule type="cellIs" dxfId="852" priority="882" operator="equal">
      <formula>1</formula>
    </cfRule>
    <cfRule type="cellIs" dxfId="851" priority="883" operator="equal">
      <formula>20</formula>
    </cfRule>
  </conditionalFormatting>
  <conditionalFormatting sqref="Z10">
    <cfRule type="cellIs" dxfId="850" priority="881" operator="equal">
      <formula>19</formula>
    </cfRule>
  </conditionalFormatting>
  <conditionalFormatting sqref="D8">
    <cfRule type="cellIs" dxfId="849" priority="807" operator="equal">
      <formula>"No"</formula>
    </cfRule>
    <cfRule type="cellIs" dxfId="848" priority="808" operator="equal">
      <formula>"Yes"</formula>
    </cfRule>
  </conditionalFormatting>
  <conditionalFormatting sqref="E8">
    <cfRule type="cellIs" dxfId="847" priority="813" operator="equal">
      <formula>"No"</formula>
    </cfRule>
    <cfRule type="cellIs" dxfId="846" priority="814" operator="equal">
      <formula>"Yes"</formula>
    </cfRule>
  </conditionalFormatting>
  <conditionalFormatting sqref="D8">
    <cfRule type="cellIs" dxfId="845" priority="809" operator="equal">
      <formula>"No"</formula>
    </cfRule>
    <cfRule type="cellIs" dxfId="844" priority="810" operator="equal">
      <formula>"Yes"</formula>
    </cfRule>
  </conditionalFormatting>
  <conditionalFormatting sqref="G8 Z8">
    <cfRule type="cellIs" dxfId="843" priority="803" operator="equal">
      <formula>1</formula>
    </cfRule>
    <cfRule type="cellIs" dxfId="842" priority="804" operator="equal">
      <formula>20</formula>
    </cfRule>
  </conditionalFormatting>
  <conditionalFormatting sqref="G8">
    <cfRule type="cellIs" dxfId="841" priority="802" operator="equal">
      <formula>19</formula>
    </cfRule>
  </conditionalFormatting>
  <conditionalFormatting sqref="G8 Z8">
    <cfRule type="cellIs" dxfId="840" priority="801" operator="equal">
      <formula>19</formula>
    </cfRule>
  </conditionalFormatting>
  <conditionalFormatting sqref="X8:Y8">
    <cfRule type="cellIs" dxfId="839" priority="785" operator="equal">
      <formula>"No"</formula>
    </cfRule>
    <cfRule type="cellIs" dxfId="838" priority="786" operator="equal">
      <formula>"Yes"</formula>
    </cfRule>
  </conditionalFormatting>
  <conditionalFormatting sqref="W8">
    <cfRule type="cellIs" dxfId="837" priority="781" operator="equal">
      <formula>"No"</formula>
    </cfRule>
    <cfRule type="cellIs" dxfId="836" priority="782" operator="equal">
      <formula>"Yes"</formula>
    </cfRule>
  </conditionalFormatting>
  <conditionalFormatting sqref="W8">
    <cfRule type="cellIs" dxfId="835" priority="779" operator="equal">
      <formula>"No"</formula>
    </cfRule>
    <cfRule type="cellIs" dxfId="834" priority="780" operator="equal">
      <formula>"Yes"</formula>
    </cfRule>
  </conditionalFormatting>
  <conditionalFormatting sqref="T8">
    <cfRule type="cellIs" dxfId="833" priority="777" operator="equal">
      <formula>"No"</formula>
    </cfRule>
    <cfRule type="cellIs" dxfId="832" priority="778" operator="equal">
      <formula>"Yes"</formula>
    </cfRule>
  </conditionalFormatting>
  <conditionalFormatting sqref="A8">
    <cfRule type="cellIs" dxfId="831" priority="775" operator="equal">
      <formula>"No"</formula>
    </cfRule>
    <cfRule type="cellIs" dxfId="830" priority="776" operator="equal">
      <formula>"Yes"</formula>
    </cfRule>
  </conditionalFormatting>
  <conditionalFormatting sqref="B8">
    <cfRule type="cellIs" dxfId="829" priority="773" operator="equal">
      <formula>"No"</formula>
    </cfRule>
    <cfRule type="cellIs" dxfId="828" priority="774" operator="equal">
      <formula>"Yes"</formula>
    </cfRule>
  </conditionalFormatting>
  <conditionalFormatting sqref="U8">
    <cfRule type="cellIs" dxfId="827" priority="771" operator="equal">
      <formula>"No"</formula>
    </cfRule>
    <cfRule type="cellIs" dxfId="826" priority="772" operator="equal">
      <formula>"Yes"</formula>
    </cfRule>
  </conditionalFormatting>
  <conditionalFormatting sqref="V8">
    <cfRule type="cellIs" dxfId="825" priority="769" operator="equal">
      <formula>"No"</formula>
    </cfRule>
    <cfRule type="cellIs" dxfId="824" priority="770" operator="equal">
      <formula>"Yes"</formula>
    </cfRule>
  </conditionalFormatting>
  <conditionalFormatting sqref="V8">
    <cfRule type="cellIs" dxfId="823" priority="767" operator="equal">
      <formula>"No"</formula>
    </cfRule>
    <cfRule type="cellIs" dxfId="822" priority="768" operator="equal">
      <formula>"Yes"</formula>
    </cfRule>
  </conditionalFormatting>
  <conditionalFormatting sqref="C8">
    <cfRule type="cellIs" dxfId="821" priority="765" operator="equal">
      <formula>"No"</formula>
    </cfRule>
    <cfRule type="cellIs" dxfId="820" priority="766" operator="equal">
      <formula>"Yes"</formula>
    </cfRule>
  </conditionalFormatting>
  <conditionalFormatting sqref="C8">
    <cfRule type="cellIs" dxfId="819" priority="763" operator="equal">
      <formula>"No"</formula>
    </cfRule>
    <cfRule type="cellIs" dxfId="818" priority="764" operator="equal">
      <formula>"Yes"</formula>
    </cfRule>
  </conditionalFormatting>
  <conditionalFormatting sqref="A6:B7 S4:S7 D4:E7 A4:A5 W4:Y5">
    <cfRule type="cellIs" dxfId="817" priority="755" operator="equal">
      <formula>"No"</formula>
    </cfRule>
    <cfRule type="cellIs" dxfId="816" priority="756" operator="equal">
      <formula>"Yes"</formula>
    </cfRule>
  </conditionalFormatting>
  <conditionalFormatting sqref="G4:G7 Z4:Z7">
    <cfRule type="cellIs" dxfId="815" priority="751" operator="equal">
      <formula>1</formula>
    </cfRule>
    <cfRule type="cellIs" dxfId="814" priority="752" operator="equal">
      <formula>20</formula>
    </cfRule>
  </conditionalFormatting>
  <conditionalFormatting sqref="G4:G7">
    <cfRule type="cellIs" dxfId="813" priority="750" operator="equal">
      <formula>19</formula>
    </cfRule>
  </conditionalFormatting>
  <conditionalFormatting sqref="G4:G7 Z4:Z7">
    <cfRule type="cellIs" dxfId="812" priority="749" operator="equal">
      <formula>19</formula>
    </cfRule>
  </conditionalFormatting>
  <conditionalFormatting sqref="X10">
    <cfRule type="cellIs" dxfId="811" priority="711" operator="equal">
      <formula>"No"</formula>
    </cfRule>
    <cfRule type="cellIs" dxfId="810" priority="712" operator="equal">
      <formula>"Yes"</formula>
    </cfRule>
  </conditionalFormatting>
  <conditionalFormatting sqref="D4:D7">
    <cfRule type="cellIs" dxfId="809" priority="745" operator="equal">
      <formula>"No"</formula>
    </cfRule>
    <cfRule type="cellIs" dxfId="808" priority="746" operator="equal">
      <formula>"Yes"</formula>
    </cfRule>
  </conditionalFormatting>
  <conditionalFormatting sqref="AB4:AB7">
    <cfRule type="cellIs" dxfId="807" priority="743" operator="equal">
      <formula>"No"</formula>
    </cfRule>
    <cfRule type="cellIs" dxfId="806" priority="744" operator="equal">
      <formula>"Yes"</formula>
    </cfRule>
  </conditionalFormatting>
  <conditionalFormatting sqref="W10">
    <cfRule type="cellIs" dxfId="805" priority="719" operator="equal">
      <formula>"No"</formula>
    </cfRule>
    <cfRule type="cellIs" dxfId="804" priority="720" operator="equal">
      <formula>"Yes"</formula>
    </cfRule>
  </conditionalFormatting>
  <conditionalFormatting sqref="W10:X10">
    <cfRule type="cellIs" dxfId="803" priority="725" operator="equal">
      <formula>"No"</formula>
    </cfRule>
    <cfRule type="cellIs" dxfId="802" priority="726" operator="equal">
      <formula>"Yes"</formula>
    </cfRule>
  </conditionalFormatting>
  <conditionalFormatting sqref="X10">
    <cfRule type="cellIs" dxfId="801" priority="723" operator="equal">
      <formula>"No"</formula>
    </cfRule>
    <cfRule type="cellIs" dxfId="800" priority="724" operator="equal">
      <formula>"Yes"</formula>
    </cfRule>
  </conditionalFormatting>
  <conditionalFormatting sqref="Y10">
    <cfRule type="cellIs" dxfId="799" priority="721" operator="equal">
      <formula>"No"</formula>
    </cfRule>
    <cfRule type="cellIs" dxfId="798" priority="722" operator="equal">
      <formula>"Yes"</formula>
    </cfRule>
  </conditionalFormatting>
  <conditionalFormatting sqref="W10 Y10">
    <cfRule type="cellIs" dxfId="797" priority="713" operator="equal">
      <formula>"No"</formula>
    </cfRule>
    <cfRule type="cellIs" dxfId="796" priority="714" operator="equal">
      <formula>"Yes"</formula>
    </cfRule>
  </conditionalFormatting>
  <conditionalFormatting sqref="D17:E17">
    <cfRule type="cellIs" dxfId="795" priority="693" operator="equal">
      <formula>"No"</formula>
    </cfRule>
    <cfRule type="cellIs" dxfId="794" priority="694" operator="equal">
      <formula>"Yes"</formula>
    </cfRule>
  </conditionalFormatting>
  <conditionalFormatting sqref="E17 C17">
    <cfRule type="cellIs" dxfId="793" priority="691" operator="equal">
      <formula>"No"</formula>
    </cfRule>
    <cfRule type="cellIs" dxfId="792" priority="692" operator="equal">
      <formula>"Yes"</formula>
    </cfRule>
  </conditionalFormatting>
  <conditionalFormatting sqref="D17">
    <cfRule type="cellIs" dxfId="791" priority="687" operator="equal">
      <formula>"No"</formula>
    </cfRule>
    <cfRule type="cellIs" dxfId="790" priority="688" operator="equal">
      <formula>"Yes"</formula>
    </cfRule>
  </conditionalFormatting>
  <conditionalFormatting sqref="AB17">
    <cfRule type="cellIs" dxfId="789" priority="679" operator="equal">
      <formula>"No"</formula>
    </cfRule>
    <cfRule type="cellIs" dxfId="788" priority="680" operator="equal">
      <formula>"Yes"</formula>
    </cfRule>
  </conditionalFormatting>
  <conditionalFormatting sqref="G17:S17 AA17 AC17:AK17">
    <cfRule type="cellIs" dxfId="787" priority="685" operator="equal">
      <formula>"No"</formula>
    </cfRule>
    <cfRule type="cellIs" dxfId="786" priority="686" operator="equal">
      <formula>"Yes"</formula>
    </cfRule>
  </conditionalFormatting>
  <conditionalFormatting sqref="G17">
    <cfRule type="cellIs" dxfId="785" priority="683" operator="equal">
      <formula>1</formula>
    </cfRule>
    <cfRule type="cellIs" dxfId="784" priority="684" operator="equal">
      <formula>20</formula>
    </cfRule>
  </conditionalFormatting>
  <conditionalFormatting sqref="G17">
    <cfRule type="cellIs" dxfId="783" priority="682" operator="equal">
      <formula>19</formula>
    </cfRule>
  </conditionalFormatting>
  <conditionalFormatting sqref="G17">
    <cfRule type="cellIs" dxfId="782" priority="681" operator="equal">
      <formula>19</formula>
    </cfRule>
  </conditionalFormatting>
  <conditionalFormatting sqref="A17:B17">
    <cfRule type="cellIs" dxfId="781" priority="677" operator="equal">
      <formula>"No"</formula>
    </cfRule>
    <cfRule type="cellIs" dxfId="780" priority="678" operator="equal">
      <formula>"Yes"</formula>
    </cfRule>
  </conditionalFormatting>
  <conditionalFormatting sqref="G17:S17 AA17:AK17">
    <cfRule type="cellIs" dxfId="779" priority="675" operator="equal">
      <formula>"No"</formula>
    </cfRule>
    <cfRule type="cellIs" dxfId="778" priority="676" operator="equal">
      <formula>"Yes"</formula>
    </cfRule>
  </conditionalFormatting>
  <conditionalFormatting sqref="G17">
    <cfRule type="cellIs" dxfId="777" priority="673" operator="equal">
      <formula>1</formula>
    </cfRule>
    <cfRule type="cellIs" dxfId="776" priority="674" operator="equal">
      <formula>20</formula>
    </cfRule>
  </conditionalFormatting>
  <conditionalFormatting sqref="G17">
    <cfRule type="cellIs" dxfId="775" priority="672" operator="equal">
      <formula>19</formula>
    </cfRule>
  </conditionalFormatting>
  <conditionalFormatting sqref="G17">
    <cfRule type="cellIs" dxfId="774" priority="671" operator="equal">
      <formula>19</formula>
    </cfRule>
  </conditionalFormatting>
  <conditionalFormatting sqref="A17:B17">
    <cfRule type="cellIs" dxfId="773" priority="669" operator="equal">
      <formula>"No"</formula>
    </cfRule>
    <cfRule type="cellIs" dxfId="772" priority="670" operator="equal">
      <formula>"Yes"</formula>
    </cfRule>
  </conditionalFormatting>
  <conditionalFormatting sqref="C17:D17">
    <cfRule type="cellIs" dxfId="771" priority="667" operator="equal">
      <formula>"No"</formula>
    </cfRule>
    <cfRule type="cellIs" dxfId="770" priority="668" operator="equal">
      <formula>"Yes"</formula>
    </cfRule>
  </conditionalFormatting>
  <conditionalFormatting sqref="E17">
    <cfRule type="cellIs" dxfId="769" priority="665" operator="equal">
      <formula>"No"</formula>
    </cfRule>
    <cfRule type="cellIs" dxfId="768" priority="666" operator="equal">
      <formula>"Yes"</formula>
    </cfRule>
  </conditionalFormatting>
  <conditionalFormatting sqref="Z17">
    <cfRule type="cellIs" dxfId="767" priority="663" operator="equal">
      <formula>"No"</formula>
    </cfRule>
    <cfRule type="cellIs" dxfId="766" priority="664" operator="equal">
      <formula>"Yes"</formula>
    </cfRule>
  </conditionalFormatting>
  <conditionalFormatting sqref="Z17">
    <cfRule type="cellIs" dxfId="765" priority="661" operator="equal">
      <formula>1</formula>
    </cfRule>
    <cfRule type="cellIs" dxfId="764" priority="662" operator="equal">
      <formula>20</formula>
    </cfRule>
  </conditionalFormatting>
  <conditionalFormatting sqref="Z17">
    <cfRule type="cellIs" dxfId="763" priority="660" operator="equal">
      <formula>19</formula>
    </cfRule>
  </conditionalFormatting>
  <conditionalFormatting sqref="T3">
    <cfRule type="cellIs" dxfId="762" priority="642" operator="equal">
      <formula>"No"</formula>
    </cfRule>
    <cfRule type="cellIs" dxfId="761" priority="643" operator="equal">
      <formula>"Yes"</formula>
    </cfRule>
  </conditionalFormatting>
  <conditionalFormatting sqref="T4:T7">
    <cfRule type="cellIs" dxfId="760" priority="640" operator="equal">
      <formula>"No"</formula>
    </cfRule>
    <cfRule type="cellIs" dxfId="759" priority="641" operator="equal">
      <formula>"Yes"</formula>
    </cfRule>
  </conditionalFormatting>
  <conditionalFormatting sqref="B4">
    <cfRule type="cellIs" dxfId="758" priority="638" operator="equal">
      <formula>"No"</formula>
    </cfRule>
    <cfRule type="cellIs" dxfId="757" priority="639" operator="equal">
      <formula>"Yes"</formula>
    </cfRule>
  </conditionalFormatting>
  <conditionalFormatting sqref="F3">
    <cfRule type="cellIs" dxfId="756" priority="626" operator="equal">
      <formula>"No"</formula>
    </cfRule>
    <cfRule type="cellIs" dxfId="755" priority="627" operator="equal">
      <formula>"Yes"</formula>
    </cfRule>
  </conditionalFormatting>
  <conditionalFormatting sqref="W6">
    <cfRule type="cellIs" dxfId="754" priority="586" operator="equal">
      <formula>"No"</formula>
    </cfRule>
    <cfRule type="cellIs" dxfId="753" priority="587" operator="equal">
      <formula>"Yes"</formula>
    </cfRule>
  </conditionalFormatting>
  <conditionalFormatting sqref="B3">
    <cfRule type="cellIs" dxfId="752" priority="632" operator="equal">
      <formula>"No"</formula>
    </cfRule>
    <cfRule type="cellIs" dxfId="751" priority="633" operator="equal">
      <formula>"Yes"</formula>
    </cfRule>
  </conditionalFormatting>
  <conditionalFormatting sqref="F10">
    <cfRule type="cellIs" dxfId="750" priority="618" operator="equal">
      <formula>"No"</formula>
    </cfRule>
    <cfRule type="cellIs" dxfId="749" priority="619" operator="equal">
      <formula>"Yes"</formula>
    </cfRule>
  </conditionalFormatting>
  <conditionalFormatting sqref="V3">
    <cfRule type="cellIs" dxfId="748" priority="628" operator="equal">
      <formula>"No"</formula>
    </cfRule>
    <cfRule type="cellIs" dxfId="747" priority="629" operator="equal">
      <formula>"Yes"</formula>
    </cfRule>
  </conditionalFormatting>
  <conditionalFormatting sqref="F8">
    <cfRule type="cellIs" dxfId="746" priority="624" operator="equal">
      <formula>"No"</formula>
    </cfRule>
    <cfRule type="cellIs" dxfId="745" priority="625" operator="equal">
      <formula>"Yes"</formula>
    </cfRule>
  </conditionalFormatting>
  <conditionalFormatting sqref="F4:F7">
    <cfRule type="cellIs" dxfId="744" priority="622" operator="equal">
      <formula>"No"</formula>
    </cfRule>
    <cfRule type="cellIs" dxfId="743" priority="623" operator="equal">
      <formula>"Yes"</formula>
    </cfRule>
  </conditionalFormatting>
  <conditionalFormatting sqref="F10">
    <cfRule type="cellIs" dxfId="742" priority="616" operator="equal">
      <formula>"No"</formula>
    </cfRule>
    <cfRule type="cellIs" dxfId="741" priority="617" operator="equal">
      <formula>"Yes"</formula>
    </cfRule>
  </conditionalFormatting>
  <conditionalFormatting sqref="F17">
    <cfRule type="cellIs" dxfId="740" priority="610" operator="equal">
      <formula>"No"</formula>
    </cfRule>
    <cfRule type="cellIs" dxfId="739" priority="611" operator="equal">
      <formula>"Yes"</formula>
    </cfRule>
  </conditionalFormatting>
  <conditionalFormatting sqref="F17">
    <cfRule type="cellIs" dxfId="738" priority="608" operator="equal">
      <formula>"No"</formula>
    </cfRule>
    <cfRule type="cellIs" dxfId="737" priority="609" operator="equal">
      <formula>"Yes"</formula>
    </cfRule>
  </conditionalFormatting>
  <conditionalFormatting sqref="U3">
    <cfRule type="cellIs" dxfId="736" priority="604" operator="equal">
      <formula>"No"</formula>
    </cfRule>
    <cfRule type="cellIs" dxfId="735" priority="605" operator="equal">
      <formula>"Yes"</formula>
    </cfRule>
  </conditionalFormatting>
  <conditionalFormatting sqref="U5">
    <cfRule type="cellIs" dxfId="734" priority="600" operator="equal">
      <formula>"No"</formula>
    </cfRule>
    <cfRule type="cellIs" dxfId="733" priority="601" operator="equal">
      <formula>"Yes"</formula>
    </cfRule>
  </conditionalFormatting>
  <conditionalFormatting sqref="V4:V5">
    <cfRule type="cellIs" dxfId="732" priority="598" operator="equal">
      <formula>"No"</formula>
    </cfRule>
    <cfRule type="cellIs" dxfId="731" priority="599" operator="equal">
      <formula>"Yes"</formula>
    </cfRule>
  </conditionalFormatting>
  <conditionalFormatting sqref="C4:C5">
    <cfRule type="cellIs" dxfId="730" priority="596" operator="equal">
      <formula>"No"</formula>
    </cfRule>
    <cfRule type="cellIs" dxfId="729" priority="597" operator="equal">
      <formula>"Yes"</formula>
    </cfRule>
  </conditionalFormatting>
  <conditionalFormatting sqref="X6:Y6">
    <cfRule type="cellIs" dxfId="728" priority="590" operator="equal">
      <formula>"No"</formula>
    </cfRule>
    <cfRule type="cellIs" dxfId="727" priority="591" operator="equal">
      <formula>"Yes"</formula>
    </cfRule>
  </conditionalFormatting>
  <conditionalFormatting sqref="W6">
    <cfRule type="cellIs" dxfId="726" priority="588" operator="equal">
      <formula>"No"</formula>
    </cfRule>
    <cfRule type="cellIs" dxfId="725" priority="589" operator="equal">
      <formula>"Yes"</formula>
    </cfRule>
  </conditionalFormatting>
  <conditionalFormatting sqref="V7 X7">
    <cfRule type="cellIs" dxfId="724" priority="574" operator="equal">
      <formula>"No"</formula>
    </cfRule>
    <cfRule type="cellIs" dxfId="723" priority="575" operator="equal">
      <formula>"Yes"</formula>
    </cfRule>
  </conditionalFormatting>
  <conditionalFormatting sqref="V6">
    <cfRule type="cellIs" dxfId="722" priority="582" operator="equal">
      <formula>"No"</formula>
    </cfRule>
    <cfRule type="cellIs" dxfId="721" priority="583" operator="equal">
      <formula>"Yes"</formula>
    </cfRule>
  </conditionalFormatting>
  <conditionalFormatting sqref="V6">
    <cfRule type="cellIs" dxfId="720" priority="580" operator="equal">
      <formula>"No"</formula>
    </cfRule>
    <cfRule type="cellIs" dxfId="719" priority="581" operator="equal">
      <formula>"Yes"</formula>
    </cfRule>
  </conditionalFormatting>
  <conditionalFormatting sqref="U6">
    <cfRule type="cellIs" dxfId="718" priority="578" operator="equal">
      <formula>"No"</formula>
    </cfRule>
    <cfRule type="cellIs" dxfId="717" priority="579" operator="equal">
      <formula>"Yes"</formula>
    </cfRule>
  </conditionalFormatting>
  <conditionalFormatting sqref="U7 W7:X7">
    <cfRule type="cellIs" dxfId="716" priority="576" operator="equal">
      <formula>"No"</formula>
    </cfRule>
    <cfRule type="cellIs" dxfId="715" priority="577" operator="equal">
      <formula>"Yes"</formula>
    </cfRule>
  </conditionalFormatting>
  <conditionalFormatting sqref="W7">
    <cfRule type="cellIs" dxfId="714" priority="572" operator="equal">
      <formula>"No"</formula>
    </cfRule>
    <cfRule type="cellIs" dxfId="713" priority="573" operator="equal">
      <formula>"Yes"</formula>
    </cfRule>
  </conditionalFormatting>
  <conditionalFormatting sqref="Y7">
    <cfRule type="cellIs" dxfId="712" priority="570" operator="equal">
      <formula>"No"</formula>
    </cfRule>
    <cfRule type="cellIs" dxfId="711" priority="571" operator="equal">
      <formula>"Yes"</formula>
    </cfRule>
  </conditionalFormatting>
  <conditionalFormatting sqref="D11:E12">
    <cfRule type="cellIs" dxfId="710" priority="568" operator="equal">
      <formula>"No"</formula>
    </cfRule>
    <cfRule type="cellIs" dxfId="709" priority="569" operator="equal">
      <formula>"Yes"</formula>
    </cfRule>
  </conditionalFormatting>
  <conditionalFormatting sqref="E11:E12 C11:C16">
    <cfRule type="cellIs" dxfId="708" priority="566" operator="equal">
      <formula>"No"</formula>
    </cfRule>
    <cfRule type="cellIs" dxfId="707" priority="567" operator="equal">
      <formula>"Yes"</formula>
    </cfRule>
  </conditionalFormatting>
  <conditionalFormatting sqref="D11:D12">
    <cfRule type="cellIs" dxfId="706" priority="564" operator="equal">
      <formula>"No"</formula>
    </cfRule>
    <cfRule type="cellIs" dxfId="705" priority="565" operator="equal">
      <formula>"Yes"</formula>
    </cfRule>
  </conditionalFormatting>
  <conditionalFormatting sqref="AB11:AB16">
    <cfRule type="cellIs" dxfId="704" priority="556" operator="equal">
      <formula>"No"</formula>
    </cfRule>
    <cfRule type="cellIs" dxfId="703" priority="557" operator="equal">
      <formula>"Yes"</formula>
    </cfRule>
  </conditionalFormatting>
  <conditionalFormatting sqref="G11:S16 AA11:AA16 AC11:AK16">
    <cfRule type="cellIs" dxfId="702" priority="562" operator="equal">
      <formula>"No"</formula>
    </cfRule>
    <cfRule type="cellIs" dxfId="701" priority="563" operator="equal">
      <formula>"Yes"</formula>
    </cfRule>
  </conditionalFormatting>
  <conditionalFormatting sqref="G11:G16">
    <cfRule type="cellIs" dxfId="700" priority="560" operator="equal">
      <formula>1</formula>
    </cfRule>
    <cfRule type="cellIs" dxfId="699" priority="561" operator="equal">
      <formula>20</formula>
    </cfRule>
  </conditionalFormatting>
  <conditionalFormatting sqref="G11:G16">
    <cfRule type="cellIs" dxfId="698" priority="559" operator="equal">
      <formula>19</formula>
    </cfRule>
  </conditionalFormatting>
  <conditionalFormatting sqref="G11:G16">
    <cfRule type="cellIs" dxfId="697" priority="558" operator="equal">
      <formula>19</formula>
    </cfRule>
  </conditionalFormatting>
  <conditionalFormatting sqref="A11:B16">
    <cfRule type="cellIs" dxfId="696" priority="554" operator="equal">
      <formula>"No"</formula>
    </cfRule>
    <cfRule type="cellIs" dxfId="695" priority="555" operator="equal">
      <formula>"Yes"</formula>
    </cfRule>
  </conditionalFormatting>
  <conditionalFormatting sqref="G11:S16 AA11:AK16">
    <cfRule type="cellIs" dxfId="694" priority="552" operator="equal">
      <formula>"No"</formula>
    </cfRule>
    <cfRule type="cellIs" dxfId="693" priority="553" operator="equal">
      <formula>"Yes"</formula>
    </cfRule>
  </conditionalFormatting>
  <conditionalFormatting sqref="G11:G16">
    <cfRule type="cellIs" dxfId="692" priority="550" operator="equal">
      <formula>1</formula>
    </cfRule>
    <cfRule type="cellIs" dxfId="691" priority="551" operator="equal">
      <formula>20</formula>
    </cfRule>
  </conditionalFormatting>
  <conditionalFormatting sqref="G11:G16">
    <cfRule type="cellIs" dxfId="690" priority="549" operator="equal">
      <formula>19</formula>
    </cfRule>
  </conditionalFormatting>
  <conditionalFormatting sqref="G11:G16">
    <cfRule type="cellIs" dxfId="689" priority="548" operator="equal">
      <formula>19</formula>
    </cfRule>
  </conditionalFormatting>
  <conditionalFormatting sqref="A11:B16">
    <cfRule type="cellIs" dxfId="688" priority="546" operator="equal">
      <formula>"No"</formula>
    </cfRule>
    <cfRule type="cellIs" dxfId="687" priority="547" operator="equal">
      <formula>"Yes"</formula>
    </cfRule>
  </conditionalFormatting>
  <conditionalFormatting sqref="C11:D12 C12:C16">
    <cfRule type="cellIs" dxfId="686" priority="544" operator="equal">
      <formula>"No"</formula>
    </cfRule>
    <cfRule type="cellIs" dxfId="685" priority="545" operator="equal">
      <formula>"Yes"</formula>
    </cfRule>
  </conditionalFormatting>
  <conditionalFormatting sqref="E11:E12">
    <cfRule type="cellIs" dxfId="684" priority="542" operator="equal">
      <formula>"No"</formula>
    </cfRule>
    <cfRule type="cellIs" dxfId="683" priority="543" operator="equal">
      <formula>"Yes"</formula>
    </cfRule>
  </conditionalFormatting>
  <conditionalFormatting sqref="Z11:Z16">
    <cfRule type="cellIs" dxfId="682" priority="540" operator="equal">
      <formula>"No"</formula>
    </cfRule>
    <cfRule type="cellIs" dxfId="681" priority="541" operator="equal">
      <formula>"Yes"</formula>
    </cfRule>
  </conditionalFormatting>
  <conditionalFormatting sqref="Z11:Z16">
    <cfRule type="cellIs" dxfId="680" priority="538" operator="equal">
      <formula>1</formula>
    </cfRule>
    <cfRule type="cellIs" dxfId="679" priority="539" operator="equal">
      <formula>20</formula>
    </cfRule>
  </conditionalFormatting>
  <conditionalFormatting sqref="Z11:Z16">
    <cfRule type="cellIs" dxfId="678" priority="537" operator="equal">
      <formula>19</formula>
    </cfRule>
  </conditionalFormatting>
  <conditionalFormatting sqref="X12:X13 X16">
    <cfRule type="cellIs" dxfId="677" priority="521" operator="equal">
      <formula>"No"</formula>
    </cfRule>
    <cfRule type="cellIs" dxfId="676" priority="522" operator="equal">
      <formula>"Yes"</formula>
    </cfRule>
  </conditionalFormatting>
  <conditionalFormatting sqref="W12:W13 W16">
    <cfRule type="cellIs" dxfId="675" priority="529" operator="equal">
      <formula>"No"</formula>
    </cfRule>
    <cfRule type="cellIs" dxfId="674" priority="530" operator="equal">
      <formula>"Yes"</formula>
    </cfRule>
  </conditionalFormatting>
  <conditionalFormatting sqref="W12:X13 W16:X16">
    <cfRule type="cellIs" dxfId="673" priority="535" operator="equal">
      <formula>"No"</formula>
    </cfRule>
    <cfRule type="cellIs" dxfId="672" priority="536" operator="equal">
      <formula>"Yes"</formula>
    </cfRule>
  </conditionalFormatting>
  <conditionalFormatting sqref="X12:X13 X16">
    <cfRule type="cellIs" dxfId="671" priority="533" operator="equal">
      <formula>"No"</formula>
    </cfRule>
    <cfRule type="cellIs" dxfId="670" priority="534" operator="equal">
      <formula>"Yes"</formula>
    </cfRule>
  </conditionalFormatting>
  <conditionalFormatting sqref="Y12:Y13 Y16">
    <cfRule type="cellIs" dxfId="669" priority="531" operator="equal">
      <formula>"No"</formula>
    </cfRule>
    <cfRule type="cellIs" dxfId="668" priority="532" operator="equal">
      <formula>"Yes"</formula>
    </cfRule>
  </conditionalFormatting>
  <conditionalFormatting sqref="U11 U13:U16">
    <cfRule type="cellIs" dxfId="667" priority="527" operator="equal">
      <formula>"No"</formula>
    </cfRule>
    <cfRule type="cellIs" dxfId="666" priority="528" operator="equal">
      <formula>"Yes"</formula>
    </cfRule>
  </conditionalFormatting>
  <conditionalFormatting sqref="U11 U13:U16">
    <cfRule type="cellIs" dxfId="665" priority="525" operator="equal">
      <formula>"No"</formula>
    </cfRule>
    <cfRule type="cellIs" dxfId="664" priority="526" operator="equal">
      <formula>"Yes"</formula>
    </cfRule>
  </conditionalFormatting>
  <conditionalFormatting sqref="W12:W13 Y12:Y13 Y16 W16">
    <cfRule type="cellIs" dxfId="663" priority="523" operator="equal">
      <formula>"No"</formula>
    </cfRule>
    <cfRule type="cellIs" dxfId="662" priority="524" operator="equal">
      <formula>"Yes"</formula>
    </cfRule>
  </conditionalFormatting>
  <conditionalFormatting sqref="F11:F16">
    <cfRule type="cellIs" dxfId="661" priority="519" operator="equal">
      <formula>"No"</formula>
    </cfRule>
    <cfRule type="cellIs" dxfId="660" priority="520" operator="equal">
      <formula>"Yes"</formula>
    </cfRule>
  </conditionalFormatting>
  <conditionalFormatting sqref="F11:F16">
    <cfRule type="cellIs" dxfId="659" priority="517" operator="equal">
      <formula>"No"</formula>
    </cfRule>
    <cfRule type="cellIs" dxfId="658" priority="518" operator="equal">
      <formula>"Yes"</formula>
    </cfRule>
  </conditionalFormatting>
  <conditionalFormatting sqref="U10">
    <cfRule type="cellIs" dxfId="657" priority="515" operator="equal">
      <formula>"No"</formula>
    </cfRule>
    <cfRule type="cellIs" dxfId="656" priority="516" operator="equal">
      <formula>"Yes"</formula>
    </cfRule>
  </conditionalFormatting>
  <conditionalFormatting sqref="U10">
    <cfRule type="cellIs" dxfId="655" priority="513" operator="equal">
      <formula>"No"</formula>
    </cfRule>
    <cfRule type="cellIs" dxfId="654" priority="514" operator="equal">
      <formula>"Yes"</formula>
    </cfRule>
  </conditionalFormatting>
  <conditionalFormatting sqref="U12">
    <cfRule type="cellIs" dxfId="653" priority="511" operator="equal">
      <formula>"No"</formula>
    </cfRule>
    <cfRule type="cellIs" dxfId="652" priority="512" operator="equal">
      <formula>"Yes"</formula>
    </cfRule>
  </conditionalFormatting>
  <conditionalFormatting sqref="U12">
    <cfRule type="cellIs" dxfId="651" priority="509" operator="equal">
      <formula>"No"</formula>
    </cfRule>
    <cfRule type="cellIs" dxfId="650" priority="510" operator="equal">
      <formula>"Yes"</formula>
    </cfRule>
  </conditionalFormatting>
  <conditionalFormatting sqref="U17">
    <cfRule type="cellIs" dxfId="649" priority="507" operator="equal">
      <formula>"No"</formula>
    </cfRule>
    <cfRule type="cellIs" dxfId="648" priority="508" operator="equal">
      <formula>"Yes"</formula>
    </cfRule>
  </conditionalFormatting>
  <conditionalFormatting sqref="U17">
    <cfRule type="cellIs" dxfId="647" priority="505" operator="equal">
      <formula>"No"</formula>
    </cfRule>
    <cfRule type="cellIs" dxfId="646" priority="506" operator="equal">
      <formula>"Yes"</formula>
    </cfRule>
  </conditionalFormatting>
  <conditionalFormatting sqref="T10">
    <cfRule type="cellIs" dxfId="645" priority="503" operator="equal">
      <formula>"No"</formula>
    </cfRule>
    <cfRule type="cellIs" dxfId="644" priority="504" operator="equal">
      <formula>"Yes"</formula>
    </cfRule>
  </conditionalFormatting>
  <conditionalFormatting sqref="T10">
    <cfRule type="cellIs" dxfId="643" priority="501" operator="equal">
      <formula>"No"</formula>
    </cfRule>
    <cfRule type="cellIs" dxfId="642" priority="502" operator="equal">
      <formula>"Yes"</formula>
    </cfRule>
  </conditionalFormatting>
  <conditionalFormatting sqref="T17">
    <cfRule type="cellIs" dxfId="641" priority="499" operator="equal">
      <formula>"No"</formula>
    </cfRule>
    <cfRule type="cellIs" dxfId="640" priority="500" operator="equal">
      <formula>"Yes"</formula>
    </cfRule>
  </conditionalFormatting>
  <conditionalFormatting sqref="T17">
    <cfRule type="cellIs" dxfId="639" priority="497" operator="equal">
      <formula>"No"</formula>
    </cfRule>
    <cfRule type="cellIs" dxfId="638" priority="498" operator="equal">
      <formula>"Yes"</formula>
    </cfRule>
  </conditionalFormatting>
  <conditionalFormatting sqref="T11:T16">
    <cfRule type="cellIs" dxfId="637" priority="495" operator="equal">
      <formula>"No"</formula>
    </cfRule>
    <cfRule type="cellIs" dxfId="636" priority="496" operator="equal">
      <formula>"Yes"</formula>
    </cfRule>
  </conditionalFormatting>
  <conditionalFormatting sqref="T11:T16">
    <cfRule type="cellIs" dxfId="635" priority="493" operator="equal">
      <formula>"No"</formula>
    </cfRule>
    <cfRule type="cellIs" dxfId="634" priority="494" operator="equal">
      <formula>"Yes"</formula>
    </cfRule>
  </conditionalFormatting>
  <conditionalFormatting sqref="C13:E13">
    <cfRule type="cellIs" dxfId="633" priority="491" operator="equal">
      <formula>"No"</formula>
    </cfRule>
    <cfRule type="cellIs" dxfId="632" priority="492" operator="equal">
      <formula>"Yes"</formula>
    </cfRule>
  </conditionalFormatting>
  <conditionalFormatting sqref="C14:E15">
    <cfRule type="cellIs" dxfId="631" priority="489" operator="equal">
      <formula>"No"</formula>
    </cfRule>
    <cfRule type="cellIs" dxfId="630" priority="490" operator="equal">
      <formula>"Yes"</formula>
    </cfRule>
  </conditionalFormatting>
  <conditionalFormatting sqref="C16:E16">
    <cfRule type="cellIs" dxfId="629" priority="487" operator="equal">
      <formula>"No"</formula>
    </cfRule>
    <cfRule type="cellIs" dxfId="628" priority="488" operator="equal">
      <formula>"Yes"</formula>
    </cfRule>
  </conditionalFormatting>
  <conditionalFormatting sqref="V12:V13 V16">
    <cfRule type="cellIs" dxfId="627" priority="481" operator="equal">
      <formula>"No"</formula>
    </cfRule>
    <cfRule type="cellIs" dxfId="626" priority="482" operator="equal">
      <formula>"Yes"</formula>
    </cfRule>
  </conditionalFormatting>
  <conditionalFormatting sqref="V12:V13 V16">
    <cfRule type="cellIs" dxfId="625" priority="479" operator="equal">
      <formula>"No"</formula>
    </cfRule>
    <cfRule type="cellIs" dxfId="624" priority="480" operator="equal">
      <formula>"Yes"</formula>
    </cfRule>
  </conditionalFormatting>
  <conditionalFormatting sqref="V13">
    <cfRule type="cellIs" dxfId="623" priority="477" operator="equal">
      <formula>"No"</formula>
    </cfRule>
    <cfRule type="cellIs" dxfId="622" priority="478" operator="equal">
      <formula>"Yes"</formula>
    </cfRule>
  </conditionalFormatting>
  <conditionalFormatting sqref="V14">
    <cfRule type="cellIs" dxfId="621" priority="453" operator="equal">
      <formula>"No"</formula>
    </cfRule>
    <cfRule type="cellIs" dxfId="620" priority="454" operator="equal">
      <formula>"Yes"</formula>
    </cfRule>
  </conditionalFormatting>
  <conditionalFormatting sqref="V16">
    <cfRule type="cellIs" dxfId="619" priority="473" operator="equal">
      <formula>"No"</formula>
    </cfRule>
    <cfRule type="cellIs" dxfId="618" priority="474" operator="equal">
      <formula>"Yes"</formula>
    </cfRule>
  </conditionalFormatting>
  <conditionalFormatting sqref="V10">
    <cfRule type="cellIs" dxfId="617" priority="471" operator="equal">
      <formula>"No"</formula>
    </cfRule>
    <cfRule type="cellIs" dxfId="616" priority="472" operator="equal">
      <formula>"Yes"</formula>
    </cfRule>
  </conditionalFormatting>
  <conditionalFormatting sqref="V10">
    <cfRule type="cellIs" dxfId="615" priority="469" operator="equal">
      <formula>"No"</formula>
    </cfRule>
    <cfRule type="cellIs" dxfId="614" priority="470" operator="equal">
      <formula>"Yes"</formula>
    </cfRule>
  </conditionalFormatting>
  <conditionalFormatting sqref="W17:X17">
    <cfRule type="cellIs" dxfId="613" priority="467" operator="equal">
      <formula>"No"</formula>
    </cfRule>
    <cfRule type="cellIs" dxfId="612" priority="468" operator="equal">
      <formula>"Yes"</formula>
    </cfRule>
  </conditionalFormatting>
  <conditionalFormatting sqref="X17 V17">
    <cfRule type="cellIs" dxfId="611" priority="465" operator="equal">
      <formula>"No"</formula>
    </cfRule>
    <cfRule type="cellIs" dxfId="610" priority="466" operator="equal">
      <formula>"Yes"</formula>
    </cfRule>
  </conditionalFormatting>
  <conditionalFormatting sqref="W17">
    <cfRule type="cellIs" dxfId="609" priority="463" operator="equal">
      <formula>"No"</formula>
    </cfRule>
    <cfRule type="cellIs" dxfId="608" priority="464" operator="equal">
      <formula>"Yes"</formula>
    </cfRule>
  </conditionalFormatting>
  <conditionalFormatting sqref="V17:W17">
    <cfRule type="cellIs" dxfId="607" priority="461" operator="equal">
      <formula>"No"</formula>
    </cfRule>
    <cfRule type="cellIs" dxfId="606" priority="462" operator="equal">
      <formula>"Yes"</formula>
    </cfRule>
  </conditionalFormatting>
  <conditionalFormatting sqref="X17">
    <cfRule type="cellIs" dxfId="605" priority="459" operator="equal">
      <formula>"No"</formula>
    </cfRule>
    <cfRule type="cellIs" dxfId="604" priority="460" operator="equal">
      <formula>"Yes"</formula>
    </cfRule>
  </conditionalFormatting>
  <conditionalFormatting sqref="Y17">
    <cfRule type="cellIs" dxfId="603" priority="457" operator="equal">
      <formula>"No"</formula>
    </cfRule>
    <cfRule type="cellIs" dxfId="602" priority="458" operator="equal">
      <formula>"Yes"</formula>
    </cfRule>
  </conditionalFormatting>
  <conditionalFormatting sqref="Y17">
    <cfRule type="cellIs" dxfId="601" priority="455" operator="equal">
      <formula>"No"</formula>
    </cfRule>
    <cfRule type="cellIs" dxfId="600" priority="456" operator="equal">
      <formula>"Yes"</formula>
    </cfRule>
  </conditionalFormatting>
  <conditionalFormatting sqref="V14">
    <cfRule type="cellIs" dxfId="599" priority="451" operator="equal">
      <formula>"No"</formula>
    </cfRule>
    <cfRule type="cellIs" dxfId="598" priority="452" operator="equal">
      <formula>"Yes"</formula>
    </cfRule>
  </conditionalFormatting>
  <conditionalFormatting sqref="Y14">
    <cfRule type="cellIs" dxfId="597" priority="449" operator="equal">
      <formula>"No"</formula>
    </cfRule>
    <cfRule type="cellIs" dxfId="596" priority="450" operator="equal">
      <formula>"Yes"</formula>
    </cfRule>
  </conditionalFormatting>
  <conditionalFormatting sqref="Y14">
    <cfRule type="cellIs" dxfId="595" priority="447" operator="equal">
      <formula>"No"</formula>
    </cfRule>
    <cfRule type="cellIs" dxfId="594" priority="448" operator="equal">
      <formula>"Yes"</formula>
    </cfRule>
  </conditionalFormatting>
  <conditionalFormatting sqref="V14:X14">
    <cfRule type="cellIs" dxfId="593" priority="445" operator="equal">
      <formula>"No"</formula>
    </cfRule>
    <cfRule type="cellIs" dxfId="592" priority="446" operator="equal">
      <formula>"Yes"</formula>
    </cfRule>
  </conditionalFormatting>
  <conditionalFormatting sqref="D18:E18">
    <cfRule type="cellIs" dxfId="591" priority="421" operator="equal">
      <formula>"No"</formula>
    </cfRule>
    <cfRule type="cellIs" dxfId="590" priority="422" operator="equal">
      <formula>"Yes"</formula>
    </cfRule>
  </conditionalFormatting>
  <conditionalFormatting sqref="E18 C18:C20 C22">
    <cfRule type="cellIs" dxfId="589" priority="419" operator="equal">
      <formula>"No"</formula>
    </cfRule>
    <cfRule type="cellIs" dxfId="588" priority="420" operator="equal">
      <formula>"Yes"</formula>
    </cfRule>
  </conditionalFormatting>
  <conditionalFormatting sqref="D18">
    <cfRule type="cellIs" dxfId="587" priority="417" operator="equal">
      <formula>"No"</formula>
    </cfRule>
    <cfRule type="cellIs" dxfId="586" priority="418" operator="equal">
      <formula>"Yes"</formula>
    </cfRule>
  </conditionalFormatting>
  <conditionalFormatting sqref="AB18">
    <cfRule type="cellIs" dxfId="585" priority="409" operator="equal">
      <formula>"No"</formula>
    </cfRule>
    <cfRule type="cellIs" dxfId="584" priority="410" operator="equal">
      <formula>"Yes"</formula>
    </cfRule>
  </conditionalFormatting>
  <conditionalFormatting sqref="G18:S18 AA18 AC18:AK18">
    <cfRule type="cellIs" dxfId="583" priority="415" operator="equal">
      <formula>"No"</formula>
    </cfRule>
    <cfRule type="cellIs" dxfId="582" priority="416" operator="equal">
      <formula>"Yes"</formula>
    </cfRule>
  </conditionalFormatting>
  <conditionalFormatting sqref="G18">
    <cfRule type="cellIs" dxfId="581" priority="413" operator="equal">
      <formula>1</formula>
    </cfRule>
    <cfRule type="cellIs" dxfId="580" priority="414" operator="equal">
      <formula>20</formula>
    </cfRule>
  </conditionalFormatting>
  <conditionalFormatting sqref="G18">
    <cfRule type="cellIs" dxfId="579" priority="412" operator="equal">
      <formula>19</formula>
    </cfRule>
  </conditionalFormatting>
  <conditionalFormatting sqref="G18">
    <cfRule type="cellIs" dxfId="578" priority="411" operator="equal">
      <formula>19</formula>
    </cfRule>
  </conditionalFormatting>
  <conditionalFormatting sqref="A18:B18">
    <cfRule type="cellIs" dxfId="577" priority="407" operator="equal">
      <formula>"No"</formula>
    </cfRule>
    <cfRule type="cellIs" dxfId="576" priority="408" operator="equal">
      <formula>"Yes"</formula>
    </cfRule>
  </conditionalFormatting>
  <conditionalFormatting sqref="G18:S18 AA18:AK18">
    <cfRule type="cellIs" dxfId="575" priority="405" operator="equal">
      <formula>"No"</formula>
    </cfRule>
    <cfRule type="cellIs" dxfId="574" priority="406" operator="equal">
      <formula>"Yes"</formula>
    </cfRule>
  </conditionalFormatting>
  <conditionalFormatting sqref="G18">
    <cfRule type="cellIs" dxfId="573" priority="403" operator="equal">
      <formula>1</formula>
    </cfRule>
    <cfRule type="cellIs" dxfId="572" priority="404" operator="equal">
      <formula>20</formula>
    </cfRule>
  </conditionalFormatting>
  <conditionalFormatting sqref="G18">
    <cfRule type="cellIs" dxfId="571" priority="402" operator="equal">
      <formula>19</formula>
    </cfRule>
  </conditionalFormatting>
  <conditionalFormatting sqref="G18">
    <cfRule type="cellIs" dxfId="570" priority="401" operator="equal">
      <formula>19</formula>
    </cfRule>
  </conditionalFormatting>
  <conditionalFormatting sqref="A18:B18">
    <cfRule type="cellIs" dxfId="569" priority="399" operator="equal">
      <formula>"No"</formula>
    </cfRule>
    <cfRule type="cellIs" dxfId="568" priority="400" operator="equal">
      <formula>"Yes"</formula>
    </cfRule>
  </conditionalFormatting>
  <conditionalFormatting sqref="C18:D18 C18:C20 C22">
    <cfRule type="cellIs" dxfId="567" priority="397" operator="equal">
      <formula>"No"</formula>
    </cfRule>
    <cfRule type="cellIs" dxfId="566" priority="398" operator="equal">
      <formula>"Yes"</formula>
    </cfRule>
  </conditionalFormatting>
  <conditionalFormatting sqref="E18">
    <cfRule type="cellIs" dxfId="565" priority="395" operator="equal">
      <formula>"No"</formula>
    </cfRule>
    <cfRule type="cellIs" dxfId="564" priority="396" operator="equal">
      <formula>"Yes"</formula>
    </cfRule>
  </conditionalFormatting>
  <conditionalFormatting sqref="Z18">
    <cfRule type="cellIs" dxfId="563" priority="393" operator="equal">
      <formula>"No"</formula>
    </cfRule>
    <cfRule type="cellIs" dxfId="562" priority="394" operator="equal">
      <formula>"Yes"</formula>
    </cfRule>
  </conditionalFormatting>
  <conditionalFormatting sqref="Z18">
    <cfRule type="cellIs" dxfId="561" priority="391" operator="equal">
      <formula>1</formula>
    </cfRule>
    <cfRule type="cellIs" dxfId="560" priority="392" operator="equal">
      <formula>20</formula>
    </cfRule>
  </conditionalFormatting>
  <conditionalFormatting sqref="Z18">
    <cfRule type="cellIs" dxfId="559" priority="390" operator="equal">
      <formula>19</formula>
    </cfRule>
  </conditionalFormatting>
  <conditionalFormatting sqref="F18">
    <cfRule type="cellIs" dxfId="558" priority="388" operator="equal">
      <formula>"No"</formula>
    </cfRule>
    <cfRule type="cellIs" dxfId="557" priority="389" operator="equal">
      <formula>"Yes"</formula>
    </cfRule>
  </conditionalFormatting>
  <conditionalFormatting sqref="F18">
    <cfRule type="cellIs" dxfId="556" priority="386" operator="equal">
      <formula>"No"</formula>
    </cfRule>
    <cfRule type="cellIs" dxfId="555" priority="387" operator="equal">
      <formula>"Yes"</formula>
    </cfRule>
  </conditionalFormatting>
  <conditionalFormatting sqref="U18">
    <cfRule type="cellIs" dxfId="554" priority="362" operator="equal">
      <formula>"No"</formula>
    </cfRule>
    <cfRule type="cellIs" dxfId="553" priority="363" operator="equal">
      <formula>"Yes"</formula>
    </cfRule>
  </conditionalFormatting>
  <conditionalFormatting sqref="U18">
    <cfRule type="cellIs" dxfId="552" priority="360" operator="equal">
      <formula>"No"</formula>
    </cfRule>
    <cfRule type="cellIs" dxfId="551" priority="361" operator="equal">
      <formula>"Yes"</formula>
    </cfRule>
  </conditionalFormatting>
  <conditionalFormatting sqref="V18">
    <cfRule type="cellIs" dxfId="550" priority="358" operator="equal">
      <formula>"No"</formula>
    </cfRule>
    <cfRule type="cellIs" dxfId="549" priority="359" operator="equal">
      <formula>"Yes"</formula>
    </cfRule>
  </conditionalFormatting>
  <conditionalFormatting sqref="V18">
    <cfRule type="cellIs" dxfId="548" priority="356" operator="equal">
      <formula>"No"</formula>
    </cfRule>
    <cfRule type="cellIs" dxfId="547" priority="357" operator="equal">
      <formula>"Yes"</formula>
    </cfRule>
  </conditionalFormatting>
  <conditionalFormatting sqref="Y18">
    <cfRule type="cellIs" dxfId="546" priority="354" operator="equal">
      <formula>"No"</formula>
    </cfRule>
    <cfRule type="cellIs" dxfId="545" priority="355" operator="equal">
      <formula>"Yes"</formula>
    </cfRule>
  </conditionalFormatting>
  <conditionalFormatting sqref="Y18">
    <cfRule type="cellIs" dxfId="544" priority="352" operator="equal">
      <formula>"No"</formula>
    </cfRule>
    <cfRule type="cellIs" dxfId="543" priority="353" operator="equal">
      <formula>"Yes"</formula>
    </cfRule>
  </conditionalFormatting>
  <conditionalFormatting sqref="V18 X18">
    <cfRule type="cellIs" dxfId="542" priority="350" operator="equal">
      <formula>"No"</formula>
    </cfRule>
    <cfRule type="cellIs" dxfId="541" priority="351" operator="equal">
      <formula>"Yes"</formula>
    </cfRule>
  </conditionalFormatting>
  <conditionalFormatting sqref="W18">
    <cfRule type="cellIs" dxfId="540" priority="348" operator="equal">
      <formula>"No"</formula>
    </cfRule>
    <cfRule type="cellIs" dxfId="539" priority="349" operator="equal">
      <formula>"Yes"</formula>
    </cfRule>
  </conditionalFormatting>
  <conditionalFormatting sqref="A29">
    <cfRule type="cellIs" dxfId="538" priority="346" operator="equal">
      <formula>"No"</formula>
    </cfRule>
    <cfRule type="cellIs" dxfId="537" priority="347" operator="equal">
      <formula>"Yes"</formula>
    </cfRule>
  </conditionalFormatting>
  <conditionalFormatting sqref="A29">
    <cfRule type="cellIs" dxfId="536" priority="344" operator="equal">
      <formula>"No"</formula>
    </cfRule>
    <cfRule type="cellIs" dxfId="535" priority="345" operator="equal">
      <formula>"Yes"</formula>
    </cfRule>
  </conditionalFormatting>
  <conditionalFormatting sqref="B29">
    <cfRule type="cellIs" dxfId="534" priority="342" operator="equal">
      <formula>"No"</formula>
    </cfRule>
    <cfRule type="cellIs" dxfId="533" priority="343" operator="equal">
      <formula>"Yes"</formula>
    </cfRule>
  </conditionalFormatting>
  <conditionalFormatting sqref="B29">
    <cfRule type="cellIs" dxfId="532" priority="340" operator="equal">
      <formula>"No"</formula>
    </cfRule>
    <cfRule type="cellIs" dxfId="531" priority="341" operator="equal">
      <formula>"Yes"</formula>
    </cfRule>
  </conditionalFormatting>
  <conditionalFormatting sqref="AB19:AB20">
    <cfRule type="cellIs" dxfId="530" priority="326" operator="equal">
      <formula>"No"</formula>
    </cfRule>
    <cfRule type="cellIs" dxfId="529" priority="327" operator="equal">
      <formula>"Yes"</formula>
    </cfRule>
  </conditionalFormatting>
  <conditionalFormatting sqref="G19:S20 AA19:AA20 AC19:AK20">
    <cfRule type="cellIs" dxfId="528" priority="332" operator="equal">
      <formula>"No"</formula>
    </cfRule>
    <cfRule type="cellIs" dxfId="527" priority="333" operator="equal">
      <formula>"Yes"</formula>
    </cfRule>
  </conditionalFormatting>
  <conditionalFormatting sqref="G19:G20">
    <cfRule type="cellIs" dxfId="526" priority="330" operator="equal">
      <formula>1</formula>
    </cfRule>
    <cfRule type="cellIs" dxfId="525" priority="331" operator="equal">
      <formula>20</formula>
    </cfRule>
  </conditionalFormatting>
  <conditionalFormatting sqref="G19:G20">
    <cfRule type="cellIs" dxfId="524" priority="329" operator="equal">
      <formula>19</formula>
    </cfRule>
  </conditionalFormatting>
  <conditionalFormatting sqref="G19:G20">
    <cfRule type="cellIs" dxfId="523" priority="328" operator="equal">
      <formula>19</formula>
    </cfRule>
  </conditionalFormatting>
  <conditionalFormatting sqref="A19:B20">
    <cfRule type="cellIs" dxfId="522" priority="324" operator="equal">
      <formula>"No"</formula>
    </cfRule>
    <cfRule type="cellIs" dxfId="521" priority="325" operator="equal">
      <formula>"Yes"</formula>
    </cfRule>
  </conditionalFormatting>
  <conditionalFormatting sqref="G19:S20 AA19:AK20">
    <cfRule type="cellIs" dxfId="520" priority="322" operator="equal">
      <formula>"No"</formula>
    </cfRule>
    <cfRule type="cellIs" dxfId="519" priority="323" operator="equal">
      <formula>"Yes"</formula>
    </cfRule>
  </conditionalFormatting>
  <conditionalFormatting sqref="G19:G20">
    <cfRule type="cellIs" dxfId="518" priority="320" operator="equal">
      <formula>1</formula>
    </cfRule>
    <cfRule type="cellIs" dxfId="517" priority="321" operator="equal">
      <formula>20</formula>
    </cfRule>
  </conditionalFormatting>
  <conditionalFormatting sqref="G19:G20">
    <cfRule type="cellIs" dxfId="516" priority="319" operator="equal">
      <formula>19</formula>
    </cfRule>
  </conditionalFormatting>
  <conditionalFormatting sqref="G19:G20">
    <cfRule type="cellIs" dxfId="515" priority="318" operator="equal">
      <formula>19</formula>
    </cfRule>
  </conditionalFormatting>
  <conditionalFormatting sqref="A19:B20">
    <cfRule type="cellIs" dxfId="514" priority="316" operator="equal">
      <formula>"No"</formula>
    </cfRule>
    <cfRule type="cellIs" dxfId="513" priority="317" operator="equal">
      <formula>"Yes"</formula>
    </cfRule>
  </conditionalFormatting>
  <conditionalFormatting sqref="Z19:Z20">
    <cfRule type="cellIs" dxfId="512" priority="310" operator="equal">
      <formula>"No"</formula>
    </cfRule>
    <cfRule type="cellIs" dxfId="511" priority="311" operator="equal">
      <formula>"Yes"</formula>
    </cfRule>
  </conditionalFormatting>
  <conditionalFormatting sqref="Z19:Z20">
    <cfRule type="cellIs" dxfId="510" priority="308" operator="equal">
      <formula>1</formula>
    </cfRule>
    <cfRule type="cellIs" dxfId="509" priority="309" operator="equal">
      <formula>20</formula>
    </cfRule>
  </conditionalFormatting>
  <conditionalFormatting sqref="Z19:Z20">
    <cfRule type="cellIs" dxfId="508" priority="307" operator="equal">
      <formula>19</formula>
    </cfRule>
  </conditionalFormatting>
  <conditionalFormatting sqref="U19:U20">
    <cfRule type="cellIs" dxfId="507" priority="267" operator="equal">
      <formula>"No"</formula>
    </cfRule>
    <cfRule type="cellIs" dxfId="506" priority="268" operator="equal">
      <formula>"Yes"</formula>
    </cfRule>
  </conditionalFormatting>
  <conditionalFormatting sqref="X20:Y20">
    <cfRule type="cellIs" dxfId="505" priority="253" operator="equal">
      <formula>"No"</formula>
    </cfRule>
    <cfRule type="cellIs" dxfId="504" priority="254" operator="equal">
      <formula>"Yes"</formula>
    </cfRule>
  </conditionalFormatting>
  <conditionalFormatting sqref="W20">
    <cfRule type="cellIs" dxfId="503" priority="251" operator="equal">
      <formula>"No"</formula>
    </cfRule>
    <cfRule type="cellIs" dxfId="502" priority="252" operator="equal">
      <formula>"Yes"</formula>
    </cfRule>
  </conditionalFormatting>
  <conditionalFormatting sqref="D20:F20">
    <cfRule type="cellIs" dxfId="501" priority="281" operator="equal">
      <formula>"No"</formula>
    </cfRule>
    <cfRule type="cellIs" dxfId="500" priority="282" operator="equal">
      <formula>"Yes"</formula>
    </cfRule>
  </conditionalFormatting>
  <conditionalFormatting sqref="C20">
    <cfRule type="cellIs" dxfId="499" priority="279" operator="equal">
      <formula>"No"</formula>
    </cfRule>
    <cfRule type="cellIs" dxfId="498" priority="280" operator="equal">
      <formula>"Yes"</formula>
    </cfRule>
  </conditionalFormatting>
  <conditionalFormatting sqref="E19:F19">
    <cfRule type="cellIs" dxfId="497" priority="277" operator="equal">
      <formula>"No"</formula>
    </cfRule>
    <cfRule type="cellIs" dxfId="496" priority="278" operator="equal">
      <formula>"Yes"</formula>
    </cfRule>
  </conditionalFormatting>
  <conditionalFormatting sqref="C19">
    <cfRule type="cellIs" dxfId="495" priority="275" operator="equal">
      <formula>"No"</formula>
    </cfRule>
    <cfRule type="cellIs" dxfId="494" priority="276" operator="equal">
      <formula>"Yes"</formula>
    </cfRule>
  </conditionalFormatting>
  <conditionalFormatting sqref="D19">
    <cfRule type="cellIs" dxfId="493" priority="273" operator="equal">
      <formula>"No"</formula>
    </cfRule>
    <cfRule type="cellIs" dxfId="492" priority="274" operator="equal">
      <formula>"Yes"</formula>
    </cfRule>
  </conditionalFormatting>
  <conditionalFormatting sqref="D19">
    <cfRule type="cellIs" dxfId="491" priority="271" operator="equal">
      <formula>"No"</formula>
    </cfRule>
    <cfRule type="cellIs" dxfId="490" priority="272" operator="equal">
      <formula>"Yes"</formula>
    </cfRule>
  </conditionalFormatting>
  <conditionalFormatting sqref="U19:U20">
    <cfRule type="cellIs" dxfId="489" priority="269" operator="equal">
      <formula>"No"</formula>
    </cfRule>
    <cfRule type="cellIs" dxfId="488" priority="270" operator="equal">
      <formula>"Yes"</formula>
    </cfRule>
  </conditionalFormatting>
  <conditionalFormatting sqref="X19:Y19">
    <cfRule type="cellIs" dxfId="487" priority="247" operator="equal">
      <formula>"No"</formula>
    </cfRule>
    <cfRule type="cellIs" dxfId="486" priority="248" operator="equal">
      <formula>"Yes"</formula>
    </cfRule>
  </conditionalFormatting>
  <conditionalFormatting sqref="W19">
    <cfRule type="cellIs" dxfId="485" priority="243" operator="equal">
      <formula>"No"</formula>
    </cfRule>
    <cfRule type="cellIs" dxfId="484" priority="244" operator="equal">
      <formula>"Yes"</formula>
    </cfRule>
  </conditionalFormatting>
  <conditionalFormatting sqref="W19">
    <cfRule type="cellIs" dxfId="483" priority="241" operator="equal">
      <formula>"No"</formula>
    </cfRule>
    <cfRule type="cellIs" dxfId="482" priority="242" operator="equal">
      <formula>"Yes"</formula>
    </cfRule>
  </conditionalFormatting>
  <conditionalFormatting sqref="T19:T20">
    <cfRule type="cellIs" dxfId="481" priority="239" operator="equal">
      <formula>"No"</formula>
    </cfRule>
    <cfRule type="cellIs" dxfId="480" priority="240" operator="equal">
      <formula>"Yes"</formula>
    </cfRule>
  </conditionalFormatting>
  <conditionalFormatting sqref="T19:T20">
    <cfRule type="cellIs" dxfId="479" priority="237" operator="equal">
      <formula>"No"</formula>
    </cfRule>
    <cfRule type="cellIs" dxfId="478" priority="238" operator="equal">
      <formula>"Yes"</formula>
    </cfRule>
  </conditionalFormatting>
  <conditionalFormatting sqref="AB22">
    <cfRule type="cellIs" dxfId="477" priority="229" operator="equal">
      <formula>"No"</formula>
    </cfRule>
    <cfRule type="cellIs" dxfId="476" priority="230" operator="equal">
      <formula>"Yes"</formula>
    </cfRule>
  </conditionalFormatting>
  <conditionalFormatting sqref="G22:S22 AA22 AC22:AK22">
    <cfRule type="cellIs" dxfId="475" priority="235" operator="equal">
      <formula>"No"</formula>
    </cfRule>
    <cfRule type="cellIs" dxfId="474" priority="236" operator="equal">
      <formula>"Yes"</formula>
    </cfRule>
  </conditionalFormatting>
  <conditionalFormatting sqref="G22">
    <cfRule type="cellIs" dxfId="473" priority="233" operator="equal">
      <formula>1</formula>
    </cfRule>
    <cfRule type="cellIs" dxfId="472" priority="234" operator="equal">
      <formula>20</formula>
    </cfRule>
  </conditionalFormatting>
  <conditionalFormatting sqref="G22">
    <cfRule type="cellIs" dxfId="471" priority="232" operator="equal">
      <formula>19</formula>
    </cfRule>
  </conditionalFormatting>
  <conditionalFormatting sqref="G22">
    <cfRule type="cellIs" dxfId="470" priority="231" operator="equal">
      <formula>19</formula>
    </cfRule>
  </conditionalFormatting>
  <conditionalFormatting sqref="A22:B22">
    <cfRule type="cellIs" dxfId="469" priority="227" operator="equal">
      <formula>"No"</formula>
    </cfRule>
    <cfRule type="cellIs" dxfId="468" priority="228" operator="equal">
      <formula>"Yes"</formula>
    </cfRule>
  </conditionalFormatting>
  <conditionalFormatting sqref="G22:S22 AA22:AK22">
    <cfRule type="cellIs" dxfId="467" priority="225" operator="equal">
      <formula>"No"</formula>
    </cfRule>
    <cfRule type="cellIs" dxfId="466" priority="226" operator="equal">
      <formula>"Yes"</formula>
    </cfRule>
  </conditionalFormatting>
  <conditionalFormatting sqref="G22">
    <cfRule type="cellIs" dxfId="465" priority="223" operator="equal">
      <formula>1</formula>
    </cfRule>
    <cfRule type="cellIs" dxfId="464" priority="224" operator="equal">
      <formula>20</formula>
    </cfRule>
  </conditionalFormatting>
  <conditionalFormatting sqref="G22">
    <cfRule type="cellIs" dxfId="463" priority="222" operator="equal">
      <formula>19</formula>
    </cfRule>
  </conditionalFormatting>
  <conditionalFormatting sqref="G22">
    <cfRule type="cellIs" dxfId="462" priority="221" operator="equal">
      <formula>19</formula>
    </cfRule>
  </conditionalFormatting>
  <conditionalFormatting sqref="A22:B22">
    <cfRule type="cellIs" dxfId="461" priority="219" operator="equal">
      <formula>"No"</formula>
    </cfRule>
    <cfRule type="cellIs" dxfId="460" priority="220" operator="equal">
      <formula>"Yes"</formula>
    </cfRule>
  </conditionalFormatting>
  <conditionalFormatting sqref="Z22">
    <cfRule type="cellIs" dxfId="459" priority="217" operator="equal">
      <formula>"No"</formula>
    </cfRule>
    <cfRule type="cellIs" dxfId="458" priority="218" operator="equal">
      <formula>"Yes"</formula>
    </cfRule>
  </conditionalFormatting>
  <conditionalFormatting sqref="Z22">
    <cfRule type="cellIs" dxfId="457" priority="215" operator="equal">
      <formula>1</formula>
    </cfRule>
    <cfRule type="cellIs" dxfId="456" priority="216" operator="equal">
      <formula>20</formula>
    </cfRule>
  </conditionalFormatting>
  <conditionalFormatting sqref="Z22">
    <cfRule type="cellIs" dxfId="455" priority="214" operator="equal">
      <formula>19</formula>
    </cfRule>
  </conditionalFormatting>
  <conditionalFormatting sqref="E22:F22">
    <cfRule type="cellIs" dxfId="454" priority="212" operator="equal">
      <formula>"No"</formula>
    </cfRule>
    <cfRule type="cellIs" dxfId="453" priority="213" operator="equal">
      <formula>"Yes"</formula>
    </cfRule>
  </conditionalFormatting>
  <conditionalFormatting sqref="C22">
    <cfRule type="cellIs" dxfId="452" priority="210" operator="equal">
      <formula>"No"</formula>
    </cfRule>
    <cfRule type="cellIs" dxfId="451" priority="211" operator="equal">
      <formula>"Yes"</formula>
    </cfRule>
  </conditionalFormatting>
  <conditionalFormatting sqref="T22">
    <cfRule type="cellIs" dxfId="450" priority="198" operator="equal">
      <formula>"No"</formula>
    </cfRule>
    <cfRule type="cellIs" dxfId="449" priority="199" operator="equal">
      <formula>"Yes"</formula>
    </cfRule>
  </conditionalFormatting>
  <conditionalFormatting sqref="T22">
    <cfRule type="cellIs" dxfId="448" priority="196" operator="equal">
      <formula>"No"</formula>
    </cfRule>
    <cfRule type="cellIs" dxfId="447" priority="197" operator="equal">
      <formula>"Yes"</formula>
    </cfRule>
  </conditionalFormatting>
  <conditionalFormatting sqref="V19:V20">
    <cfRule type="cellIs" dxfId="446" priority="194" operator="equal">
      <formula>"No"</formula>
    </cfRule>
    <cfRule type="cellIs" dxfId="445" priority="195" operator="equal">
      <formula>"Yes"</formula>
    </cfRule>
  </conditionalFormatting>
  <conditionalFormatting sqref="V19:V20">
    <cfRule type="cellIs" dxfId="444" priority="192" operator="equal">
      <formula>"No"</formula>
    </cfRule>
    <cfRule type="cellIs" dxfId="443" priority="193" operator="equal">
      <formula>"Yes"</formula>
    </cfRule>
  </conditionalFormatting>
  <conditionalFormatting sqref="V20">
    <cfRule type="cellIs" dxfId="442" priority="190" operator="equal">
      <formula>"No"</formula>
    </cfRule>
    <cfRule type="cellIs" dxfId="441" priority="191" operator="equal">
      <formula>"Yes"</formula>
    </cfRule>
  </conditionalFormatting>
  <conditionalFormatting sqref="V19">
    <cfRule type="cellIs" dxfId="440" priority="188" operator="equal">
      <formula>"No"</formula>
    </cfRule>
    <cfRule type="cellIs" dxfId="439" priority="189" operator="equal">
      <formula>"Yes"</formula>
    </cfRule>
  </conditionalFormatting>
  <conditionalFormatting sqref="D22">
    <cfRule type="cellIs" dxfId="438" priority="184" operator="equal">
      <formula>"No"</formula>
    </cfRule>
    <cfRule type="cellIs" dxfId="437" priority="185" operator="equal">
      <formula>"Yes"</formula>
    </cfRule>
  </conditionalFormatting>
  <conditionalFormatting sqref="D22">
    <cfRule type="cellIs" dxfId="436" priority="182" operator="equal">
      <formula>"No"</formula>
    </cfRule>
    <cfRule type="cellIs" dxfId="435" priority="183" operator="equal">
      <formula>"Yes"</formula>
    </cfRule>
  </conditionalFormatting>
  <conditionalFormatting sqref="V22">
    <cfRule type="cellIs" dxfId="434" priority="176" operator="equal">
      <formula>"No"</formula>
    </cfRule>
    <cfRule type="cellIs" dxfId="433" priority="177" operator="equal">
      <formula>"Yes"</formula>
    </cfRule>
  </conditionalFormatting>
  <conditionalFormatting sqref="V22">
    <cfRule type="cellIs" dxfId="432" priority="174" operator="equal">
      <formula>"No"</formula>
    </cfRule>
    <cfRule type="cellIs" dxfId="431" priority="175" operator="equal">
      <formula>"Yes"</formula>
    </cfRule>
  </conditionalFormatting>
  <conditionalFormatting sqref="Y22">
    <cfRule type="cellIs" dxfId="430" priority="172" operator="equal">
      <formula>"No"</formula>
    </cfRule>
    <cfRule type="cellIs" dxfId="429" priority="173" operator="equal">
      <formula>"Yes"</formula>
    </cfRule>
  </conditionalFormatting>
  <conditionalFormatting sqref="Y22">
    <cfRule type="cellIs" dxfId="428" priority="170" operator="equal">
      <formula>"No"</formula>
    </cfRule>
    <cfRule type="cellIs" dxfId="427" priority="171" operator="equal">
      <formula>"Yes"</formula>
    </cfRule>
  </conditionalFormatting>
  <conditionalFormatting sqref="V22 X22">
    <cfRule type="cellIs" dxfId="426" priority="168" operator="equal">
      <formula>"No"</formula>
    </cfRule>
    <cfRule type="cellIs" dxfId="425" priority="169" operator="equal">
      <formula>"Yes"</formula>
    </cfRule>
  </conditionalFormatting>
  <conditionalFormatting sqref="W22">
    <cfRule type="cellIs" dxfId="424" priority="166" operator="equal">
      <formula>"No"</formula>
    </cfRule>
    <cfRule type="cellIs" dxfId="423" priority="167" operator="equal">
      <formula>"Yes"</formula>
    </cfRule>
  </conditionalFormatting>
  <conditionalFormatting sqref="U22">
    <cfRule type="cellIs" dxfId="422" priority="164" operator="equal">
      <formula>"No"</formula>
    </cfRule>
    <cfRule type="cellIs" dxfId="421" priority="165" operator="equal">
      <formula>"Yes"</formula>
    </cfRule>
  </conditionalFormatting>
  <conditionalFormatting sqref="U22">
    <cfRule type="cellIs" dxfId="420" priority="162" operator="equal">
      <formula>"No"</formula>
    </cfRule>
    <cfRule type="cellIs" dxfId="419" priority="163" operator="equal">
      <formula>"Yes"</formula>
    </cfRule>
  </conditionalFormatting>
  <conditionalFormatting sqref="C21">
    <cfRule type="cellIs" dxfId="418" priority="156" operator="equal">
      <formula>"No"</formula>
    </cfRule>
    <cfRule type="cellIs" dxfId="417" priority="157" operator="equal">
      <formula>"Yes"</formula>
    </cfRule>
  </conditionalFormatting>
  <conditionalFormatting sqref="C21">
    <cfRule type="cellIs" dxfId="416" priority="154" operator="equal">
      <formula>"No"</formula>
    </cfRule>
    <cfRule type="cellIs" dxfId="415" priority="155" operator="equal">
      <formula>"Yes"</formula>
    </cfRule>
  </conditionalFormatting>
  <conditionalFormatting sqref="AB21">
    <cfRule type="cellIs" dxfId="414" priority="146" operator="equal">
      <formula>"No"</formula>
    </cfRule>
    <cfRule type="cellIs" dxfId="413" priority="147" operator="equal">
      <formula>"Yes"</formula>
    </cfRule>
  </conditionalFormatting>
  <conditionalFormatting sqref="G21:S21 AA21 AC21:AK21">
    <cfRule type="cellIs" dxfId="412" priority="152" operator="equal">
      <formula>"No"</formula>
    </cfRule>
    <cfRule type="cellIs" dxfId="411" priority="153" operator="equal">
      <formula>"Yes"</formula>
    </cfRule>
  </conditionalFormatting>
  <conditionalFormatting sqref="G21">
    <cfRule type="cellIs" dxfId="410" priority="150" operator="equal">
      <formula>1</formula>
    </cfRule>
    <cfRule type="cellIs" dxfId="409" priority="151" operator="equal">
      <formula>20</formula>
    </cfRule>
  </conditionalFormatting>
  <conditionalFormatting sqref="G21">
    <cfRule type="cellIs" dxfId="408" priority="149" operator="equal">
      <formula>19</formula>
    </cfRule>
  </conditionalFormatting>
  <conditionalFormatting sqref="G21">
    <cfRule type="cellIs" dxfId="407" priority="148" operator="equal">
      <formula>19</formula>
    </cfRule>
  </conditionalFormatting>
  <conditionalFormatting sqref="A21:B21">
    <cfRule type="cellIs" dxfId="406" priority="144" operator="equal">
      <formula>"No"</formula>
    </cfRule>
    <cfRule type="cellIs" dxfId="405" priority="145" operator="equal">
      <formula>"Yes"</formula>
    </cfRule>
  </conditionalFormatting>
  <conditionalFormatting sqref="G21:S21 AA21:AK21">
    <cfRule type="cellIs" dxfId="404" priority="142" operator="equal">
      <formula>"No"</formula>
    </cfRule>
    <cfRule type="cellIs" dxfId="403" priority="143" operator="equal">
      <formula>"Yes"</formula>
    </cfRule>
  </conditionalFormatting>
  <conditionalFormatting sqref="G21">
    <cfRule type="cellIs" dxfId="402" priority="140" operator="equal">
      <formula>1</formula>
    </cfRule>
    <cfRule type="cellIs" dxfId="401" priority="141" operator="equal">
      <formula>20</formula>
    </cfRule>
  </conditionalFormatting>
  <conditionalFormatting sqref="G21">
    <cfRule type="cellIs" dxfId="400" priority="139" operator="equal">
      <formula>19</formula>
    </cfRule>
  </conditionalFormatting>
  <conditionalFormatting sqref="G21">
    <cfRule type="cellIs" dxfId="399" priority="138" operator="equal">
      <formula>19</formula>
    </cfRule>
  </conditionalFormatting>
  <conditionalFormatting sqref="A21:B21">
    <cfRule type="cellIs" dxfId="398" priority="136" operator="equal">
      <formula>"No"</formula>
    </cfRule>
    <cfRule type="cellIs" dxfId="397" priority="137" operator="equal">
      <formula>"Yes"</formula>
    </cfRule>
  </conditionalFormatting>
  <conditionalFormatting sqref="Z21">
    <cfRule type="cellIs" dxfId="396" priority="134" operator="equal">
      <formula>"No"</formula>
    </cfRule>
    <cfRule type="cellIs" dxfId="395" priority="135" operator="equal">
      <formula>"Yes"</formula>
    </cfRule>
  </conditionalFormatting>
  <conditionalFormatting sqref="Z21">
    <cfRule type="cellIs" dxfId="394" priority="132" operator="equal">
      <formula>1</formula>
    </cfRule>
    <cfRule type="cellIs" dxfId="393" priority="133" operator="equal">
      <formula>20</formula>
    </cfRule>
  </conditionalFormatting>
  <conditionalFormatting sqref="Z21">
    <cfRule type="cellIs" dxfId="392" priority="131" operator="equal">
      <formula>19</formula>
    </cfRule>
  </conditionalFormatting>
  <conditionalFormatting sqref="U21">
    <cfRule type="cellIs" dxfId="391" priority="119" operator="equal">
      <formula>"No"</formula>
    </cfRule>
    <cfRule type="cellIs" dxfId="390" priority="120" operator="equal">
      <formula>"Yes"</formula>
    </cfRule>
  </conditionalFormatting>
  <conditionalFormatting sqref="E21:F21">
    <cfRule type="cellIs" dxfId="389" priority="129" operator="equal">
      <formula>"No"</formula>
    </cfRule>
    <cfRule type="cellIs" dxfId="388" priority="130" operator="equal">
      <formula>"Yes"</formula>
    </cfRule>
  </conditionalFormatting>
  <conditionalFormatting sqref="C21">
    <cfRule type="cellIs" dxfId="387" priority="127" operator="equal">
      <formula>"No"</formula>
    </cfRule>
    <cfRule type="cellIs" dxfId="386" priority="128" operator="equal">
      <formula>"Yes"</formula>
    </cfRule>
  </conditionalFormatting>
  <conditionalFormatting sqref="AB9">
    <cfRule type="cellIs" dxfId="385" priority="79" operator="equal">
      <formula>"No"</formula>
    </cfRule>
    <cfRule type="cellIs" dxfId="384" priority="80" operator="equal">
      <formula>"Yes"</formula>
    </cfRule>
  </conditionalFormatting>
  <conditionalFormatting sqref="X21:Y21">
    <cfRule type="cellIs" dxfId="383" priority="117" operator="equal">
      <formula>"No"</formula>
    </cfRule>
    <cfRule type="cellIs" dxfId="382" priority="118" operator="equal">
      <formula>"Yes"</formula>
    </cfRule>
  </conditionalFormatting>
  <conditionalFormatting sqref="U21">
    <cfRule type="cellIs" dxfId="381" priority="121" operator="equal">
      <formula>"No"</formula>
    </cfRule>
    <cfRule type="cellIs" dxfId="380" priority="122" operator="equal">
      <formula>"Yes"</formula>
    </cfRule>
  </conditionalFormatting>
  <conditionalFormatting sqref="S9">
    <cfRule type="cellIs" dxfId="379" priority="77" operator="equal">
      <formula>"No"</formula>
    </cfRule>
    <cfRule type="cellIs" dxfId="378" priority="78" operator="equal">
      <formula>"Yes"</formula>
    </cfRule>
  </conditionalFormatting>
  <conditionalFormatting sqref="W9">
    <cfRule type="cellIs" dxfId="377" priority="73" operator="equal">
      <formula>"No"</formula>
    </cfRule>
    <cfRule type="cellIs" dxfId="376" priority="74" operator="equal">
      <formula>"Yes"</formula>
    </cfRule>
  </conditionalFormatting>
  <conditionalFormatting sqref="W9">
    <cfRule type="cellIs" dxfId="375" priority="71" operator="equal">
      <formula>"No"</formula>
    </cfRule>
    <cfRule type="cellIs" dxfId="374" priority="72" operator="equal">
      <formula>"Yes"</formula>
    </cfRule>
  </conditionalFormatting>
  <conditionalFormatting sqref="T21">
    <cfRule type="cellIs" dxfId="373" priority="101" operator="equal">
      <formula>"No"</formula>
    </cfRule>
    <cfRule type="cellIs" dxfId="372" priority="102" operator="equal">
      <formula>"Yes"</formula>
    </cfRule>
  </conditionalFormatting>
  <conditionalFormatting sqref="T21">
    <cfRule type="cellIs" dxfId="371" priority="99" operator="equal">
      <formula>"No"</formula>
    </cfRule>
    <cfRule type="cellIs" dxfId="370" priority="100" operator="equal">
      <formula>"Yes"</formula>
    </cfRule>
  </conditionalFormatting>
  <conditionalFormatting sqref="V21">
    <cfRule type="cellIs" dxfId="369" priority="107" operator="equal">
      <formula>"No"</formula>
    </cfRule>
    <cfRule type="cellIs" dxfId="368" priority="108" operator="equal">
      <formula>"Yes"</formula>
    </cfRule>
  </conditionalFormatting>
  <conditionalFormatting sqref="V21">
    <cfRule type="cellIs" dxfId="367" priority="105" operator="equal">
      <formula>"No"</formula>
    </cfRule>
    <cfRule type="cellIs" dxfId="366" priority="106" operator="equal">
      <formula>"Yes"</formula>
    </cfRule>
  </conditionalFormatting>
  <conditionalFormatting sqref="V21">
    <cfRule type="cellIs" dxfId="365" priority="103" operator="equal">
      <formula>"No"</formula>
    </cfRule>
    <cfRule type="cellIs" dxfId="364" priority="104" operator="equal">
      <formula>"Yes"</formula>
    </cfRule>
  </conditionalFormatting>
  <conditionalFormatting sqref="V9">
    <cfRule type="cellIs" dxfId="363" priority="61" operator="equal">
      <formula>"No"</formula>
    </cfRule>
    <cfRule type="cellIs" dxfId="362" priority="62" operator="equal">
      <formula>"Yes"</formula>
    </cfRule>
  </conditionalFormatting>
  <conditionalFormatting sqref="V9">
    <cfRule type="cellIs" dxfId="361" priority="59" operator="equal">
      <formula>"No"</formula>
    </cfRule>
    <cfRule type="cellIs" dxfId="360" priority="60" operator="equal">
      <formula>"Yes"</formula>
    </cfRule>
  </conditionalFormatting>
  <conditionalFormatting sqref="D21">
    <cfRule type="cellIs" dxfId="359" priority="97" operator="equal">
      <formula>"No"</formula>
    </cfRule>
    <cfRule type="cellIs" dxfId="358" priority="98" operator="equal">
      <formula>"Yes"</formula>
    </cfRule>
  </conditionalFormatting>
  <conditionalFormatting sqref="D21">
    <cfRule type="cellIs" dxfId="357" priority="95" operator="equal">
      <formula>"No"</formula>
    </cfRule>
    <cfRule type="cellIs" dxfId="356" priority="96" operator="equal">
      <formula>"Yes"</formula>
    </cfRule>
  </conditionalFormatting>
  <conditionalFormatting sqref="W21">
    <cfRule type="cellIs" dxfId="355" priority="93" operator="equal">
      <formula>"No"</formula>
    </cfRule>
    <cfRule type="cellIs" dxfId="354" priority="94" operator="equal">
      <formula>"Yes"</formula>
    </cfRule>
  </conditionalFormatting>
  <conditionalFormatting sqref="G9:R9 Z9:AA9 AC9:AK9">
    <cfRule type="cellIs" dxfId="353" priority="85" operator="equal">
      <formula>"No"</formula>
    </cfRule>
    <cfRule type="cellIs" dxfId="352" priority="86" operator="equal">
      <formula>"Yes"</formula>
    </cfRule>
  </conditionalFormatting>
  <conditionalFormatting sqref="D9">
    <cfRule type="cellIs" dxfId="351" priority="87" operator="equal">
      <formula>"No"</formula>
    </cfRule>
    <cfRule type="cellIs" dxfId="350" priority="88" operator="equal">
      <formula>"Yes"</formula>
    </cfRule>
  </conditionalFormatting>
  <conditionalFormatting sqref="E9">
    <cfRule type="cellIs" dxfId="349" priority="91" operator="equal">
      <formula>"No"</formula>
    </cfRule>
    <cfRule type="cellIs" dxfId="348" priority="92" operator="equal">
      <formula>"Yes"</formula>
    </cfRule>
  </conditionalFormatting>
  <conditionalFormatting sqref="D9">
    <cfRule type="cellIs" dxfId="347" priority="89" operator="equal">
      <formula>"No"</formula>
    </cfRule>
    <cfRule type="cellIs" dxfId="346" priority="90" operator="equal">
      <formula>"Yes"</formula>
    </cfRule>
  </conditionalFormatting>
  <conditionalFormatting sqref="G9 Z9">
    <cfRule type="cellIs" dxfId="345" priority="83" operator="equal">
      <formula>1</formula>
    </cfRule>
    <cfRule type="cellIs" dxfId="344" priority="84" operator="equal">
      <formula>20</formula>
    </cfRule>
  </conditionalFormatting>
  <conditionalFormatting sqref="G9">
    <cfRule type="cellIs" dxfId="343" priority="82" operator="equal">
      <formula>19</formula>
    </cfRule>
  </conditionalFormatting>
  <conditionalFormatting sqref="G9 Z9">
    <cfRule type="cellIs" dxfId="342" priority="81" operator="equal">
      <formula>19</formula>
    </cfRule>
  </conditionalFormatting>
  <conditionalFormatting sqref="X9:Y9">
    <cfRule type="cellIs" dxfId="341" priority="75" operator="equal">
      <formula>"No"</formula>
    </cfRule>
    <cfRule type="cellIs" dxfId="340" priority="76" operator="equal">
      <formula>"Yes"</formula>
    </cfRule>
  </conditionalFormatting>
  <conditionalFormatting sqref="T9">
    <cfRule type="cellIs" dxfId="339" priority="69" operator="equal">
      <formula>"No"</formula>
    </cfRule>
    <cfRule type="cellIs" dxfId="338" priority="70" operator="equal">
      <formula>"Yes"</formula>
    </cfRule>
  </conditionalFormatting>
  <conditionalFormatting sqref="A9">
    <cfRule type="cellIs" dxfId="337" priority="67" operator="equal">
      <formula>"No"</formula>
    </cfRule>
    <cfRule type="cellIs" dxfId="336" priority="68" operator="equal">
      <formula>"Yes"</formula>
    </cfRule>
  </conditionalFormatting>
  <conditionalFormatting sqref="B9">
    <cfRule type="cellIs" dxfId="335" priority="65" operator="equal">
      <formula>"No"</formula>
    </cfRule>
    <cfRule type="cellIs" dxfId="334" priority="66" operator="equal">
      <formula>"Yes"</formula>
    </cfRule>
  </conditionalFormatting>
  <conditionalFormatting sqref="U9">
    <cfRule type="cellIs" dxfId="333" priority="63" operator="equal">
      <formula>"No"</formula>
    </cfRule>
    <cfRule type="cellIs" dxfId="332" priority="64" operator="equal">
      <formula>"Yes"</formula>
    </cfRule>
  </conditionalFormatting>
  <conditionalFormatting sqref="C9">
    <cfRule type="cellIs" dxfId="331" priority="57" operator="equal">
      <formula>"No"</formula>
    </cfRule>
    <cfRule type="cellIs" dxfId="330" priority="58" operator="equal">
      <formula>"Yes"</formula>
    </cfRule>
  </conditionalFormatting>
  <conditionalFormatting sqref="C9">
    <cfRule type="cellIs" dxfId="329" priority="55" operator="equal">
      <formula>"No"</formula>
    </cfRule>
    <cfRule type="cellIs" dxfId="328" priority="56" operator="equal">
      <formula>"Yes"</formula>
    </cfRule>
  </conditionalFormatting>
  <conditionalFormatting sqref="F9">
    <cfRule type="cellIs" dxfId="327" priority="53" operator="equal">
      <formula>"No"</formula>
    </cfRule>
    <cfRule type="cellIs" dxfId="326" priority="54" operator="equal">
      <formula>"Yes"</formula>
    </cfRule>
  </conditionalFormatting>
  <conditionalFormatting sqref="A3">
    <cfRule type="cellIs" dxfId="325" priority="51" operator="equal">
      <formula>"No"</formula>
    </cfRule>
    <cfRule type="cellIs" dxfId="324" priority="52" operator="equal">
      <formula>"Yes"</formula>
    </cfRule>
  </conditionalFormatting>
  <conditionalFormatting sqref="X11">
    <cfRule type="cellIs" dxfId="323" priority="39" operator="equal">
      <formula>"No"</formula>
    </cfRule>
    <cfRule type="cellIs" dxfId="322" priority="40" operator="equal">
      <formula>"Yes"</formula>
    </cfRule>
  </conditionalFormatting>
  <conditionalFormatting sqref="W11">
    <cfRule type="cellIs" dxfId="321" priority="43" operator="equal">
      <formula>"No"</formula>
    </cfRule>
    <cfRule type="cellIs" dxfId="320" priority="44" operator="equal">
      <formula>"Yes"</formula>
    </cfRule>
  </conditionalFormatting>
  <conditionalFormatting sqref="W11:X11">
    <cfRule type="cellIs" dxfId="319" priority="49" operator="equal">
      <formula>"No"</formula>
    </cfRule>
    <cfRule type="cellIs" dxfId="318" priority="50" operator="equal">
      <formula>"Yes"</formula>
    </cfRule>
  </conditionalFormatting>
  <conditionalFormatting sqref="X11">
    <cfRule type="cellIs" dxfId="317" priority="47" operator="equal">
      <formula>"No"</formula>
    </cfRule>
    <cfRule type="cellIs" dxfId="316" priority="48" operator="equal">
      <formula>"Yes"</formula>
    </cfRule>
  </conditionalFormatting>
  <conditionalFormatting sqref="Y11">
    <cfRule type="cellIs" dxfId="315" priority="45" operator="equal">
      <formula>"No"</formula>
    </cfRule>
    <cfRule type="cellIs" dxfId="314" priority="46" operator="equal">
      <formula>"Yes"</formula>
    </cfRule>
  </conditionalFormatting>
  <conditionalFormatting sqref="W11 Y11">
    <cfRule type="cellIs" dxfId="313" priority="41" operator="equal">
      <formula>"No"</formula>
    </cfRule>
    <cfRule type="cellIs" dxfId="312" priority="42" operator="equal">
      <formula>"Yes"</formula>
    </cfRule>
  </conditionalFormatting>
  <conditionalFormatting sqref="V11">
    <cfRule type="cellIs" dxfId="311" priority="37" operator="equal">
      <formula>"No"</formula>
    </cfRule>
    <cfRule type="cellIs" dxfId="310" priority="38" operator="equal">
      <formula>"Yes"</formula>
    </cfRule>
  </conditionalFormatting>
  <conditionalFormatting sqref="V11">
    <cfRule type="cellIs" dxfId="309" priority="35" operator="equal">
      <formula>"No"</formula>
    </cfRule>
    <cfRule type="cellIs" dxfId="308" priority="36" operator="equal">
      <formula>"Yes"</formula>
    </cfRule>
  </conditionalFormatting>
  <conditionalFormatting sqref="T18">
    <cfRule type="cellIs" dxfId="307" priority="33" operator="equal">
      <formula>"No"</formula>
    </cfRule>
    <cfRule type="cellIs" dxfId="306" priority="34" operator="equal">
      <formula>"Yes"</formula>
    </cfRule>
  </conditionalFormatting>
  <conditionalFormatting sqref="T18">
    <cfRule type="cellIs" dxfId="305" priority="31" operator="equal">
      <formula>"No"</formula>
    </cfRule>
    <cfRule type="cellIs" dxfId="304" priority="32" operator="equal">
      <formula>"Yes"</formula>
    </cfRule>
  </conditionalFormatting>
  <conditionalFormatting sqref="AG1">
    <cfRule type="cellIs" dxfId="303" priority="25" operator="equal">
      <formula>"No"</formula>
    </cfRule>
    <cfRule type="cellIs" dxfId="302" priority="26" operator="equal">
      <formula>"Yes"</formula>
    </cfRule>
  </conditionalFormatting>
  <conditionalFormatting sqref="AG1">
    <cfRule type="cellIs" dxfId="301" priority="27" operator="equal">
      <formula>"No"</formula>
    </cfRule>
    <cfRule type="cellIs" dxfId="300" priority="28" operator="equal">
      <formula>"Yes"</formula>
    </cfRule>
  </conditionalFormatting>
  <conditionalFormatting sqref="AG1">
    <cfRule type="cellIs" dxfId="299" priority="29" operator="equal">
      <formula>"No"</formula>
    </cfRule>
    <cfRule type="cellIs" dxfId="298" priority="30" operator="equal">
      <formula>"Yes"</formula>
    </cfRule>
  </conditionalFormatting>
  <conditionalFormatting sqref="AI1">
    <cfRule type="cellIs" dxfId="297" priority="19" operator="equal">
      <formula>"No"</formula>
    </cfRule>
    <cfRule type="cellIs" dxfId="296" priority="20" operator="equal">
      <formula>"Yes"</formula>
    </cfRule>
  </conditionalFormatting>
  <conditionalFormatting sqref="AI1">
    <cfRule type="cellIs" dxfId="295" priority="21" operator="equal">
      <formula>"No"</formula>
    </cfRule>
    <cfRule type="cellIs" dxfId="294" priority="22" operator="equal">
      <formula>"Yes"</formula>
    </cfRule>
  </conditionalFormatting>
  <conditionalFormatting sqref="AI1">
    <cfRule type="cellIs" dxfId="293" priority="23" operator="equal">
      <formula>"No"</formula>
    </cfRule>
    <cfRule type="cellIs" dxfId="292" priority="24" operator="equal">
      <formula>"Yes"</formula>
    </cfRule>
  </conditionalFormatting>
  <conditionalFormatting sqref="V15">
    <cfRule type="cellIs" dxfId="291" priority="17" operator="equal">
      <formula>"No"</formula>
    </cfRule>
    <cfRule type="cellIs" dxfId="290" priority="18" operator="equal">
      <formula>"Yes"</formula>
    </cfRule>
  </conditionalFormatting>
  <conditionalFormatting sqref="V15">
    <cfRule type="cellIs" dxfId="289" priority="15" operator="equal">
      <formula>"No"</formula>
    </cfRule>
    <cfRule type="cellIs" dxfId="288" priority="16" operator="equal">
      <formula>"Yes"</formula>
    </cfRule>
  </conditionalFormatting>
  <conditionalFormatting sqref="Y15">
    <cfRule type="cellIs" dxfId="287" priority="13" operator="equal">
      <formula>"No"</formula>
    </cfRule>
    <cfRule type="cellIs" dxfId="286" priority="14" operator="equal">
      <formula>"Yes"</formula>
    </cfRule>
  </conditionalFormatting>
  <conditionalFormatting sqref="Y15">
    <cfRule type="cellIs" dxfId="285" priority="11" operator="equal">
      <formula>"No"</formula>
    </cfRule>
    <cfRule type="cellIs" dxfId="284" priority="12" operator="equal">
      <formula>"Yes"</formula>
    </cfRule>
  </conditionalFormatting>
  <conditionalFormatting sqref="V15:X15">
    <cfRule type="cellIs" dxfId="283" priority="9" operator="equal">
      <formula>"No"</formula>
    </cfRule>
    <cfRule type="cellIs" dxfId="282" priority="10" operator="equal">
      <formula>"Yes"</formula>
    </cfRule>
  </conditionalFormatting>
  <conditionalFormatting sqref="B5">
    <cfRule type="cellIs" dxfId="281" priority="3" operator="equal">
      <formula>"No"</formula>
    </cfRule>
    <cfRule type="cellIs" dxfId="280" priority="4" operator="equal">
      <formula>"Yes"</formula>
    </cfRule>
  </conditionalFormatting>
  <conditionalFormatting sqref="U4">
    <cfRule type="cellIs" dxfId="279" priority="1" operator="equal">
      <formula>"No"</formula>
    </cfRule>
    <cfRule type="cellIs" dxfId="278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0.6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2.125" style="114" customWidth="1"/>
    <col min="7" max="7" width="3.875" style="2" bestFit="1" customWidth="1"/>
    <col min="8" max="8" width="3.875" style="2" customWidth="1"/>
    <col min="9" max="10" width="3.875" style="2" bestFit="1" customWidth="1"/>
    <col min="11" max="11" width="3.875" style="2" customWidth="1"/>
    <col min="12" max="13" width="3.875" style="2" bestFit="1" customWidth="1"/>
    <col min="14" max="15" width="3.375" style="2" bestFit="1" customWidth="1"/>
    <col min="16" max="21" width="3.375" style="2" customWidth="1"/>
    <col min="22" max="22" width="3.375" style="13" bestFit="1" customWidth="1"/>
    <col min="23" max="23" width="13" style="2" bestFit="1" customWidth="1"/>
    <col min="24" max="16384" width="9" style="2"/>
  </cols>
  <sheetData>
    <row r="1" spans="1:22" s="1" customFormat="1" ht="16.5" thickBot="1" x14ac:dyDescent="0.3">
      <c r="A1" s="77" t="s">
        <v>6</v>
      </c>
      <c r="B1" s="60" t="s">
        <v>22</v>
      </c>
      <c r="C1" s="61" t="s">
        <v>21</v>
      </c>
      <c r="D1" s="61" t="s">
        <v>1</v>
      </c>
      <c r="E1" s="61" t="s">
        <v>2</v>
      </c>
      <c r="F1" s="114"/>
      <c r="G1" s="60">
        <v>10</v>
      </c>
      <c r="H1" s="60">
        <v>11</v>
      </c>
      <c r="I1" s="60">
        <v>12</v>
      </c>
      <c r="J1" s="60">
        <v>13</v>
      </c>
      <c r="K1" s="60">
        <v>14</v>
      </c>
      <c r="L1" s="60">
        <v>15</v>
      </c>
      <c r="M1" s="60">
        <v>16</v>
      </c>
      <c r="N1" s="60">
        <v>17</v>
      </c>
      <c r="O1" s="60">
        <v>18</v>
      </c>
      <c r="P1" s="60">
        <v>19</v>
      </c>
      <c r="Q1" s="60">
        <v>20</v>
      </c>
      <c r="R1" s="60">
        <v>21</v>
      </c>
      <c r="S1" s="60">
        <v>22</v>
      </c>
      <c r="T1" s="60">
        <v>23</v>
      </c>
      <c r="U1" s="60">
        <v>24</v>
      </c>
      <c r="V1" s="78">
        <v>25</v>
      </c>
    </row>
    <row r="2" spans="1:22" x14ac:dyDescent="0.25">
      <c r="A2" s="82" t="s">
        <v>103</v>
      </c>
      <c r="B2" s="2" t="s">
        <v>51</v>
      </c>
      <c r="C2" s="52">
        <v>8</v>
      </c>
      <c r="D2" s="52">
        <f t="shared" ref="D2:D56" ca="1" si="0">RANDBETWEEN(1,20)</f>
        <v>7</v>
      </c>
      <c r="E2" s="52">
        <f ca="1">D2+C2</f>
        <v>15</v>
      </c>
      <c r="G2" s="58" t="str">
        <f t="shared" ref="G2:V29" ca="1" si="1">IF($E2&gt;G$1-1,"Yes","No")</f>
        <v>Yes</v>
      </c>
      <c r="H2" s="2" t="str">
        <f t="shared" ca="1" si="1"/>
        <v>Yes</v>
      </c>
      <c r="I2" s="2" t="str">
        <f t="shared" ca="1" si="1"/>
        <v>Yes</v>
      </c>
      <c r="J2" s="2" t="str">
        <f t="shared" ca="1" si="1"/>
        <v>Yes</v>
      </c>
      <c r="K2" s="2" t="str">
        <f t="shared" ca="1" si="1"/>
        <v>Yes</v>
      </c>
      <c r="L2" s="2" t="str">
        <f t="shared" ca="1" si="1"/>
        <v>Yes</v>
      </c>
      <c r="M2" s="2" t="str">
        <f t="shared" ca="1" si="1"/>
        <v>No</v>
      </c>
      <c r="N2" s="2" t="str">
        <f t="shared" ca="1" si="1"/>
        <v>No</v>
      </c>
      <c r="O2" s="2" t="str">
        <f t="shared" ca="1" si="1"/>
        <v>No</v>
      </c>
      <c r="P2" s="2" t="str">
        <f t="shared" ca="1" si="1"/>
        <v>No</v>
      </c>
      <c r="Q2" s="2" t="str">
        <f t="shared" ca="1" si="1"/>
        <v>No</v>
      </c>
      <c r="R2" s="2" t="str">
        <f t="shared" ca="1" si="1"/>
        <v>No</v>
      </c>
      <c r="S2" s="2" t="str">
        <f t="shared" ca="1" si="1"/>
        <v>No</v>
      </c>
      <c r="T2" s="2" t="str">
        <f t="shared" ca="1" si="1"/>
        <v>No</v>
      </c>
      <c r="U2" s="2" t="str">
        <f t="shared" ca="1" si="1"/>
        <v>No</v>
      </c>
      <c r="V2" s="13" t="str">
        <f t="shared" ca="1" si="1"/>
        <v>No</v>
      </c>
    </row>
    <row r="3" spans="1:22" x14ac:dyDescent="0.25">
      <c r="A3" s="82" t="s">
        <v>103</v>
      </c>
      <c r="B3" s="2" t="s">
        <v>52</v>
      </c>
      <c r="C3" s="52">
        <v>3</v>
      </c>
      <c r="D3" s="52">
        <f t="shared" ca="1" si="0"/>
        <v>12</v>
      </c>
      <c r="E3" s="52">
        <f t="shared" ref="E3:E56" ca="1" si="2">D3+C3</f>
        <v>15</v>
      </c>
      <c r="G3" s="58" t="str">
        <f t="shared" ca="1" si="1"/>
        <v>Yes</v>
      </c>
      <c r="H3" s="2" t="str">
        <f t="shared" ca="1" si="1"/>
        <v>Yes</v>
      </c>
      <c r="I3" s="2" t="str">
        <f t="shared" ca="1" si="1"/>
        <v>Yes</v>
      </c>
      <c r="J3" s="2" t="str">
        <f t="shared" ca="1" si="1"/>
        <v>Yes</v>
      </c>
      <c r="K3" s="2" t="str">
        <f t="shared" ca="1" si="1"/>
        <v>Yes</v>
      </c>
      <c r="L3" s="2" t="str">
        <f t="shared" ca="1" si="1"/>
        <v>Yes</v>
      </c>
      <c r="M3" s="2" t="str">
        <f t="shared" ca="1" si="1"/>
        <v>No</v>
      </c>
      <c r="N3" s="2" t="str">
        <f t="shared" ca="1" si="1"/>
        <v>No</v>
      </c>
      <c r="O3" s="2" t="str">
        <f t="shared" ca="1" si="1"/>
        <v>No</v>
      </c>
      <c r="P3" s="2" t="str">
        <f t="shared" ca="1" si="1"/>
        <v>No</v>
      </c>
      <c r="Q3" s="2" t="str">
        <f t="shared" ca="1" si="1"/>
        <v>No</v>
      </c>
      <c r="R3" s="2" t="str">
        <f t="shared" ca="1" si="1"/>
        <v>No</v>
      </c>
      <c r="S3" s="2" t="str">
        <f t="shared" ca="1" si="1"/>
        <v>No</v>
      </c>
      <c r="T3" s="2" t="str">
        <f t="shared" ca="1" si="1"/>
        <v>No</v>
      </c>
      <c r="U3" s="2" t="str">
        <f t="shared" ca="1" si="1"/>
        <v>No</v>
      </c>
      <c r="V3" s="13" t="str">
        <f t="shared" ca="1" si="1"/>
        <v>No</v>
      </c>
    </row>
    <row r="4" spans="1:22" x14ac:dyDescent="0.25">
      <c r="A4" s="83" t="s">
        <v>103</v>
      </c>
      <c r="B4" s="38" t="s">
        <v>53</v>
      </c>
      <c r="C4" s="53">
        <v>6</v>
      </c>
      <c r="D4" s="53">
        <f t="shared" ca="1" si="0"/>
        <v>20</v>
      </c>
      <c r="E4" s="53">
        <f t="shared" ca="1" si="2"/>
        <v>26</v>
      </c>
      <c r="G4" s="38" t="str">
        <f t="shared" ca="1" si="1"/>
        <v>Yes</v>
      </c>
      <c r="H4" s="38" t="str">
        <f t="shared" ca="1" si="1"/>
        <v>Yes</v>
      </c>
      <c r="I4" s="38" t="str">
        <f t="shared" ca="1" si="1"/>
        <v>Yes</v>
      </c>
      <c r="J4" s="38" t="str">
        <f t="shared" ca="1" si="1"/>
        <v>Yes</v>
      </c>
      <c r="K4" s="38" t="str">
        <f t="shared" ca="1" si="1"/>
        <v>Yes</v>
      </c>
      <c r="L4" s="38" t="str">
        <f t="shared" ca="1" si="1"/>
        <v>Yes</v>
      </c>
      <c r="M4" s="38" t="str">
        <f t="shared" ca="1" si="1"/>
        <v>Yes</v>
      </c>
      <c r="N4" s="38" t="str">
        <f t="shared" ca="1" si="1"/>
        <v>Yes</v>
      </c>
      <c r="O4" s="38" t="str">
        <f t="shared" ca="1" si="1"/>
        <v>Yes</v>
      </c>
      <c r="P4" s="38" t="str">
        <f t="shared" ca="1" si="1"/>
        <v>Yes</v>
      </c>
      <c r="Q4" s="38" t="str">
        <f t="shared" ca="1" si="1"/>
        <v>Yes</v>
      </c>
      <c r="R4" s="38" t="str">
        <f t="shared" ca="1" si="1"/>
        <v>Yes</v>
      </c>
      <c r="S4" s="38" t="str">
        <f t="shared" ca="1" si="1"/>
        <v>Yes</v>
      </c>
      <c r="T4" s="38" t="str">
        <f t="shared" ca="1" si="1"/>
        <v>Yes</v>
      </c>
      <c r="U4" s="38" t="str">
        <f t="shared" ca="1" si="1"/>
        <v>Yes</v>
      </c>
      <c r="V4" s="39" t="str">
        <f t="shared" ca="1" si="1"/>
        <v>Yes</v>
      </c>
    </row>
    <row r="5" spans="1:22" x14ac:dyDescent="0.25">
      <c r="A5" s="82" t="s">
        <v>201</v>
      </c>
      <c r="B5" s="2" t="s">
        <v>51</v>
      </c>
      <c r="C5" s="52">
        <v>6</v>
      </c>
      <c r="D5" s="52">
        <f t="shared" ca="1" si="0"/>
        <v>9</v>
      </c>
      <c r="E5" s="52">
        <f t="shared" ca="1" si="2"/>
        <v>15</v>
      </c>
      <c r="G5" s="58" t="str">
        <f t="shared" ca="1" si="1"/>
        <v>Yes</v>
      </c>
      <c r="H5" s="2" t="str">
        <f t="shared" ca="1" si="1"/>
        <v>Yes</v>
      </c>
      <c r="I5" s="2" t="str">
        <f t="shared" ca="1" si="1"/>
        <v>Yes</v>
      </c>
      <c r="J5" s="2" t="str">
        <f t="shared" ca="1" si="1"/>
        <v>Yes</v>
      </c>
      <c r="K5" s="2" t="str">
        <f t="shared" ca="1" si="1"/>
        <v>Yes</v>
      </c>
      <c r="L5" s="2" t="str">
        <f t="shared" ca="1" si="1"/>
        <v>Yes</v>
      </c>
      <c r="M5" s="2" t="str">
        <f t="shared" ca="1" si="1"/>
        <v>No</v>
      </c>
      <c r="N5" s="2" t="str">
        <f t="shared" ca="1" si="1"/>
        <v>No</v>
      </c>
      <c r="O5" s="2" t="str">
        <f t="shared" ca="1" si="1"/>
        <v>No</v>
      </c>
      <c r="P5" s="2" t="str">
        <f t="shared" ca="1" si="1"/>
        <v>No</v>
      </c>
      <c r="Q5" s="2" t="str">
        <f t="shared" ca="1" si="1"/>
        <v>No</v>
      </c>
      <c r="R5" s="2" t="str">
        <f t="shared" ca="1" si="1"/>
        <v>No</v>
      </c>
      <c r="S5" s="2" t="str">
        <f t="shared" ca="1" si="1"/>
        <v>No</v>
      </c>
      <c r="T5" s="2" t="str">
        <f t="shared" ca="1" si="1"/>
        <v>No</v>
      </c>
      <c r="U5" s="2" t="str">
        <f t="shared" ca="1" si="1"/>
        <v>No</v>
      </c>
      <c r="V5" s="13" t="str">
        <f t="shared" ca="1" si="1"/>
        <v>No</v>
      </c>
    </row>
    <row r="6" spans="1:22" x14ac:dyDescent="0.25">
      <c r="A6" s="82" t="s">
        <v>201</v>
      </c>
      <c r="B6" s="2" t="s">
        <v>52</v>
      </c>
      <c r="C6" s="52">
        <v>2</v>
      </c>
      <c r="D6" s="52">
        <f t="shared" ca="1" si="0"/>
        <v>4</v>
      </c>
      <c r="E6" s="52">
        <f t="shared" ca="1" si="2"/>
        <v>6</v>
      </c>
      <c r="G6" s="58" t="str">
        <f t="shared" ca="1" si="1"/>
        <v>No</v>
      </c>
      <c r="H6" s="2" t="str">
        <f t="shared" ca="1" si="1"/>
        <v>No</v>
      </c>
      <c r="I6" s="2" t="str">
        <f t="shared" ca="1" si="1"/>
        <v>No</v>
      </c>
      <c r="J6" s="2" t="str">
        <f t="shared" ca="1" si="1"/>
        <v>No</v>
      </c>
      <c r="K6" s="2" t="str">
        <f t="shared" ca="1" si="1"/>
        <v>No</v>
      </c>
      <c r="L6" s="2" t="str">
        <f t="shared" ca="1" si="1"/>
        <v>No</v>
      </c>
      <c r="M6" s="2" t="str">
        <f t="shared" ca="1" si="1"/>
        <v>No</v>
      </c>
      <c r="N6" s="2" t="str">
        <f t="shared" ca="1" si="1"/>
        <v>No</v>
      </c>
      <c r="O6" s="2" t="str">
        <f t="shared" ca="1" si="1"/>
        <v>No</v>
      </c>
      <c r="P6" s="2" t="str">
        <f t="shared" ca="1" si="1"/>
        <v>No</v>
      </c>
      <c r="Q6" s="2" t="str">
        <f t="shared" ca="1" si="1"/>
        <v>No</v>
      </c>
      <c r="R6" s="2" t="str">
        <f t="shared" ca="1" si="1"/>
        <v>No</v>
      </c>
      <c r="S6" s="2" t="str">
        <f t="shared" ca="1" si="1"/>
        <v>No</v>
      </c>
      <c r="T6" s="2" t="str">
        <f t="shared" ca="1" si="1"/>
        <v>No</v>
      </c>
      <c r="U6" s="2" t="str">
        <f t="shared" ca="1" si="1"/>
        <v>No</v>
      </c>
      <c r="V6" s="13" t="str">
        <f t="shared" ca="1" si="1"/>
        <v>No</v>
      </c>
    </row>
    <row r="7" spans="1:22" x14ac:dyDescent="0.25">
      <c r="A7" s="83" t="s">
        <v>201</v>
      </c>
      <c r="B7" s="38" t="s">
        <v>53</v>
      </c>
      <c r="C7" s="53">
        <v>4</v>
      </c>
      <c r="D7" s="53">
        <f t="shared" ca="1" si="0"/>
        <v>16</v>
      </c>
      <c r="E7" s="53">
        <f t="shared" ca="1" si="2"/>
        <v>20</v>
      </c>
      <c r="G7" s="38" t="str">
        <f t="shared" ca="1" si="1"/>
        <v>Yes</v>
      </c>
      <c r="H7" s="38" t="str">
        <f t="shared" ca="1" si="1"/>
        <v>Yes</v>
      </c>
      <c r="I7" s="38" t="str">
        <f t="shared" ca="1" si="1"/>
        <v>Yes</v>
      </c>
      <c r="J7" s="38" t="str">
        <f t="shared" ca="1" si="1"/>
        <v>Yes</v>
      </c>
      <c r="K7" s="38" t="str">
        <f t="shared" ca="1" si="1"/>
        <v>Yes</v>
      </c>
      <c r="L7" s="38" t="str">
        <f t="shared" ca="1" si="1"/>
        <v>Yes</v>
      </c>
      <c r="M7" s="38" t="str">
        <f t="shared" ca="1" si="1"/>
        <v>Yes</v>
      </c>
      <c r="N7" s="38" t="str">
        <f t="shared" ca="1" si="1"/>
        <v>Yes</v>
      </c>
      <c r="O7" s="38" t="str">
        <f t="shared" ca="1" si="1"/>
        <v>Yes</v>
      </c>
      <c r="P7" s="38" t="str">
        <f t="shared" ca="1" si="1"/>
        <v>Yes</v>
      </c>
      <c r="Q7" s="38" t="str">
        <f t="shared" ca="1" si="1"/>
        <v>Yes</v>
      </c>
      <c r="R7" s="38" t="str">
        <f t="shared" ca="1" si="1"/>
        <v>No</v>
      </c>
      <c r="S7" s="38" t="str">
        <f t="shared" ca="1" si="1"/>
        <v>No</v>
      </c>
      <c r="T7" s="38" t="str">
        <f t="shared" ca="1" si="1"/>
        <v>No</v>
      </c>
      <c r="U7" s="38" t="str">
        <f t="shared" ca="1" si="1"/>
        <v>No</v>
      </c>
      <c r="V7" s="39" t="str">
        <f t="shared" ca="1" si="1"/>
        <v>No</v>
      </c>
    </row>
    <row r="8" spans="1:22" x14ac:dyDescent="0.25">
      <c r="A8" s="82" t="s">
        <v>124</v>
      </c>
      <c r="B8" s="2" t="s">
        <v>51</v>
      </c>
      <c r="C8" s="52">
        <v>3</v>
      </c>
      <c r="D8" s="52">
        <f t="shared" ca="1" si="0"/>
        <v>9</v>
      </c>
      <c r="E8" s="52">
        <f t="shared" ca="1" si="2"/>
        <v>12</v>
      </c>
      <c r="G8" s="58" t="str">
        <f t="shared" ca="1" si="1"/>
        <v>Yes</v>
      </c>
      <c r="H8" s="2" t="str">
        <f t="shared" ca="1" si="1"/>
        <v>Yes</v>
      </c>
      <c r="I8" s="2" t="str">
        <f t="shared" ca="1" si="1"/>
        <v>Yes</v>
      </c>
      <c r="J8" s="2" t="str">
        <f t="shared" ca="1" si="1"/>
        <v>No</v>
      </c>
      <c r="K8" s="2" t="str">
        <f t="shared" ca="1" si="1"/>
        <v>No</v>
      </c>
      <c r="L8" s="2" t="str">
        <f t="shared" ca="1" si="1"/>
        <v>No</v>
      </c>
      <c r="M8" s="2" t="str">
        <f t="shared" ca="1" si="1"/>
        <v>No</v>
      </c>
      <c r="N8" s="2" t="str">
        <f t="shared" ca="1" si="1"/>
        <v>No</v>
      </c>
      <c r="O8" s="2" t="str">
        <f t="shared" ca="1" si="1"/>
        <v>No</v>
      </c>
      <c r="P8" s="2" t="str">
        <f t="shared" ca="1" si="1"/>
        <v>No</v>
      </c>
      <c r="Q8" s="2" t="str">
        <f t="shared" ca="1" si="1"/>
        <v>No</v>
      </c>
      <c r="R8" s="2" t="str">
        <f t="shared" ca="1" si="1"/>
        <v>No</v>
      </c>
      <c r="S8" s="2" t="str">
        <f t="shared" ca="1" si="1"/>
        <v>No</v>
      </c>
      <c r="T8" s="2" t="str">
        <f t="shared" ca="1" si="1"/>
        <v>No</v>
      </c>
      <c r="U8" s="2" t="str">
        <f t="shared" ca="1" si="1"/>
        <v>No</v>
      </c>
      <c r="V8" s="13" t="str">
        <f t="shared" ca="1" si="1"/>
        <v>No</v>
      </c>
    </row>
    <row r="9" spans="1:22" x14ac:dyDescent="0.25">
      <c r="A9" s="82" t="s">
        <v>124</v>
      </c>
      <c r="B9" s="2" t="s">
        <v>52</v>
      </c>
      <c r="C9" s="52">
        <v>-1</v>
      </c>
      <c r="D9" s="52">
        <f t="shared" ca="1" si="0"/>
        <v>2</v>
      </c>
      <c r="E9" s="52">
        <f t="shared" ca="1" si="2"/>
        <v>1</v>
      </c>
      <c r="G9" s="58" t="str">
        <f t="shared" ca="1" si="1"/>
        <v>No</v>
      </c>
      <c r="H9" s="2" t="str">
        <f t="shared" ca="1" si="1"/>
        <v>No</v>
      </c>
      <c r="I9" s="2" t="str">
        <f t="shared" ca="1" si="1"/>
        <v>No</v>
      </c>
      <c r="J9" s="2" t="str">
        <f t="shared" ca="1" si="1"/>
        <v>No</v>
      </c>
      <c r="K9" s="2" t="str">
        <f t="shared" ca="1" si="1"/>
        <v>No</v>
      </c>
      <c r="L9" s="2" t="str">
        <f t="shared" ca="1" si="1"/>
        <v>No</v>
      </c>
      <c r="M9" s="2" t="str">
        <f t="shared" ca="1" si="1"/>
        <v>No</v>
      </c>
      <c r="N9" s="2" t="str">
        <f t="shared" ca="1" si="1"/>
        <v>No</v>
      </c>
      <c r="O9" s="2" t="str">
        <f t="shared" ca="1" si="1"/>
        <v>No</v>
      </c>
      <c r="P9" s="2" t="str">
        <f t="shared" ca="1" si="1"/>
        <v>No</v>
      </c>
      <c r="Q9" s="2" t="str">
        <f t="shared" ca="1" si="1"/>
        <v>No</v>
      </c>
      <c r="R9" s="2" t="str">
        <f t="shared" ca="1" si="1"/>
        <v>No</v>
      </c>
      <c r="S9" s="2" t="str">
        <f t="shared" ca="1" si="1"/>
        <v>No</v>
      </c>
      <c r="T9" s="2" t="str">
        <f t="shared" ca="1" si="1"/>
        <v>No</v>
      </c>
      <c r="U9" s="2" t="str">
        <f t="shared" ca="1" si="1"/>
        <v>No</v>
      </c>
      <c r="V9" s="13" t="str">
        <f t="shared" ca="1" si="1"/>
        <v>No</v>
      </c>
    </row>
    <row r="10" spans="1:22" x14ac:dyDescent="0.25">
      <c r="A10" s="83" t="s">
        <v>124</v>
      </c>
      <c r="B10" s="38" t="s">
        <v>53</v>
      </c>
      <c r="C10" s="53">
        <v>1</v>
      </c>
      <c r="D10" s="53">
        <f t="shared" ca="1" si="0"/>
        <v>18</v>
      </c>
      <c r="E10" s="53">
        <f t="shared" ca="1" si="2"/>
        <v>19</v>
      </c>
      <c r="G10" s="38" t="str">
        <f t="shared" ca="1" si="1"/>
        <v>Yes</v>
      </c>
      <c r="H10" s="38" t="str">
        <f t="shared" ca="1" si="1"/>
        <v>Yes</v>
      </c>
      <c r="I10" s="38" t="str">
        <f t="shared" ca="1" si="1"/>
        <v>Yes</v>
      </c>
      <c r="J10" s="38" t="str">
        <f t="shared" ca="1" si="1"/>
        <v>Yes</v>
      </c>
      <c r="K10" s="38" t="str">
        <f t="shared" ca="1" si="1"/>
        <v>Yes</v>
      </c>
      <c r="L10" s="38" t="str">
        <f t="shared" ca="1" si="1"/>
        <v>Yes</v>
      </c>
      <c r="M10" s="38" t="str">
        <f t="shared" ca="1" si="1"/>
        <v>Yes</v>
      </c>
      <c r="N10" s="38" t="str">
        <f t="shared" ca="1" si="1"/>
        <v>Yes</v>
      </c>
      <c r="O10" s="38" t="str">
        <f t="shared" ca="1" si="1"/>
        <v>Yes</v>
      </c>
      <c r="P10" s="38" t="str">
        <f t="shared" ca="1" si="1"/>
        <v>Yes</v>
      </c>
      <c r="Q10" s="38" t="str">
        <f t="shared" ca="1" si="1"/>
        <v>No</v>
      </c>
      <c r="R10" s="38" t="str">
        <f t="shared" ca="1" si="1"/>
        <v>No</v>
      </c>
      <c r="S10" s="38" t="str">
        <f t="shared" ca="1" si="1"/>
        <v>No</v>
      </c>
      <c r="T10" s="38" t="str">
        <f t="shared" ca="1" si="1"/>
        <v>No</v>
      </c>
      <c r="U10" s="38" t="str">
        <f t="shared" ca="1" si="1"/>
        <v>No</v>
      </c>
      <c r="V10" s="39" t="str">
        <f t="shared" ca="1" si="1"/>
        <v>No</v>
      </c>
    </row>
    <row r="11" spans="1:22" x14ac:dyDescent="0.25">
      <c r="A11" s="82" t="s">
        <v>101</v>
      </c>
      <c r="B11" s="2" t="s">
        <v>51</v>
      </c>
      <c r="C11" s="52">
        <v>6</v>
      </c>
      <c r="D11" s="52">
        <f t="shared" ca="1" si="0"/>
        <v>5</v>
      </c>
      <c r="E11" s="52">
        <f t="shared" ca="1" si="2"/>
        <v>11</v>
      </c>
      <c r="G11" s="58" t="str">
        <f t="shared" ref="G11:V19" ca="1" si="3">IF($E11&gt;G$1-1,"Yes","No")</f>
        <v>Yes</v>
      </c>
      <c r="H11" s="2" t="str">
        <f t="shared" ca="1" si="3"/>
        <v>Yes</v>
      </c>
      <c r="I11" s="2" t="str">
        <f t="shared" ca="1" si="3"/>
        <v>No</v>
      </c>
      <c r="J11" s="2" t="str">
        <f t="shared" ca="1" si="3"/>
        <v>No</v>
      </c>
      <c r="K11" s="2" t="str">
        <f t="shared" ca="1" si="3"/>
        <v>No</v>
      </c>
      <c r="L11" s="2" t="str">
        <f t="shared" ca="1" si="3"/>
        <v>No</v>
      </c>
      <c r="M11" s="2" t="str">
        <f t="shared" ca="1" si="3"/>
        <v>No</v>
      </c>
      <c r="N11" s="2" t="str">
        <f t="shared" ca="1" si="3"/>
        <v>No</v>
      </c>
      <c r="O11" s="2" t="str">
        <f t="shared" ca="1" si="3"/>
        <v>No</v>
      </c>
      <c r="P11" s="2" t="str">
        <f t="shared" ca="1" si="3"/>
        <v>No</v>
      </c>
      <c r="Q11" s="2" t="str">
        <f t="shared" ca="1" si="3"/>
        <v>No</v>
      </c>
      <c r="R11" s="2" t="str">
        <f t="shared" ca="1" si="3"/>
        <v>No</v>
      </c>
      <c r="S11" s="2" t="str">
        <f t="shared" ca="1" si="3"/>
        <v>No</v>
      </c>
      <c r="T11" s="2" t="str">
        <f t="shared" ca="1" si="3"/>
        <v>No</v>
      </c>
      <c r="U11" s="2" t="str">
        <f t="shared" ca="1" si="3"/>
        <v>No</v>
      </c>
      <c r="V11" s="13" t="str">
        <f t="shared" ca="1" si="3"/>
        <v>No</v>
      </c>
    </row>
    <row r="12" spans="1:22" x14ac:dyDescent="0.25">
      <c r="A12" s="82" t="s">
        <v>101</v>
      </c>
      <c r="B12" s="2" t="s">
        <v>52</v>
      </c>
      <c r="C12" s="52">
        <v>5</v>
      </c>
      <c r="D12" s="52">
        <f t="shared" ca="1" si="0"/>
        <v>9</v>
      </c>
      <c r="E12" s="52">
        <f t="shared" ca="1" si="2"/>
        <v>14</v>
      </c>
      <c r="G12" s="58" t="str">
        <f t="shared" ca="1" si="3"/>
        <v>Yes</v>
      </c>
      <c r="H12" s="2" t="str">
        <f t="shared" ca="1" si="3"/>
        <v>Yes</v>
      </c>
      <c r="I12" s="2" t="str">
        <f t="shared" ca="1" si="3"/>
        <v>Yes</v>
      </c>
      <c r="J12" s="2" t="str">
        <f t="shared" ca="1" si="3"/>
        <v>Yes</v>
      </c>
      <c r="K12" s="2" t="str">
        <f t="shared" ca="1" si="3"/>
        <v>Yes</v>
      </c>
      <c r="L12" s="2" t="str">
        <f t="shared" ca="1" si="3"/>
        <v>No</v>
      </c>
      <c r="M12" s="2" t="str">
        <f t="shared" ca="1" si="3"/>
        <v>No</v>
      </c>
      <c r="N12" s="2" t="str">
        <f t="shared" ca="1" si="3"/>
        <v>No</v>
      </c>
      <c r="O12" s="2" t="str">
        <f t="shared" ca="1" si="3"/>
        <v>No</v>
      </c>
      <c r="P12" s="2" t="str">
        <f t="shared" ca="1" si="3"/>
        <v>No</v>
      </c>
      <c r="Q12" s="2" t="str">
        <f t="shared" ca="1" si="3"/>
        <v>No</v>
      </c>
      <c r="R12" s="2" t="str">
        <f t="shared" ca="1" si="3"/>
        <v>No</v>
      </c>
      <c r="S12" s="2" t="str">
        <f t="shared" ca="1" si="3"/>
        <v>No</v>
      </c>
      <c r="T12" s="2" t="str">
        <f t="shared" ca="1" si="3"/>
        <v>No</v>
      </c>
      <c r="U12" s="2" t="str">
        <f t="shared" ca="1" si="3"/>
        <v>No</v>
      </c>
      <c r="V12" s="13" t="str">
        <f t="shared" ca="1" si="3"/>
        <v>No</v>
      </c>
    </row>
    <row r="13" spans="1:22" x14ac:dyDescent="0.25">
      <c r="A13" s="83" t="s">
        <v>101</v>
      </c>
      <c r="B13" s="38" t="s">
        <v>53</v>
      </c>
      <c r="C13" s="53">
        <v>2</v>
      </c>
      <c r="D13" s="53">
        <f t="shared" ca="1" si="0"/>
        <v>4</v>
      </c>
      <c r="E13" s="53">
        <f t="shared" ca="1" si="2"/>
        <v>6</v>
      </c>
      <c r="G13" s="38" t="str">
        <f t="shared" ca="1" si="3"/>
        <v>No</v>
      </c>
      <c r="H13" s="38" t="str">
        <f t="shared" ca="1" si="3"/>
        <v>No</v>
      </c>
      <c r="I13" s="38" t="str">
        <f t="shared" ca="1" si="3"/>
        <v>No</v>
      </c>
      <c r="J13" s="38" t="str">
        <f t="shared" ca="1" si="3"/>
        <v>No</v>
      </c>
      <c r="K13" s="38" t="str">
        <f t="shared" ca="1" si="3"/>
        <v>No</v>
      </c>
      <c r="L13" s="38" t="str">
        <f t="shared" ca="1" si="3"/>
        <v>No</v>
      </c>
      <c r="M13" s="38" t="str">
        <f t="shared" ca="1" si="3"/>
        <v>No</v>
      </c>
      <c r="N13" s="38" t="str">
        <f t="shared" ca="1" si="3"/>
        <v>No</v>
      </c>
      <c r="O13" s="38" t="str">
        <f t="shared" ca="1" si="3"/>
        <v>No</v>
      </c>
      <c r="P13" s="38" t="str">
        <f t="shared" ca="1" si="3"/>
        <v>No</v>
      </c>
      <c r="Q13" s="38" t="str">
        <f t="shared" ca="1" si="3"/>
        <v>No</v>
      </c>
      <c r="R13" s="38" t="str">
        <f t="shared" ca="1" si="3"/>
        <v>No</v>
      </c>
      <c r="S13" s="38" t="str">
        <f t="shared" ca="1" si="3"/>
        <v>No</v>
      </c>
      <c r="T13" s="38" t="str">
        <f t="shared" ca="1" si="3"/>
        <v>No</v>
      </c>
      <c r="U13" s="38" t="str">
        <f t="shared" ca="1" si="3"/>
        <v>No</v>
      </c>
      <c r="V13" s="39" t="str">
        <f t="shared" ca="1" si="3"/>
        <v>No</v>
      </c>
    </row>
    <row r="14" spans="1:22" x14ac:dyDescent="0.25">
      <c r="A14" s="82" t="s">
        <v>115</v>
      </c>
      <c r="B14" s="2" t="s">
        <v>51</v>
      </c>
      <c r="C14" s="52">
        <v>5</v>
      </c>
      <c r="D14" s="52">
        <f t="shared" ca="1" si="0"/>
        <v>7</v>
      </c>
      <c r="E14" s="52">
        <f t="shared" ca="1" si="2"/>
        <v>12</v>
      </c>
      <c r="G14" s="58" t="str">
        <f t="shared" ca="1" si="3"/>
        <v>Yes</v>
      </c>
      <c r="H14" s="2" t="str">
        <f t="shared" ca="1" si="3"/>
        <v>Yes</v>
      </c>
      <c r="I14" s="2" t="str">
        <f t="shared" ca="1" si="3"/>
        <v>Yes</v>
      </c>
      <c r="J14" s="2" t="str">
        <f t="shared" ca="1" si="3"/>
        <v>No</v>
      </c>
      <c r="K14" s="2" t="str">
        <f t="shared" ca="1" si="3"/>
        <v>No</v>
      </c>
      <c r="L14" s="2" t="str">
        <f t="shared" ca="1" si="3"/>
        <v>No</v>
      </c>
      <c r="M14" s="2" t="str">
        <f t="shared" ca="1" si="3"/>
        <v>No</v>
      </c>
      <c r="N14" s="2" t="str">
        <f t="shared" ca="1" si="3"/>
        <v>No</v>
      </c>
      <c r="O14" s="2" t="str">
        <f t="shared" ca="1" si="3"/>
        <v>No</v>
      </c>
      <c r="P14" s="2" t="str">
        <f t="shared" ca="1" si="3"/>
        <v>No</v>
      </c>
      <c r="Q14" s="2" t="str">
        <f t="shared" ca="1" si="3"/>
        <v>No</v>
      </c>
      <c r="R14" s="2" t="str">
        <f t="shared" ca="1" si="3"/>
        <v>No</v>
      </c>
      <c r="S14" s="2" t="str">
        <f t="shared" ca="1" si="3"/>
        <v>No</v>
      </c>
      <c r="T14" s="2" t="str">
        <f t="shared" ca="1" si="3"/>
        <v>No</v>
      </c>
      <c r="U14" s="2" t="str">
        <f t="shared" ca="1" si="3"/>
        <v>No</v>
      </c>
      <c r="V14" s="13" t="str">
        <f t="shared" ca="1" si="3"/>
        <v>No</v>
      </c>
    </row>
    <row r="15" spans="1:22" x14ac:dyDescent="0.25">
      <c r="A15" s="82" t="s">
        <v>115</v>
      </c>
      <c r="B15" s="2" t="s">
        <v>52</v>
      </c>
      <c r="C15" s="52">
        <v>4</v>
      </c>
      <c r="D15" s="52">
        <f t="shared" ca="1" si="0"/>
        <v>18</v>
      </c>
      <c r="E15" s="52">
        <f t="shared" ca="1" si="2"/>
        <v>22</v>
      </c>
      <c r="G15" s="58" t="str">
        <f t="shared" ca="1" si="3"/>
        <v>Yes</v>
      </c>
      <c r="H15" s="2" t="str">
        <f t="shared" ca="1" si="3"/>
        <v>Yes</v>
      </c>
      <c r="I15" s="2" t="str">
        <f t="shared" ca="1" si="3"/>
        <v>Yes</v>
      </c>
      <c r="J15" s="2" t="str">
        <f t="shared" ca="1" si="3"/>
        <v>Yes</v>
      </c>
      <c r="K15" s="2" t="str">
        <f t="shared" ca="1" si="3"/>
        <v>Yes</v>
      </c>
      <c r="L15" s="2" t="str">
        <f t="shared" ca="1" si="3"/>
        <v>Yes</v>
      </c>
      <c r="M15" s="2" t="str">
        <f t="shared" ca="1" si="3"/>
        <v>Yes</v>
      </c>
      <c r="N15" s="2" t="str">
        <f t="shared" ca="1" si="3"/>
        <v>Yes</v>
      </c>
      <c r="O15" s="2" t="str">
        <f t="shared" ca="1" si="3"/>
        <v>Yes</v>
      </c>
      <c r="P15" s="2" t="str">
        <f t="shared" ca="1" si="3"/>
        <v>Yes</v>
      </c>
      <c r="Q15" s="2" t="str">
        <f t="shared" ca="1" si="3"/>
        <v>Yes</v>
      </c>
      <c r="R15" s="2" t="str">
        <f t="shared" ca="1" si="3"/>
        <v>Yes</v>
      </c>
      <c r="S15" s="2" t="str">
        <f t="shared" ca="1" si="3"/>
        <v>Yes</v>
      </c>
      <c r="T15" s="2" t="str">
        <f t="shared" ca="1" si="3"/>
        <v>No</v>
      </c>
      <c r="U15" s="2" t="str">
        <f t="shared" ca="1" si="3"/>
        <v>No</v>
      </c>
      <c r="V15" s="13" t="str">
        <f t="shared" ca="1" si="3"/>
        <v>No</v>
      </c>
    </row>
    <row r="16" spans="1:22" x14ac:dyDescent="0.25">
      <c r="A16" s="83" t="s">
        <v>115</v>
      </c>
      <c r="B16" s="38" t="s">
        <v>53</v>
      </c>
      <c r="C16" s="53">
        <v>2</v>
      </c>
      <c r="D16" s="53">
        <f t="shared" ca="1" si="0"/>
        <v>11</v>
      </c>
      <c r="E16" s="53">
        <f t="shared" ca="1" si="2"/>
        <v>13</v>
      </c>
      <c r="G16" s="38" t="str">
        <f t="shared" ca="1" si="3"/>
        <v>Yes</v>
      </c>
      <c r="H16" s="38" t="str">
        <f t="shared" ca="1" si="3"/>
        <v>Yes</v>
      </c>
      <c r="I16" s="38" t="str">
        <f t="shared" ca="1" si="3"/>
        <v>Yes</v>
      </c>
      <c r="J16" s="38" t="str">
        <f t="shared" ca="1" si="3"/>
        <v>Yes</v>
      </c>
      <c r="K16" s="38" t="str">
        <f t="shared" ca="1" si="3"/>
        <v>No</v>
      </c>
      <c r="L16" s="38" t="str">
        <f t="shared" ca="1" si="3"/>
        <v>No</v>
      </c>
      <c r="M16" s="38" t="str">
        <f t="shared" ca="1" si="3"/>
        <v>No</v>
      </c>
      <c r="N16" s="38" t="str">
        <f t="shared" ca="1" si="3"/>
        <v>No</v>
      </c>
      <c r="O16" s="38" t="str">
        <f t="shared" ca="1" si="3"/>
        <v>No</v>
      </c>
      <c r="P16" s="38" t="str">
        <f t="shared" ca="1" si="3"/>
        <v>No</v>
      </c>
      <c r="Q16" s="38" t="str">
        <f t="shared" ca="1" si="3"/>
        <v>No</v>
      </c>
      <c r="R16" s="38" t="str">
        <f t="shared" ca="1" si="3"/>
        <v>No</v>
      </c>
      <c r="S16" s="38" t="str">
        <f t="shared" ca="1" si="3"/>
        <v>No</v>
      </c>
      <c r="T16" s="38" t="str">
        <f t="shared" ca="1" si="3"/>
        <v>No</v>
      </c>
      <c r="U16" s="38" t="str">
        <f t="shared" ca="1" si="3"/>
        <v>No</v>
      </c>
      <c r="V16" s="39" t="str">
        <f t="shared" ca="1" si="3"/>
        <v>No</v>
      </c>
    </row>
    <row r="17" spans="1:22" x14ac:dyDescent="0.25">
      <c r="A17" s="48" t="s">
        <v>192</v>
      </c>
      <c r="B17" s="2" t="s">
        <v>51</v>
      </c>
      <c r="C17" s="52">
        <v>5</v>
      </c>
      <c r="D17" s="52">
        <f t="shared" ca="1" si="0"/>
        <v>11</v>
      </c>
      <c r="E17" s="52">
        <f t="shared" ca="1" si="2"/>
        <v>16</v>
      </c>
      <c r="G17" s="58" t="str">
        <f t="shared" ca="1" si="3"/>
        <v>Yes</v>
      </c>
      <c r="H17" s="2" t="str">
        <f t="shared" ca="1" si="3"/>
        <v>Yes</v>
      </c>
      <c r="I17" s="2" t="str">
        <f t="shared" ca="1" si="3"/>
        <v>Yes</v>
      </c>
      <c r="J17" s="2" t="str">
        <f t="shared" ca="1" si="3"/>
        <v>Yes</v>
      </c>
      <c r="K17" s="2" t="str">
        <f t="shared" ca="1" si="3"/>
        <v>Yes</v>
      </c>
      <c r="L17" s="2" t="str">
        <f t="shared" ca="1" si="3"/>
        <v>Yes</v>
      </c>
      <c r="M17" s="2" t="str">
        <f t="shared" ca="1" si="3"/>
        <v>Yes</v>
      </c>
      <c r="N17" s="2" t="str">
        <f t="shared" ca="1" si="3"/>
        <v>No</v>
      </c>
      <c r="O17" s="2" t="str">
        <f t="shared" ca="1" si="3"/>
        <v>No</v>
      </c>
      <c r="P17" s="2" t="str">
        <f t="shared" ca="1" si="3"/>
        <v>No</v>
      </c>
      <c r="Q17" s="2" t="str">
        <f t="shared" ca="1" si="3"/>
        <v>No</v>
      </c>
      <c r="R17" s="2" t="str">
        <f t="shared" ca="1" si="3"/>
        <v>No</v>
      </c>
      <c r="S17" s="2" t="str">
        <f t="shared" ca="1" si="3"/>
        <v>No</v>
      </c>
      <c r="T17" s="2" t="str">
        <f t="shared" ca="1" si="3"/>
        <v>No</v>
      </c>
      <c r="U17" s="2" t="str">
        <f t="shared" ca="1" si="3"/>
        <v>No</v>
      </c>
      <c r="V17" s="13" t="str">
        <f t="shared" ca="1" si="3"/>
        <v>No</v>
      </c>
    </row>
    <row r="18" spans="1:22" x14ac:dyDescent="0.25">
      <c r="A18" s="48" t="s">
        <v>192</v>
      </c>
      <c r="B18" s="2" t="s">
        <v>52</v>
      </c>
      <c r="C18" s="52">
        <v>5</v>
      </c>
      <c r="D18" s="52">
        <f t="shared" ca="1" si="0"/>
        <v>15</v>
      </c>
      <c r="E18" s="52">
        <f t="shared" ca="1" si="2"/>
        <v>20</v>
      </c>
      <c r="G18" s="58" t="str">
        <f t="shared" ca="1" si="3"/>
        <v>Yes</v>
      </c>
      <c r="H18" s="2" t="str">
        <f t="shared" ca="1" si="3"/>
        <v>Yes</v>
      </c>
      <c r="I18" s="2" t="str">
        <f t="shared" ca="1" si="3"/>
        <v>Yes</v>
      </c>
      <c r="J18" s="2" t="str">
        <f t="shared" ca="1" si="3"/>
        <v>Yes</v>
      </c>
      <c r="K18" s="2" t="str">
        <f t="shared" ca="1" si="3"/>
        <v>Yes</v>
      </c>
      <c r="L18" s="2" t="str">
        <f t="shared" ca="1" si="3"/>
        <v>Yes</v>
      </c>
      <c r="M18" s="2" t="str">
        <f t="shared" ca="1" si="3"/>
        <v>Yes</v>
      </c>
      <c r="N18" s="2" t="str">
        <f t="shared" ca="1" si="3"/>
        <v>Yes</v>
      </c>
      <c r="O18" s="2" t="str">
        <f t="shared" ca="1" si="3"/>
        <v>Yes</v>
      </c>
      <c r="P18" s="2" t="str">
        <f t="shared" ca="1" si="3"/>
        <v>Yes</v>
      </c>
      <c r="Q18" s="2" t="str">
        <f t="shared" ca="1" si="3"/>
        <v>Yes</v>
      </c>
      <c r="R18" s="2" t="str">
        <f t="shared" ca="1" si="3"/>
        <v>No</v>
      </c>
      <c r="S18" s="2" t="str">
        <f t="shared" ca="1" si="3"/>
        <v>No</v>
      </c>
      <c r="T18" s="2" t="str">
        <f t="shared" ca="1" si="3"/>
        <v>No</v>
      </c>
      <c r="U18" s="2" t="str">
        <f t="shared" ca="1" si="3"/>
        <v>No</v>
      </c>
      <c r="V18" s="13" t="str">
        <f t="shared" ca="1" si="3"/>
        <v>No</v>
      </c>
    </row>
    <row r="19" spans="1:22" x14ac:dyDescent="0.25">
      <c r="A19" s="49" t="s">
        <v>192</v>
      </c>
      <c r="B19" s="38" t="s">
        <v>53</v>
      </c>
      <c r="C19" s="53">
        <v>1</v>
      </c>
      <c r="D19" s="53">
        <f t="shared" ca="1" si="0"/>
        <v>15</v>
      </c>
      <c r="E19" s="53">
        <f t="shared" ca="1" si="2"/>
        <v>16</v>
      </c>
      <c r="G19" s="38" t="str">
        <f t="shared" ca="1" si="3"/>
        <v>Yes</v>
      </c>
      <c r="H19" s="38" t="str">
        <f t="shared" ca="1" si="3"/>
        <v>Yes</v>
      </c>
      <c r="I19" s="38" t="str">
        <f t="shared" ca="1" si="3"/>
        <v>Yes</v>
      </c>
      <c r="J19" s="38" t="str">
        <f t="shared" ca="1" si="3"/>
        <v>Yes</v>
      </c>
      <c r="K19" s="38" t="str">
        <f t="shared" ca="1" si="3"/>
        <v>Yes</v>
      </c>
      <c r="L19" s="38" t="str">
        <f t="shared" ca="1" si="3"/>
        <v>Yes</v>
      </c>
      <c r="M19" s="38" t="str">
        <f t="shared" ca="1" si="3"/>
        <v>Yes</v>
      </c>
      <c r="N19" s="38" t="str">
        <f t="shared" ca="1" si="3"/>
        <v>No</v>
      </c>
      <c r="O19" s="38" t="str">
        <f t="shared" ca="1" si="3"/>
        <v>No</v>
      </c>
      <c r="P19" s="38" t="str">
        <f t="shared" ca="1" si="3"/>
        <v>No</v>
      </c>
      <c r="Q19" s="38" t="str">
        <f t="shared" ca="1" si="3"/>
        <v>No</v>
      </c>
      <c r="R19" s="38" t="str">
        <f t="shared" ca="1" si="3"/>
        <v>No</v>
      </c>
      <c r="S19" s="38" t="str">
        <f t="shared" ca="1" si="3"/>
        <v>No</v>
      </c>
      <c r="T19" s="38" t="str">
        <f t="shared" ca="1" si="3"/>
        <v>No</v>
      </c>
      <c r="U19" s="38" t="str">
        <f t="shared" ca="1" si="3"/>
        <v>No</v>
      </c>
      <c r="V19" s="39" t="str">
        <f t="shared" ca="1" si="3"/>
        <v>No</v>
      </c>
    </row>
    <row r="20" spans="1:22" x14ac:dyDescent="0.25">
      <c r="A20" s="48" t="s">
        <v>101</v>
      </c>
      <c r="B20" s="2" t="s">
        <v>51</v>
      </c>
      <c r="C20" s="52">
        <v>6</v>
      </c>
      <c r="D20" s="52">
        <f t="shared" ca="1" si="0"/>
        <v>15</v>
      </c>
      <c r="E20" s="52">
        <f t="shared" ca="1" si="2"/>
        <v>21</v>
      </c>
      <c r="G20" s="58" t="str">
        <f t="shared" ref="G20:V22" ca="1" si="4">IF($E20&gt;G$1-1,"Yes","No")</f>
        <v>Yes</v>
      </c>
      <c r="H20" s="2" t="str">
        <f t="shared" ca="1" si="4"/>
        <v>Yes</v>
      </c>
      <c r="I20" s="2" t="str">
        <f t="shared" ca="1" si="4"/>
        <v>Yes</v>
      </c>
      <c r="J20" s="2" t="str">
        <f t="shared" ca="1" si="4"/>
        <v>Yes</v>
      </c>
      <c r="K20" s="2" t="str">
        <f t="shared" ca="1" si="4"/>
        <v>Yes</v>
      </c>
      <c r="L20" s="2" t="str">
        <f t="shared" ca="1" si="4"/>
        <v>Yes</v>
      </c>
      <c r="M20" s="2" t="str">
        <f t="shared" ca="1" si="4"/>
        <v>Yes</v>
      </c>
      <c r="N20" s="2" t="str">
        <f t="shared" ca="1" si="4"/>
        <v>Yes</v>
      </c>
      <c r="O20" s="2" t="str">
        <f t="shared" ca="1" si="4"/>
        <v>Yes</v>
      </c>
      <c r="P20" s="2" t="str">
        <f t="shared" ca="1" si="4"/>
        <v>Yes</v>
      </c>
      <c r="Q20" s="2" t="str">
        <f t="shared" ca="1" si="4"/>
        <v>Yes</v>
      </c>
      <c r="R20" s="2" t="str">
        <f t="shared" ca="1" si="4"/>
        <v>Yes</v>
      </c>
      <c r="S20" s="2" t="str">
        <f t="shared" ca="1" si="4"/>
        <v>No</v>
      </c>
      <c r="T20" s="2" t="str">
        <f t="shared" ca="1" si="4"/>
        <v>No</v>
      </c>
      <c r="U20" s="2" t="str">
        <f t="shared" ca="1" si="4"/>
        <v>No</v>
      </c>
      <c r="V20" s="13" t="str">
        <f t="shared" ca="1" si="4"/>
        <v>No</v>
      </c>
    </row>
    <row r="21" spans="1:22" x14ac:dyDescent="0.25">
      <c r="A21" s="48" t="s">
        <v>101</v>
      </c>
      <c r="B21" s="2" t="s">
        <v>52</v>
      </c>
      <c r="C21" s="52">
        <v>5</v>
      </c>
      <c r="D21" s="52">
        <f t="shared" ca="1" si="0"/>
        <v>19</v>
      </c>
      <c r="E21" s="52">
        <f t="shared" ca="1" si="2"/>
        <v>24</v>
      </c>
      <c r="G21" s="58" t="str">
        <f t="shared" ca="1" si="4"/>
        <v>Yes</v>
      </c>
      <c r="H21" s="2" t="str">
        <f t="shared" ca="1" si="4"/>
        <v>Yes</v>
      </c>
      <c r="I21" s="2" t="str">
        <f t="shared" ca="1" si="4"/>
        <v>Yes</v>
      </c>
      <c r="J21" s="2" t="str">
        <f t="shared" ca="1" si="4"/>
        <v>Yes</v>
      </c>
      <c r="K21" s="2" t="str">
        <f t="shared" ca="1" si="4"/>
        <v>Yes</v>
      </c>
      <c r="L21" s="2" t="str">
        <f t="shared" ca="1" si="4"/>
        <v>Yes</v>
      </c>
      <c r="M21" s="2" t="str">
        <f t="shared" ca="1" si="4"/>
        <v>Yes</v>
      </c>
      <c r="N21" s="2" t="str">
        <f t="shared" ca="1" si="4"/>
        <v>Yes</v>
      </c>
      <c r="O21" s="2" t="str">
        <f t="shared" ca="1" si="4"/>
        <v>Yes</v>
      </c>
      <c r="P21" s="2" t="str">
        <f t="shared" ca="1" si="4"/>
        <v>Yes</v>
      </c>
      <c r="Q21" s="2" t="str">
        <f t="shared" ca="1" si="4"/>
        <v>Yes</v>
      </c>
      <c r="R21" s="2" t="str">
        <f t="shared" ca="1" si="4"/>
        <v>Yes</v>
      </c>
      <c r="S21" s="2" t="str">
        <f t="shared" ca="1" si="4"/>
        <v>Yes</v>
      </c>
      <c r="T21" s="2" t="str">
        <f t="shared" ca="1" si="4"/>
        <v>Yes</v>
      </c>
      <c r="U21" s="2" t="str">
        <f t="shared" ca="1" si="4"/>
        <v>Yes</v>
      </c>
      <c r="V21" s="13" t="str">
        <f t="shared" ca="1" si="4"/>
        <v>No</v>
      </c>
    </row>
    <row r="22" spans="1:22" x14ac:dyDescent="0.25">
      <c r="A22" s="49" t="s">
        <v>101</v>
      </c>
      <c r="B22" s="38" t="s">
        <v>53</v>
      </c>
      <c r="C22" s="53">
        <v>2</v>
      </c>
      <c r="D22" s="53">
        <f t="shared" ca="1" si="0"/>
        <v>18</v>
      </c>
      <c r="E22" s="53">
        <f t="shared" ca="1" si="2"/>
        <v>20</v>
      </c>
      <c r="G22" s="38" t="str">
        <f t="shared" ca="1" si="4"/>
        <v>Yes</v>
      </c>
      <c r="H22" s="38" t="str">
        <f t="shared" ca="1" si="4"/>
        <v>Yes</v>
      </c>
      <c r="I22" s="38" t="str">
        <f t="shared" ca="1" si="4"/>
        <v>Yes</v>
      </c>
      <c r="J22" s="38" t="str">
        <f t="shared" ca="1" si="4"/>
        <v>Yes</v>
      </c>
      <c r="K22" s="38" t="str">
        <f t="shared" ca="1" si="4"/>
        <v>Yes</v>
      </c>
      <c r="L22" s="38" t="str">
        <f t="shared" ca="1" si="4"/>
        <v>Yes</v>
      </c>
      <c r="M22" s="38" t="str">
        <f t="shared" ca="1" si="4"/>
        <v>Yes</v>
      </c>
      <c r="N22" s="38" t="str">
        <f t="shared" ca="1" si="4"/>
        <v>Yes</v>
      </c>
      <c r="O22" s="38" t="str">
        <f t="shared" ca="1" si="4"/>
        <v>Yes</v>
      </c>
      <c r="P22" s="38" t="str">
        <f t="shared" ca="1" si="4"/>
        <v>Yes</v>
      </c>
      <c r="Q22" s="38" t="str">
        <f t="shared" ca="1" si="4"/>
        <v>Yes</v>
      </c>
      <c r="R22" s="38" t="str">
        <f t="shared" ca="1" si="4"/>
        <v>No</v>
      </c>
      <c r="S22" s="38" t="str">
        <f t="shared" ca="1" si="4"/>
        <v>No</v>
      </c>
      <c r="T22" s="38" t="str">
        <f t="shared" ca="1" si="4"/>
        <v>No</v>
      </c>
      <c r="U22" s="38" t="str">
        <f t="shared" ca="1" si="4"/>
        <v>No</v>
      </c>
      <c r="V22" s="39" t="str">
        <f t="shared" ca="1" si="4"/>
        <v>No</v>
      </c>
    </row>
    <row r="23" spans="1:22" x14ac:dyDescent="0.25">
      <c r="A23" s="50" t="s">
        <v>112</v>
      </c>
      <c r="B23" s="2" t="s">
        <v>51</v>
      </c>
      <c r="C23" s="52">
        <v>2</v>
      </c>
      <c r="D23" s="52">
        <f t="shared" ca="1" si="0"/>
        <v>5</v>
      </c>
      <c r="E23" s="52">
        <f t="shared" ca="1" si="2"/>
        <v>7</v>
      </c>
      <c r="G23" s="58" t="str">
        <f t="shared" ca="1" si="1"/>
        <v>No</v>
      </c>
      <c r="H23" s="2" t="str">
        <f t="shared" ca="1" si="1"/>
        <v>No</v>
      </c>
      <c r="I23" s="2" t="str">
        <f t="shared" ca="1" si="1"/>
        <v>No</v>
      </c>
      <c r="J23" s="2" t="str">
        <f t="shared" ca="1" si="1"/>
        <v>No</v>
      </c>
      <c r="K23" s="2" t="str">
        <f t="shared" ca="1" si="1"/>
        <v>No</v>
      </c>
      <c r="L23" s="2" t="str">
        <f t="shared" ca="1" si="1"/>
        <v>No</v>
      </c>
      <c r="M23" s="2" t="str">
        <f t="shared" ca="1" si="1"/>
        <v>No</v>
      </c>
      <c r="N23" s="2" t="str">
        <f t="shared" ca="1" si="1"/>
        <v>No</v>
      </c>
      <c r="O23" s="2" t="str">
        <f t="shared" ca="1" si="1"/>
        <v>No</v>
      </c>
      <c r="P23" s="2" t="str">
        <f t="shared" ca="1" si="1"/>
        <v>No</v>
      </c>
      <c r="Q23" s="2" t="str">
        <f t="shared" ca="1" si="1"/>
        <v>No</v>
      </c>
      <c r="R23" s="2" t="str">
        <f t="shared" ca="1" si="1"/>
        <v>No</v>
      </c>
      <c r="S23" s="2" t="str">
        <f t="shared" ca="1" si="1"/>
        <v>No</v>
      </c>
      <c r="T23" s="2" t="str">
        <f t="shared" ca="1" si="1"/>
        <v>No</v>
      </c>
      <c r="U23" s="2" t="str">
        <f t="shared" ca="1" si="1"/>
        <v>No</v>
      </c>
      <c r="V23" s="13" t="str">
        <f t="shared" ca="1" si="1"/>
        <v>No</v>
      </c>
    </row>
    <row r="24" spans="1:22" x14ac:dyDescent="0.25">
      <c r="A24" s="50" t="s">
        <v>112</v>
      </c>
      <c r="B24" s="2" t="s">
        <v>52</v>
      </c>
      <c r="C24" s="52">
        <v>1</v>
      </c>
      <c r="D24" s="52">
        <f t="shared" ca="1" si="0"/>
        <v>15</v>
      </c>
      <c r="E24" s="52">
        <f t="shared" ca="1" si="2"/>
        <v>16</v>
      </c>
      <c r="G24" s="58" t="str">
        <f t="shared" ca="1" si="1"/>
        <v>Yes</v>
      </c>
      <c r="H24" s="2" t="str">
        <f t="shared" ca="1" si="1"/>
        <v>Yes</v>
      </c>
      <c r="I24" s="2" t="str">
        <f t="shared" ca="1" si="1"/>
        <v>Yes</v>
      </c>
      <c r="J24" s="2" t="str">
        <f t="shared" ca="1" si="1"/>
        <v>Yes</v>
      </c>
      <c r="K24" s="2" t="str">
        <f t="shared" ca="1" si="1"/>
        <v>Yes</v>
      </c>
      <c r="L24" s="2" t="str">
        <f t="shared" ca="1" si="1"/>
        <v>Yes</v>
      </c>
      <c r="M24" s="2" t="str">
        <f t="shared" ca="1" si="1"/>
        <v>Yes</v>
      </c>
      <c r="N24" s="2" t="str">
        <f t="shared" ca="1" si="1"/>
        <v>No</v>
      </c>
      <c r="O24" s="2" t="str">
        <f t="shared" ca="1" si="1"/>
        <v>No</v>
      </c>
      <c r="P24" s="2" t="str">
        <f t="shared" ca="1" si="1"/>
        <v>No</v>
      </c>
      <c r="Q24" s="2" t="str">
        <f t="shared" ca="1" si="1"/>
        <v>No</v>
      </c>
      <c r="R24" s="2" t="str">
        <f t="shared" ca="1" si="1"/>
        <v>No</v>
      </c>
      <c r="S24" s="2" t="str">
        <f t="shared" ca="1" si="1"/>
        <v>No</v>
      </c>
      <c r="T24" s="2" t="str">
        <f t="shared" ca="1" si="1"/>
        <v>No</v>
      </c>
      <c r="U24" s="2" t="str">
        <f t="shared" ca="1" si="1"/>
        <v>No</v>
      </c>
      <c r="V24" s="13" t="str">
        <f t="shared" ca="1" si="1"/>
        <v>No</v>
      </c>
    </row>
    <row r="25" spans="1:22" x14ac:dyDescent="0.25">
      <c r="A25" s="51" t="s">
        <v>112</v>
      </c>
      <c r="B25" s="38" t="s">
        <v>53</v>
      </c>
      <c r="C25" s="53">
        <v>-1</v>
      </c>
      <c r="D25" s="53">
        <f t="shared" ca="1" si="0"/>
        <v>7</v>
      </c>
      <c r="E25" s="53">
        <f t="shared" ca="1" si="2"/>
        <v>6</v>
      </c>
      <c r="G25" s="38" t="str">
        <f t="shared" ca="1" si="1"/>
        <v>No</v>
      </c>
      <c r="H25" s="38" t="str">
        <f t="shared" ca="1" si="1"/>
        <v>No</v>
      </c>
      <c r="I25" s="38" t="str">
        <f t="shared" ca="1" si="1"/>
        <v>No</v>
      </c>
      <c r="J25" s="38" t="str">
        <f t="shared" ca="1" si="1"/>
        <v>No</v>
      </c>
      <c r="K25" s="38" t="str">
        <f t="shared" ca="1" si="1"/>
        <v>No</v>
      </c>
      <c r="L25" s="38" t="str">
        <f t="shared" ca="1" si="1"/>
        <v>No</v>
      </c>
      <c r="M25" s="38" t="str">
        <f t="shared" ca="1" si="1"/>
        <v>No</v>
      </c>
      <c r="N25" s="38" t="str">
        <f t="shared" ca="1" si="1"/>
        <v>No</v>
      </c>
      <c r="O25" s="38" t="str">
        <f t="shared" ca="1" si="1"/>
        <v>No</v>
      </c>
      <c r="P25" s="38" t="str">
        <f t="shared" ca="1" si="1"/>
        <v>No</v>
      </c>
      <c r="Q25" s="38" t="str">
        <f t="shared" ca="1" si="1"/>
        <v>No</v>
      </c>
      <c r="R25" s="38" t="str">
        <f t="shared" ca="1" si="1"/>
        <v>No</v>
      </c>
      <c r="S25" s="38" t="str">
        <f t="shared" ca="1" si="1"/>
        <v>No</v>
      </c>
      <c r="T25" s="38" t="str">
        <f t="shared" ca="1" si="1"/>
        <v>No</v>
      </c>
      <c r="U25" s="38" t="str">
        <f t="shared" ca="1" si="1"/>
        <v>No</v>
      </c>
      <c r="V25" s="39" t="str">
        <f t="shared" ca="1" si="1"/>
        <v>No</v>
      </c>
    </row>
    <row r="26" spans="1:22" x14ac:dyDescent="0.25">
      <c r="A26" s="50" t="s">
        <v>120</v>
      </c>
      <c r="B26" s="2" t="s">
        <v>51</v>
      </c>
      <c r="C26" s="52">
        <v>4</v>
      </c>
      <c r="D26" s="52">
        <f t="shared" ca="1" si="0"/>
        <v>1</v>
      </c>
      <c r="E26" s="52">
        <f t="shared" ca="1" si="2"/>
        <v>5</v>
      </c>
      <c r="G26" s="58" t="str">
        <f t="shared" ca="1" si="1"/>
        <v>No</v>
      </c>
      <c r="H26" s="2" t="str">
        <f t="shared" ca="1" si="1"/>
        <v>No</v>
      </c>
      <c r="I26" s="2" t="str">
        <f t="shared" ca="1" si="1"/>
        <v>No</v>
      </c>
      <c r="J26" s="2" t="str">
        <f t="shared" ca="1" si="1"/>
        <v>No</v>
      </c>
      <c r="K26" s="2" t="str">
        <f t="shared" ca="1" si="1"/>
        <v>No</v>
      </c>
      <c r="L26" s="2" t="str">
        <f t="shared" ca="1" si="1"/>
        <v>No</v>
      </c>
      <c r="M26" s="2" t="str">
        <f t="shared" ca="1" si="1"/>
        <v>No</v>
      </c>
      <c r="N26" s="2" t="str">
        <f t="shared" ca="1" si="1"/>
        <v>No</v>
      </c>
      <c r="O26" s="2" t="str">
        <f t="shared" ca="1" si="1"/>
        <v>No</v>
      </c>
      <c r="P26" s="2" t="str">
        <f t="shared" ca="1" si="1"/>
        <v>No</v>
      </c>
      <c r="Q26" s="2" t="str">
        <f t="shared" ca="1" si="1"/>
        <v>No</v>
      </c>
      <c r="R26" s="2" t="str">
        <f t="shared" ca="1" si="1"/>
        <v>No</v>
      </c>
      <c r="S26" s="2" t="str">
        <f t="shared" ca="1" si="1"/>
        <v>No</v>
      </c>
      <c r="T26" s="2" t="str">
        <f t="shared" ca="1" si="1"/>
        <v>No</v>
      </c>
      <c r="U26" s="2" t="str">
        <f t="shared" ca="1" si="1"/>
        <v>No</v>
      </c>
      <c r="V26" s="13" t="str">
        <f t="shared" ca="1" si="1"/>
        <v>No</v>
      </c>
    </row>
    <row r="27" spans="1:22" x14ac:dyDescent="0.25">
      <c r="A27" s="50" t="s">
        <v>120</v>
      </c>
      <c r="B27" s="2" t="s">
        <v>52</v>
      </c>
      <c r="C27" s="52">
        <v>4</v>
      </c>
      <c r="D27" s="52">
        <f t="shared" ca="1" si="0"/>
        <v>14</v>
      </c>
      <c r="E27" s="52">
        <f t="shared" ca="1" si="2"/>
        <v>18</v>
      </c>
      <c r="G27" s="58" t="str">
        <f t="shared" ca="1" si="1"/>
        <v>Yes</v>
      </c>
      <c r="H27" s="2" t="str">
        <f t="shared" ca="1" si="1"/>
        <v>Yes</v>
      </c>
      <c r="I27" s="2" t="str">
        <f t="shared" ca="1" si="1"/>
        <v>Yes</v>
      </c>
      <c r="J27" s="2" t="str">
        <f t="shared" ca="1" si="1"/>
        <v>Yes</v>
      </c>
      <c r="K27" s="2" t="str">
        <f t="shared" ca="1" si="1"/>
        <v>Yes</v>
      </c>
      <c r="L27" s="2" t="str">
        <f t="shared" ca="1" si="1"/>
        <v>Yes</v>
      </c>
      <c r="M27" s="2" t="str">
        <f t="shared" ca="1" si="1"/>
        <v>Yes</v>
      </c>
      <c r="N27" s="2" t="str">
        <f t="shared" ca="1" si="1"/>
        <v>Yes</v>
      </c>
      <c r="O27" s="2" t="str">
        <f t="shared" ca="1" si="1"/>
        <v>Yes</v>
      </c>
      <c r="P27" s="2" t="str">
        <f t="shared" ca="1" si="1"/>
        <v>No</v>
      </c>
      <c r="Q27" s="2" t="str">
        <f t="shared" ca="1" si="1"/>
        <v>No</v>
      </c>
      <c r="R27" s="2" t="str">
        <f t="shared" ca="1" si="1"/>
        <v>No</v>
      </c>
      <c r="S27" s="2" t="str">
        <f t="shared" ca="1" si="1"/>
        <v>No</v>
      </c>
      <c r="T27" s="2" t="str">
        <f t="shared" ca="1" si="1"/>
        <v>No</v>
      </c>
      <c r="U27" s="2" t="str">
        <f t="shared" ca="1" si="1"/>
        <v>No</v>
      </c>
      <c r="V27" s="13" t="str">
        <f t="shared" ca="1" si="1"/>
        <v>No</v>
      </c>
    </row>
    <row r="28" spans="1:22" x14ac:dyDescent="0.25">
      <c r="A28" s="51" t="s">
        <v>120</v>
      </c>
      <c r="B28" s="38" t="s">
        <v>53</v>
      </c>
      <c r="C28" s="53">
        <v>3</v>
      </c>
      <c r="D28" s="53">
        <f t="shared" ca="1" si="0"/>
        <v>1</v>
      </c>
      <c r="E28" s="53">
        <f t="shared" ca="1" si="2"/>
        <v>4</v>
      </c>
      <c r="G28" s="38" t="str">
        <f t="shared" ca="1" si="1"/>
        <v>No</v>
      </c>
      <c r="H28" s="38" t="str">
        <f t="shared" ca="1" si="1"/>
        <v>No</v>
      </c>
      <c r="I28" s="38" t="str">
        <f t="shared" ca="1" si="1"/>
        <v>No</v>
      </c>
      <c r="J28" s="38" t="str">
        <f t="shared" ca="1" si="1"/>
        <v>No</v>
      </c>
      <c r="K28" s="38" t="str">
        <f t="shared" ca="1" si="1"/>
        <v>No</v>
      </c>
      <c r="L28" s="38" t="str">
        <f t="shared" ca="1" si="1"/>
        <v>No</v>
      </c>
      <c r="M28" s="38" t="str">
        <f t="shared" ca="1" si="1"/>
        <v>No</v>
      </c>
      <c r="N28" s="38" t="str">
        <f t="shared" ca="1" si="1"/>
        <v>No</v>
      </c>
      <c r="O28" s="38" t="str">
        <f t="shared" ca="1" si="1"/>
        <v>No</v>
      </c>
      <c r="P28" s="38" t="str">
        <f t="shared" ca="1" si="1"/>
        <v>No</v>
      </c>
      <c r="Q28" s="38" t="str">
        <f t="shared" ca="1" si="1"/>
        <v>No</v>
      </c>
      <c r="R28" s="38" t="str">
        <f t="shared" ca="1" si="1"/>
        <v>No</v>
      </c>
      <c r="S28" s="38" t="str">
        <f t="shared" ca="1" si="1"/>
        <v>No</v>
      </c>
      <c r="T28" s="38" t="str">
        <f t="shared" ca="1" si="1"/>
        <v>No</v>
      </c>
      <c r="U28" s="38" t="str">
        <f t="shared" ca="1" si="1"/>
        <v>No</v>
      </c>
      <c r="V28" s="39" t="str">
        <f t="shared" ca="1" si="1"/>
        <v>No</v>
      </c>
    </row>
    <row r="29" spans="1:22" x14ac:dyDescent="0.25">
      <c r="A29" s="50" t="s">
        <v>144</v>
      </c>
      <c r="B29" s="2" t="s">
        <v>51</v>
      </c>
      <c r="C29" s="52">
        <v>2</v>
      </c>
      <c r="D29" s="52">
        <f t="shared" ca="1" si="0"/>
        <v>10</v>
      </c>
      <c r="E29" s="52">
        <f t="shared" ca="1" si="2"/>
        <v>12</v>
      </c>
      <c r="G29" s="58" t="str">
        <f t="shared" ca="1" si="1"/>
        <v>Yes</v>
      </c>
      <c r="H29" s="2" t="str">
        <f t="shared" ca="1" si="1"/>
        <v>Yes</v>
      </c>
      <c r="I29" s="2" t="str">
        <f t="shared" ca="1" si="1"/>
        <v>Yes</v>
      </c>
      <c r="J29" s="2" t="str">
        <f t="shared" ca="1" si="1"/>
        <v>No</v>
      </c>
      <c r="K29" s="2" t="str">
        <f t="shared" ca="1" si="1"/>
        <v>No</v>
      </c>
      <c r="L29" s="2" t="str">
        <f t="shared" ca="1" si="1"/>
        <v>No</v>
      </c>
      <c r="M29" s="2" t="str">
        <f t="shared" ca="1" si="1"/>
        <v>No</v>
      </c>
      <c r="N29" s="2" t="str">
        <f t="shared" ca="1" si="1"/>
        <v>No</v>
      </c>
      <c r="O29" s="2" t="str">
        <f t="shared" ca="1" si="1"/>
        <v>No</v>
      </c>
      <c r="P29" s="2" t="str">
        <f t="shared" ca="1" si="1"/>
        <v>No</v>
      </c>
      <c r="Q29" s="2" t="str">
        <f t="shared" ca="1" si="1"/>
        <v>No</v>
      </c>
      <c r="R29" s="2" t="str">
        <f t="shared" ca="1" si="1"/>
        <v>No</v>
      </c>
      <c r="S29" s="2" t="str">
        <f t="shared" ca="1" si="1"/>
        <v>No</v>
      </c>
      <c r="T29" s="2" t="str">
        <f t="shared" ca="1" si="1"/>
        <v>No</v>
      </c>
      <c r="U29" s="2" t="str">
        <f t="shared" ca="1" si="1"/>
        <v>No</v>
      </c>
      <c r="V29" s="13" t="str">
        <f t="shared" ref="G29:V47" ca="1" si="5">IF($E29&gt;V$1-1,"Yes","No")</f>
        <v>No</v>
      </c>
    </row>
    <row r="30" spans="1:22" x14ac:dyDescent="0.25">
      <c r="A30" s="50" t="s">
        <v>144</v>
      </c>
      <c r="B30" s="2" t="s">
        <v>52</v>
      </c>
      <c r="C30" s="52">
        <v>4</v>
      </c>
      <c r="D30" s="52">
        <f t="shared" ca="1" si="0"/>
        <v>1</v>
      </c>
      <c r="E30" s="52">
        <f t="shared" ca="1" si="2"/>
        <v>5</v>
      </c>
      <c r="G30" s="58" t="str">
        <f t="shared" ca="1" si="5"/>
        <v>No</v>
      </c>
      <c r="H30" s="2" t="str">
        <f t="shared" ca="1" si="5"/>
        <v>No</v>
      </c>
      <c r="I30" s="2" t="str">
        <f t="shared" ca="1" si="5"/>
        <v>No</v>
      </c>
      <c r="J30" s="2" t="str">
        <f t="shared" ca="1" si="5"/>
        <v>No</v>
      </c>
      <c r="K30" s="2" t="str">
        <f t="shared" ca="1" si="5"/>
        <v>No</v>
      </c>
      <c r="L30" s="2" t="str">
        <f t="shared" ca="1" si="5"/>
        <v>No</v>
      </c>
      <c r="M30" s="2" t="str">
        <f t="shared" ca="1" si="5"/>
        <v>No</v>
      </c>
      <c r="N30" s="2" t="str">
        <f t="shared" ca="1" si="5"/>
        <v>No</v>
      </c>
      <c r="O30" s="2" t="str">
        <f t="shared" ca="1" si="5"/>
        <v>No</v>
      </c>
      <c r="P30" s="2" t="str">
        <f t="shared" ca="1" si="5"/>
        <v>No</v>
      </c>
      <c r="Q30" s="2" t="str">
        <f t="shared" ca="1" si="5"/>
        <v>No</v>
      </c>
      <c r="R30" s="2" t="str">
        <f t="shared" ca="1" si="5"/>
        <v>No</v>
      </c>
      <c r="S30" s="2" t="str">
        <f t="shared" ca="1" si="5"/>
        <v>No</v>
      </c>
      <c r="T30" s="2" t="str">
        <f t="shared" ca="1" si="5"/>
        <v>No</v>
      </c>
      <c r="U30" s="2" t="str">
        <f t="shared" ca="1" si="5"/>
        <v>No</v>
      </c>
      <c r="V30" s="13" t="str">
        <f t="shared" ca="1" si="5"/>
        <v>No</v>
      </c>
    </row>
    <row r="31" spans="1:22" x14ac:dyDescent="0.25">
      <c r="A31" s="51" t="s">
        <v>144</v>
      </c>
      <c r="B31" s="38" t="s">
        <v>53</v>
      </c>
      <c r="C31" s="53">
        <v>0</v>
      </c>
      <c r="D31" s="53">
        <f t="shared" ca="1" si="0"/>
        <v>7</v>
      </c>
      <c r="E31" s="53">
        <f t="shared" ca="1" si="2"/>
        <v>7</v>
      </c>
      <c r="G31" s="38" t="str">
        <f t="shared" ca="1" si="5"/>
        <v>No</v>
      </c>
      <c r="H31" s="38" t="str">
        <f t="shared" ca="1" si="5"/>
        <v>No</v>
      </c>
      <c r="I31" s="38" t="str">
        <f t="shared" ca="1" si="5"/>
        <v>No</v>
      </c>
      <c r="J31" s="38" t="str">
        <f t="shared" ca="1" si="5"/>
        <v>No</v>
      </c>
      <c r="K31" s="38" t="str">
        <f t="shared" ca="1" si="5"/>
        <v>No</v>
      </c>
      <c r="L31" s="38" t="str">
        <f t="shared" ca="1" si="5"/>
        <v>No</v>
      </c>
      <c r="M31" s="38" t="str">
        <f t="shared" ca="1" si="5"/>
        <v>No</v>
      </c>
      <c r="N31" s="38" t="str">
        <f t="shared" ca="1" si="5"/>
        <v>No</v>
      </c>
      <c r="O31" s="38" t="str">
        <f t="shared" ca="1" si="5"/>
        <v>No</v>
      </c>
      <c r="P31" s="38" t="str">
        <f t="shared" ca="1" si="5"/>
        <v>No</v>
      </c>
      <c r="Q31" s="38" t="str">
        <f t="shared" ca="1" si="5"/>
        <v>No</v>
      </c>
      <c r="R31" s="38" t="str">
        <f t="shared" ca="1" si="5"/>
        <v>No</v>
      </c>
      <c r="S31" s="38" t="str">
        <f t="shared" ca="1" si="5"/>
        <v>No</v>
      </c>
      <c r="T31" s="38" t="str">
        <f t="shared" ca="1" si="5"/>
        <v>No</v>
      </c>
      <c r="U31" s="38" t="str">
        <f t="shared" ca="1" si="5"/>
        <v>No</v>
      </c>
      <c r="V31" s="39" t="str">
        <f t="shared" ca="1" si="5"/>
        <v>No</v>
      </c>
    </row>
    <row r="32" spans="1:22" x14ac:dyDescent="0.25">
      <c r="A32" s="50" t="s">
        <v>145</v>
      </c>
      <c r="B32" s="2" t="s">
        <v>51</v>
      </c>
      <c r="C32" s="52">
        <v>2</v>
      </c>
      <c r="D32" s="52">
        <f t="shared" ca="1" si="0"/>
        <v>17</v>
      </c>
      <c r="E32" s="52">
        <f t="shared" ca="1" si="2"/>
        <v>19</v>
      </c>
      <c r="G32" s="58" t="str">
        <f t="shared" ca="1" si="5"/>
        <v>Yes</v>
      </c>
      <c r="H32" s="2" t="str">
        <f t="shared" ca="1" si="5"/>
        <v>Yes</v>
      </c>
      <c r="I32" s="2" t="str">
        <f t="shared" ca="1" si="5"/>
        <v>Yes</v>
      </c>
      <c r="J32" s="2" t="str">
        <f t="shared" ca="1" si="5"/>
        <v>Yes</v>
      </c>
      <c r="K32" s="2" t="str">
        <f t="shared" ca="1" si="5"/>
        <v>Yes</v>
      </c>
      <c r="L32" s="2" t="str">
        <f t="shared" ca="1" si="5"/>
        <v>Yes</v>
      </c>
      <c r="M32" s="2" t="str">
        <f t="shared" ca="1" si="5"/>
        <v>Yes</v>
      </c>
      <c r="N32" s="2" t="str">
        <f t="shared" ca="1" si="5"/>
        <v>Yes</v>
      </c>
      <c r="O32" s="2" t="str">
        <f t="shared" ca="1" si="5"/>
        <v>Yes</v>
      </c>
      <c r="P32" s="2" t="str">
        <f t="shared" ca="1" si="5"/>
        <v>Yes</v>
      </c>
      <c r="Q32" s="2" t="str">
        <f t="shared" ca="1" si="5"/>
        <v>No</v>
      </c>
      <c r="R32" s="2" t="str">
        <f t="shared" ca="1" si="5"/>
        <v>No</v>
      </c>
      <c r="S32" s="2" t="str">
        <f t="shared" ca="1" si="5"/>
        <v>No</v>
      </c>
      <c r="T32" s="2" t="str">
        <f t="shared" ca="1" si="5"/>
        <v>No</v>
      </c>
      <c r="U32" s="2" t="str">
        <f t="shared" ca="1" si="5"/>
        <v>No</v>
      </c>
      <c r="V32" s="13" t="str">
        <f t="shared" ca="1" si="5"/>
        <v>No</v>
      </c>
    </row>
    <row r="33" spans="1:22" x14ac:dyDescent="0.25">
      <c r="A33" s="50" t="s">
        <v>145</v>
      </c>
      <c r="B33" s="2" t="s">
        <v>52</v>
      </c>
      <c r="C33" s="52">
        <v>2</v>
      </c>
      <c r="D33" s="52">
        <f t="shared" ca="1" si="0"/>
        <v>10</v>
      </c>
      <c r="E33" s="52">
        <f t="shared" ca="1" si="2"/>
        <v>12</v>
      </c>
      <c r="G33" s="58" t="str">
        <f t="shared" ca="1" si="5"/>
        <v>Yes</v>
      </c>
      <c r="H33" s="2" t="str">
        <f t="shared" ca="1" si="5"/>
        <v>Yes</v>
      </c>
      <c r="I33" s="2" t="str">
        <f t="shared" ca="1" si="5"/>
        <v>Yes</v>
      </c>
      <c r="J33" s="2" t="str">
        <f t="shared" ca="1" si="5"/>
        <v>No</v>
      </c>
      <c r="K33" s="2" t="str">
        <f t="shared" ca="1" si="5"/>
        <v>No</v>
      </c>
      <c r="L33" s="2" t="str">
        <f t="shared" ca="1" si="5"/>
        <v>No</v>
      </c>
      <c r="M33" s="2" t="str">
        <f t="shared" ca="1" si="5"/>
        <v>No</v>
      </c>
      <c r="N33" s="2" t="str">
        <f t="shared" ca="1" si="5"/>
        <v>No</v>
      </c>
      <c r="O33" s="2" t="str">
        <f t="shared" ca="1" si="5"/>
        <v>No</v>
      </c>
      <c r="P33" s="2" t="str">
        <f t="shared" ca="1" si="5"/>
        <v>No</v>
      </c>
      <c r="Q33" s="2" t="str">
        <f t="shared" ca="1" si="5"/>
        <v>No</v>
      </c>
      <c r="R33" s="2" t="str">
        <f t="shared" ca="1" si="5"/>
        <v>No</v>
      </c>
      <c r="S33" s="2" t="str">
        <f t="shared" ca="1" si="5"/>
        <v>No</v>
      </c>
      <c r="T33" s="2" t="str">
        <f t="shared" ca="1" si="5"/>
        <v>No</v>
      </c>
      <c r="U33" s="2" t="str">
        <f t="shared" ca="1" si="5"/>
        <v>No</v>
      </c>
      <c r="V33" s="13" t="str">
        <f t="shared" ca="1" si="5"/>
        <v>No</v>
      </c>
    </row>
    <row r="34" spans="1:22" x14ac:dyDescent="0.25">
      <c r="A34" s="51" t="s">
        <v>145</v>
      </c>
      <c r="B34" s="38" t="s">
        <v>53</v>
      </c>
      <c r="C34" s="53">
        <v>2</v>
      </c>
      <c r="D34" s="53">
        <f t="shared" ca="1" si="0"/>
        <v>20</v>
      </c>
      <c r="E34" s="53">
        <f t="shared" ca="1" si="2"/>
        <v>22</v>
      </c>
      <c r="G34" s="38" t="str">
        <f t="shared" ca="1" si="5"/>
        <v>Yes</v>
      </c>
      <c r="H34" s="38" t="str">
        <f t="shared" ca="1" si="5"/>
        <v>Yes</v>
      </c>
      <c r="I34" s="38" t="str">
        <f t="shared" ca="1" si="5"/>
        <v>Yes</v>
      </c>
      <c r="J34" s="38" t="str">
        <f t="shared" ca="1" si="5"/>
        <v>Yes</v>
      </c>
      <c r="K34" s="38" t="str">
        <f t="shared" ca="1" si="5"/>
        <v>Yes</v>
      </c>
      <c r="L34" s="38" t="str">
        <f t="shared" ca="1" si="5"/>
        <v>Yes</v>
      </c>
      <c r="M34" s="38" t="str">
        <f t="shared" ca="1" si="5"/>
        <v>Yes</v>
      </c>
      <c r="N34" s="38" t="str">
        <f t="shared" ca="1" si="5"/>
        <v>Yes</v>
      </c>
      <c r="O34" s="38" t="str">
        <f t="shared" ca="1" si="5"/>
        <v>Yes</v>
      </c>
      <c r="P34" s="38" t="str">
        <f t="shared" ca="1" si="5"/>
        <v>Yes</v>
      </c>
      <c r="Q34" s="38" t="str">
        <f t="shared" ca="1" si="5"/>
        <v>Yes</v>
      </c>
      <c r="R34" s="38" t="str">
        <f t="shared" ca="1" si="5"/>
        <v>Yes</v>
      </c>
      <c r="S34" s="38" t="str">
        <f t="shared" ca="1" si="5"/>
        <v>Yes</v>
      </c>
      <c r="T34" s="38" t="str">
        <f t="shared" ca="1" si="5"/>
        <v>No</v>
      </c>
      <c r="U34" s="38" t="str">
        <f t="shared" ca="1" si="5"/>
        <v>No</v>
      </c>
      <c r="V34" s="39" t="str">
        <f t="shared" ca="1" si="5"/>
        <v>No</v>
      </c>
    </row>
    <row r="35" spans="1:22" x14ac:dyDescent="0.25">
      <c r="A35" s="50" t="s">
        <v>146</v>
      </c>
      <c r="B35" s="2" t="s">
        <v>51</v>
      </c>
      <c r="C35" s="52">
        <v>0</v>
      </c>
      <c r="D35" s="52">
        <f t="shared" ca="1" si="0"/>
        <v>11</v>
      </c>
      <c r="E35" s="52">
        <f t="shared" ca="1" si="2"/>
        <v>11</v>
      </c>
      <c r="G35" s="58" t="str">
        <f t="shared" ca="1" si="5"/>
        <v>Yes</v>
      </c>
      <c r="H35" s="2" t="str">
        <f t="shared" ca="1" si="5"/>
        <v>Yes</v>
      </c>
      <c r="I35" s="2" t="str">
        <f t="shared" ca="1" si="5"/>
        <v>No</v>
      </c>
      <c r="J35" s="2" t="str">
        <f t="shared" ca="1" si="5"/>
        <v>No</v>
      </c>
      <c r="K35" s="2" t="str">
        <f t="shared" ca="1" si="5"/>
        <v>No</v>
      </c>
      <c r="L35" s="2" t="str">
        <f t="shared" ca="1" si="5"/>
        <v>No</v>
      </c>
      <c r="M35" s="2" t="str">
        <f t="shared" ca="1" si="5"/>
        <v>No</v>
      </c>
      <c r="N35" s="2" t="str">
        <f t="shared" ca="1" si="5"/>
        <v>No</v>
      </c>
      <c r="O35" s="2" t="str">
        <f t="shared" ca="1" si="5"/>
        <v>No</v>
      </c>
      <c r="P35" s="2" t="str">
        <f t="shared" ca="1" si="5"/>
        <v>No</v>
      </c>
      <c r="Q35" s="2" t="str">
        <f t="shared" ca="1" si="5"/>
        <v>No</v>
      </c>
      <c r="R35" s="2" t="str">
        <f t="shared" ca="1" si="5"/>
        <v>No</v>
      </c>
      <c r="S35" s="2" t="str">
        <f t="shared" ca="1" si="5"/>
        <v>No</v>
      </c>
      <c r="T35" s="2" t="str">
        <f t="shared" ca="1" si="5"/>
        <v>No</v>
      </c>
      <c r="U35" s="2" t="str">
        <f t="shared" ca="1" si="5"/>
        <v>No</v>
      </c>
      <c r="V35" s="13" t="str">
        <f t="shared" ca="1" si="5"/>
        <v>No</v>
      </c>
    </row>
    <row r="36" spans="1:22" x14ac:dyDescent="0.25">
      <c r="A36" s="50" t="s">
        <v>146</v>
      </c>
      <c r="B36" s="2" t="s">
        <v>52</v>
      </c>
      <c r="C36" s="52">
        <v>1</v>
      </c>
      <c r="D36" s="52">
        <f t="shared" ca="1" si="0"/>
        <v>10</v>
      </c>
      <c r="E36" s="52">
        <f t="shared" ca="1" si="2"/>
        <v>11</v>
      </c>
      <c r="G36" s="58" t="str">
        <f t="shared" ca="1" si="5"/>
        <v>Yes</v>
      </c>
      <c r="H36" s="2" t="str">
        <f t="shared" ca="1" si="5"/>
        <v>Yes</v>
      </c>
      <c r="I36" s="2" t="str">
        <f t="shared" ca="1" si="5"/>
        <v>No</v>
      </c>
      <c r="J36" s="2" t="str">
        <f t="shared" ca="1" si="5"/>
        <v>No</v>
      </c>
      <c r="K36" s="2" t="str">
        <f t="shared" ca="1" si="5"/>
        <v>No</v>
      </c>
      <c r="L36" s="2" t="str">
        <f t="shared" ca="1" si="5"/>
        <v>No</v>
      </c>
      <c r="M36" s="2" t="str">
        <f t="shared" ca="1" si="5"/>
        <v>No</v>
      </c>
      <c r="N36" s="2" t="str">
        <f t="shared" ca="1" si="5"/>
        <v>No</v>
      </c>
      <c r="O36" s="2" t="str">
        <f t="shared" ca="1" si="5"/>
        <v>No</v>
      </c>
      <c r="P36" s="2" t="str">
        <f t="shared" ca="1" si="5"/>
        <v>No</v>
      </c>
      <c r="Q36" s="2" t="str">
        <f t="shared" ca="1" si="5"/>
        <v>No</v>
      </c>
      <c r="R36" s="2" t="str">
        <f t="shared" ca="1" si="5"/>
        <v>No</v>
      </c>
      <c r="S36" s="2" t="str">
        <f t="shared" ca="1" si="5"/>
        <v>No</v>
      </c>
      <c r="T36" s="2" t="str">
        <f t="shared" ca="1" si="5"/>
        <v>No</v>
      </c>
      <c r="U36" s="2" t="str">
        <f t="shared" ca="1" si="5"/>
        <v>No</v>
      </c>
      <c r="V36" s="13" t="str">
        <f t="shared" ca="1" si="5"/>
        <v>No</v>
      </c>
    </row>
    <row r="37" spans="1:22" x14ac:dyDescent="0.25">
      <c r="A37" s="51" t="s">
        <v>146</v>
      </c>
      <c r="B37" s="38" t="s">
        <v>53</v>
      </c>
      <c r="C37" s="53">
        <v>0</v>
      </c>
      <c r="D37" s="53">
        <f t="shared" ca="1" si="0"/>
        <v>2</v>
      </c>
      <c r="E37" s="53">
        <f t="shared" ca="1" si="2"/>
        <v>2</v>
      </c>
      <c r="G37" s="38" t="str">
        <f t="shared" ca="1" si="5"/>
        <v>No</v>
      </c>
      <c r="H37" s="38" t="str">
        <f t="shared" ca="1" si="5"/>
        <v>No</v>
      </c>
      <c r="I37" s="38" t="str">
        <f t="shared" ca="1" si="5"/>
        <v>No</v>
      </c>
      <c r="J37" s="38" t="str">
        <f t="shared" ca="1" si="5"/>
        <v>No</v>
      </c>
      <c r="K37" s="38" t="str">
        <f t="shared" ca="1" si="5"/>
        <v>No</v>
      </c>
      <c r="L37" s="38" t="str">
        <f t="shared" ca="1" si="5"/>
        <v>No</v>
      </c>
      <c r="M37" s="38" t="str">
        <f t="shared" ca="1" si="5"/>
        <v>No</v>
      </c>
      <c r="N37" s="38" t="str">
        <f t="shared" ca="1" si="5"/>
        <v>No</v>
      </c>
      <c r="O37" s="38" t="str">
        <f t="shared" ca="1" si="5"/>
        <v>No</v>
      </c>
      <c r="P37" s="38" t="str">
        <f t="shared" ca="1" si="5"/>
        <v>No</v>
      </c>
      <c r="Q37" s="38" t="str">
        <f t="shared" ca="1" si="5"/>
        <v>No</v>
      </c>
      <c r="R37" s="38" t="str">
        <f t="shared" ca="1" si="5"/>
        <v>No</v>
      </c>
      <c r="S37" s="38" t="str">
        <f t="shared" ca="1" si="5"/>
        <v>No</v>
      </c>
      <c r="T37" s="38" t="str">
        <f t="shared" ca="1" si="5"/>
        <v>No</v>
      </c>
      <c r="U37" s="38" t="str">
        <f t="shared" ca="1" si="5"/>
        <v>No</v>
      </c>
      <c r="V37" s="39" t="str">
        <f t="shared" ca="1" si="5"/>
        <v>No</v>
      </c>
    </row>
    <row r="38" spans="1:22" x14ac:dyDescent="0.25">
      <c r="A38" s="50" t="s">
        <v>142</v>
      </c>
      <c r="B38" s="2" t="s">
        <v>51</v>
      </c>
      <c r="C38" s="52">
        <v>2</v>
      </c>
      <c r="D38" s="52">
        <f t="shared" ca="1" si="0"/>
        <v>10</v>
      </c>
      <c r="E38" s="52">
        <f t="shared" ca="1" si="2"/>
        <v>12</v>
      </c>
      <c r="G38" s="58" t="str">
        <f t="shared" ca="1" si="5"/>
        <v>Yes</v>
      </c>
      <c r="H38" s="2" t="str">
        <f t="shared" ca="1" si="5"/>
        <v>Yes</v>
      </c>
      <c r="I38" s="2" t="str">
        <f t="shared" ca="1" si="5"/>
        <v>Yes</v>
      </c>
      <c r="J38" s="2" t="str">
        <f t="shared" ca="1" si="5"/>
        <v>No</v>
      </c>
      <c r="K38" s="2" t="str">
        <f t="shared" ca="1" si="5"/>
        <v>No</v>
      </c>
      <c r="L38" s="2" t="str">
        <f t="shared" ca="1" si="5"/>
        <v>No</v>
      </c>
      <c r="M38" s="2" t="str">
        <f t="shared" ca="1" si="5"/>
        <v>No</v>
      </c>
      <c r="N38" s="2" t="str">
        <f t="shared" ca="1" si="5"/>
        <v>No</v>
      </c>
      <c r="O38" s="2" t="str">
        <f t="shared" ca="1" si="5"/>
        <v>No</v>
      </c>
      <c r="P38" s="2" t="str">
        <f t="shared" ca="1" si="5"/>
        <v>No</v>
      </c>
      <c r="Q38" s="2" t="str">
        <f t="shared" ca="1" si="5"/>
        <v>No</v>
      </c>
      <c r="R38" s="2" t="str">
        <f t="shared" ca="1" si="5"/>
        <v>No</v>
      </c>
      <c r="S38" s="2" t="str">
        <f t="shared" ca="1" si="5"/>
        <v>No</v>
      </c>
      <c r="T38" s="2" t="str">
        <f t="shared" ca="1" si="5"/>
        <v>No</v>
      </c>
      <c r="U38" s="2" t="str">
        <f t="shared" ca="1" si="5"/>
        <v>No</v>
      </c>
      <c r="V38" s="13" t="str">
        <f t="shared" ca="1" si="5"/>
        <v>No</v>
      </c>
    </row>
    <row r="39" spans="1:22" x14ac:dyDescent="0.25">
      <c r="A39" s="50" t="s">
        <v>142</v>
      </c>
      <c r="B39" s="2" t="s">
        <v>52</v>
      </c>
      <c r="C39" s="52">
        <v>3</v>
      </c>
      <c r="D39" s="52">
        <f t="shared" ca="1" si="0"/>
        <v>7</v>
      </c>
      <c r="E39" s="52">
        <f t="shared" ca="1" si="2"/>
        <v>10</v>
      </c>
      <c r="G39" s="58" t="str">
        <f t="shared" ca="1" si="5"/>
        <v>Yes</v>
      </c>
      <c r="H39" s="2" t="str">
        <f t="shared" ca="1" si="5"/>
        <v>No</v>
      </c>
      <c r="I39" s="2" t="str">
        <f t="shared" ca="1" si="5"/>
        <v>No</v>
      </c>
      <c r="J39" s="2" t="str">
        <f t="shared" ca="1" si="5"/>
        <v>No</v>
      </c>
      <c r="K39" s="2" t="str">
        <f t="shared" ca="1" si="5"/>
        <v>No</v>
      </c>
      <c r="L39" s="2" t="str">
        <f t="shared" ca="1" si="5"/>
        <v>No</v>
      </c>
      <c r="M39" s="2" t="str">
        <f t="shared" ca="1" si="5"/>
        <v>No</v>
      </c>
      <c r="N39" s="2" t="str">
        <f t="shared" ca="1" si="5"/>
        <v>No</v>
      </c>
      <c r="O39" s="2" t="str">
        <f t="shared" ca="1" si="5"/>
        <v>No</v>
      </c>
      <c r="P39" s="2" t="str">
        <f t="shared" ca="1" si="5"/>
        <v>No</v>
      </c>
      <c r="Q39" s="2" t="str">
        <f t="shared" ca="1" si="5"/>
        <v>No</v>
      </c>
      <c r="R39" s="2" t="str">
        <f t="shared" ca="1" si="5"/>
        <v>No</v>
      </c>
      <c r="S39" s="2" t="str">
        <f t="shared" ca="1" si="5"/>
        <v>No</v>
      </c>
      <c r="T39" s="2" t="str">
        <f t="shared" ca="1" si="5"/>
        <v>No</v>
      </c>
      <c r="U39" s="2" t="str">
        <f t="shared" ca="1" si="5"/>
        <v>No</v>
      </c>
      <c r="V39" s="13" t="str">
        <f t="shared" ca="1" si="5"/>
        <v>No</v>
      </c>
    </row>
    <row r="40" spans="1:22" x14ac:dyDescent="0.25">
      <c r="A40" s="51" t="s">
        <v>142</v>
      </c>
      <c r="B40" s="38" t="s">
        <v>53</v>
      </c>
      <c r="C40" s="53">
        <v>1</v>
      </c>
      <c r="D40" s="53">
        <f t="shared" ca="1" si="0"/>
        <v>2</v>
      </c>
      <c r="E40" s="53">
        <f t="shared" ca="1" si="2"/>
        <v>3</v>
      </c>
      <c r="G40" s="38" t="str">
        <f t="shared" ca="1" si="5"/>
        <v>No</v>
      </c>
      <c r="H40" s="38" t="str">
        <f t="shared" ca="1" si="5"/>
        <v>No</v>
      </c>
      <c r="I40" s="38" t="str">
        <f t="shared" ca="1" si="5"/>
        <v>No</v>
      </c>
      <c r="J40" s="38" t="str">
        <f t="shared" ca="1" si="5"/>
        <v>No</v>
      </c>
      <c r="K40" s="38" t="str">
        <f t="shared" ca="1" si="5"/>
        <v>No</v>
      </c>
      <c r="L40" s="38" t="str">
        <f t="shared" ca="1" si="5"/>
        <v>No</v>
      </c>
      <c r="M40" s="38" t="str">
        <f t="shared" ca="1" si="5"/>
        <v>No</v>
      </c>
      <c r="N40" s="38" t="str">
        <f t="shared" ca="1" si="5"/>
        <v>No</v>
      </c>
      <c r="O40" s="38" t="str">
        <f t="shared" ca="1" si="5"/>
        <v>No</v>
      </c>
      <c r="P40" s="38" t="str">
        <f t="shared" ca="1" si="5"/>
        <v>No</v>
      </c>
      <c r="Q40" s="38" t="str">
        <f t="shared" ca="1" si="5"/>
        <v>No</v>
      </c>
      <c r="R40" s="38" t="str">
        <f t="shared" ca="1" si="5"/>
        <v>No</v>
      </c>
      <c r="S40" s="38" t="str">
        <f t="shared" ca="1" si="5"/>
        <v>No</v>
      </c>
      <c r="T40" s="38" t="str">
        <f t="shared" ca="1" si="5"/>
        <v>No</v>
      </c>
      <c r="U40" s="38" t="str">
        <f t="shared" ca="1" si="5"/>
        <v>No</v>
      </c>
      <c r="V40" s="39" t="str">
        <f t="shared" ca="1" si="5"/>
        <v>No</v>
      </c>
    </row>
    <row r="41" spans="1:22" x14ac:dyDescent="0.25">
      <c r="A41" s="50" t="s">
        <v>187</v>
      </c>
      <c r="B41" s="2" t="s">
        <v>51</v>
      </c>
      <c r="C41" s="52">
        <v>2</v>
      </c>
      <c r="D41" s="52">
        <f t="shared" ca="1" si="0"/>
        <v>5</v>
      </c>
      <c r="E41" s="52">
        <f t="shared" ca="1" si="2"/>
        <v>7</v>
      </c>
      <c r="G41" s="58" t="str">
        <f t="shared" ca="1" si="5"/>
        <v>No</v>
      </c>
      <c r="H41" s="2" t="str">
        <f t="shared" ca="1" si="5"/>
        <v>No</v>
      </c>
      <c r="I41" s="2" t="str">
        <f t="shared" ca="1" si="5"/>
        <v>No</v>
      </c>
      <c r="J41" s="2" t="str">
        <f t="shared" ca="1" si="5"/>
        <v>No</v>
      </c>
      <c r="K41" s="2" t="str">
        <f t="shared" ca="1" si="5"/>
        <v>No</v>
      </c>
      <c r="L41" s="2" t="str">
        <f t="shared" ca="1" si="5"/>
        <v>No</v>
      </c>
      <c r="M41" s="2" t="str">
        <f t="shared" ca="1" si="5"/>
        <v>No</v>
      </c>
      <c r="N41" s="2" t="str">
        <f t="shared" ca="1" si="5"/>
        <v>No</v>
      </c>
      <c r="O41" s="2" t="str">
        <f t="shared" ca="1" si="5"/>
        <v>No</v>
      </c>
      <c r="P41" s="2" t="str">
        <f t="shared" ca="1" si="5"/>
        <v>No</v>
      </c>
      <c r="Q41" s="2" t="str">
        <f t="shared" ca="1" si="5"/>
        <v>No</v>
      </c>
      <c r="R41" s="2" t="str">
        <f t="shared" ca="1" si="5"/>
        <v>No</v>
      </c>
      <c r="S41" s="2" t="str">
        <f t="shared" ca="1" si="5"/>
        <v>No</v>
      </c>
      <c r="T41" s="2" t="str">
        <f t="shared" ca="1" si="5"/>
        <v>No</v>
      </c>
      <c r="U41" s="2" t="str">
        <f t="shared" ref="G41:V43" ca="1" si="6">IF($E41&gt;U$1-1,"Yes","No")</f>
        <v>No</v>
      </c>
      <c r="V41" s="13" t="str">
        <f t="shared" ca="1" si="6"/>
        <v>No</v>
      </c>
    </row>
    <row r="42" spans="1:22" x14ac:dyDescent="0.25">
      <c r="A42" s="50" t="s">
        <v>187</v>
      </c>
      <c r="B42" s="2" t="s">
        <v>52</v>
      </c>
      <c r="C42" s="52">
        <v>3</v>
      </c>
      <c r="D42" s="52">
        <f t="shared" ca="1" si="0"/>
        <v>17</v>
      </c>
      <c r="E42" s="52">
        <f t="shared" ca="1" si="2"/>
        <v>20</v>
      </c>
      <c r="G42" s="58" t="str">
        <f t="shared" ca="1" si="6"/>
        <v>Yes</v>
      </c>
      <c r="H42" s="2" t="str">
        <f t="shared" ca="1" si="6"/>
        <v>Yes</v>
      </c>
      <c r="I42" s="2" t="str">
        <f t="shared" ca="1" si="6"/>
        <v>Yes</v>
      </c>
      <c r="J42" s="2" t="str">
        <f t="shared" ca="1" si="6"/>
        <v>Yes</v>
      </c>
      <c r="K42" s="2" t="str">
        <f t="shared" ca="1" si="6"/>
        <v>Yes</v>
      </c>
      <c r="L42" s="2" t="str">
        <f t="shared" ca="1" si="6"/>
        <v>Yes</v>
      </c>
      <c r="M42" s="2" t="str">
        <f t="shared" ca="1" si="6"/>
        <v>Yes</v>
      </c>
      <c r="N42" s="2" t="str">
        <f t="shared" ca="1" si="6"/>
        <v>Yes</v>
      </c>
      <c r="O42" s="2" t="str">
        <f t="shared" ca="1" si="6"/>
        <v>Yes</v>
      </c>
      <c r="P42" s="2" t="str">
        <f t="shared" ca="1" si="6"/>
        <v>Yes</v>
      </c>
      <c r="Q42" s="2" t="str">
        <f t="shared" ca="1" si="6"/>
        <v>Yes</v>
      </c>
      <c r="R42" s="2" t="str">
        <f t="shared" ca="1" si="6"/>
        <v>No</v>
      </c>
      <c r="S42" s="2" t="str">
        <f t="shared" ca="1" si="6"/>
        <v>No</v>
      </c>
      <c r="T42" s="2" t="str">
        <f t="shared" ca="1" si="6"/>
        <v>No</v>
      </c>
      <c r="U42" s="2" t="str">
        <f t="shared" ca="1" si="6"/>
        <v>No</v>
      </c>
      <c r="V42" s="13" t="str">
        <f t="shared" ca="1" si="6"/>
        <v>No</v>
      </c>
    </row>
    <row r="43" spans="1:22" x14ac:dyDescent="0.25">
      <c r="A43" s="51" t="s">
        <v>187</v>
      </c>
      <c r="B43" s="38" t="s">
        <v>53</v>
      </c>
      <c r="C43" s="53">
        <v>1</v>
      </c>
      <c r="D43" s="53">
        <f t="shared" ca="1" si="0"/>
        <v>7</v>
      </c>
      <c r="E43" s="53">
        <f t="shared" ca="1" si="2"/>
        <v>8</v>
      </c>
      <c r="G43" s="38" t="str">
        <f t="shared" ca="1" si="6"/>
        <v>No</v>
      </c>
      <c r="H43" s="38" t="str">
        <f t="shared" ca="1" si="6"/>
        <v>No</v>
      </c>
      <c r="I43" s="38" t="str">
        <f t="shared" ca="1" si="6"/>
        <v>No</v>
      </c>
      <c r="J43" s="38" t="str">
        <f t="shared" ca="1" si="6"/>
        <v>No</v>
      </c>
      <c r="K43" s="38" t="str">
        <f t="shared" ca="1" si="6"/>
        <v>No</v>
      </c>
      <c r="L43" s="38" t="str">
        <f t="shared" ca="1" si="6"/>
        <v>No</v>
      </c>
      <c r="M43" s="38" t="str">
        <f t="shared" ca="1" si="6"/>
        <v>No</v>
      </c>
      <c r="N43" s="38" t="str">
        <f t="shared" ca="1" si="6"/>
        <v>No</v>
      </c>
      <c r="O43" s="38" t="str">
        <f t="shared" ca="1" si="6"/>
        <v>No</v>
      </c>
      <c r="P43" s="38" t="str">
        <f t="shared" ca="1" si="6"/>
        <v>No</v>
      </c>
      <c r="Q43" s="38" t="str">
        <f t="shared" ca="1" si="6"/>
        <v>No</v>
      </c>
      <c r="R43" s="38" t="str">
        <f t="shared" ca="1" si="6"/>
        <v>No</v>
      </c>
      <c r="S43" s="38" t="str">
        <f t="shared" ca="1" si="6"/>
        <v>No</v>
      </c>
      <c r="T43" s="38" t="str">
        <f t="shared" ca="1" si="6"/>
        <v>No</v>
      </c>
      <c r="U43" s="38" t="str">
        <f t="shared" ca="1" si="6"/>
        <v>No</v>
      </c>
      <c r="V43" s="39" t="str">
        <f t="shared" ca="1" si="6"/>
        <v>No</v>
      </c>
    </row>
    <row r="44" spans="1:22" x14ac:dyDescent="0.25">
      <c r="A44" s="50" t="s">
        <v>166</v>
      </c>
      <c r="B44" s="2" t="s">
        <v>51</v>
      </c>
      <c r="C44" s="52">
        <v>6</v>
      </c>
      <c r="D44" s="52">
        <f t="shared" ca="1" si="0"/>
        <v>7</v>
      </c>
      <c r="E44" s="52">
        <f t="shared" ca="1" si="2"/>
        <v>13</v>
      </c>
      <c r="G44" s="58" t="str">
        <f t="shared" ca="1" si="5"/>
        <v>Yes</v>
      </c>
      <c r="H44" s="2" t="str">
        <f t="shared" ca="1" si="5"/>
        <v>Yes</v>
      </c>
      <c r="I44" s="2" t="str">
        <f t="shared" ca="1" si="5"/>
        <v>Yes</v>
      </c>
      <c r="J44" s="2" t="str">
        <f t="shared" ca="1" si="5"/>
        <v>Yes</v>
      </c>
      <c r="K44" s="2" t="str">
        <f t="shared" ca="1" si="5"/>
        <v>No</v>
      </c>
      <c r="L44" s="2" t="str">
        <f t="shared" ca="1" si="5"/>
        <v>No</v>
      </c>
      <c r="M44" s="2" t="str">
        <f t="shared" ca="1" si="5"/>
        <v>No</v>
      </c>
      <c r="N44" s="2" t="str">
        <f t="shared" ca="1" si="5"/>
        <v>No</v>
      </c>
      <c r="O44" s="2" t="str">
        <f t="shared" ca="1" si="5"/>
        <v>No</v>
      </c>
      <c r="P44" s="2" t="str">
        <f t="shared" ca="1" si="5"/>
        <v>No</v>
      </c>
      <c r="Q44" s="2" t="str">
        <f t="shared" ca="1" si="5"/>
        <v>No</v>
      </c>
      <c r="R44" s="2" t="str">
        <f t="shared" ca="1" si="5"/>
        <v>No</v>
      </c>
      <c r="S44" s="2" t="str">
        <f t="shared" ca="1" si="5"/>
        <v>No</v>
      </c>
      <c r="T44" s="2" t="str">
        <f t="shared" ca="1" si="5"/>
        <v>No</v>
      </c>
      <c r="U44" s="2" t="str">
        <f t="shared" ca="1" si="5"/>
        <v>No</v>
      </c>
      <c r="V44" s="13" t="str">
        <f t="shared" ca="1" si="5"/>
        <v>No</v>
      </c>
    </row>
    <row r="45" spans="1:22" x14ac:dyDescent="0.25">
      <c r="A45" s="50" t="s">
        <v>166</v>
      </c>
      <c r="B45" s="2" t="s">
        <v>52</v>
      </c>
      <c r="C45" s="52">
        <v>4</v>
      </c>
      <c r="D45" s="52">
        <f t="shared" ca="1" si="0"/>
        <v>3</v>
      </c>
      <c r="E45" s="52">
        <f t="shared" ca="1" si="2"/>
        <v>7</v>
      </c>
      <c r="G45" s="58" t="str">
        <f t="shared" ca="1" si="5"/>
        <v>No</v>
      </c>
      <c r="H45" s="2" t="str">
        <f t="shared" ca="1" si="5"/>
        <v>No</v>
      </c>
      <c r="I45" s="2" t="str">
        <f t="shared" ca="1" si="5"/>
        <v>No</v>
      </c>
      <c r="J45" s="2" t="str">
        <f t="shared" ca="1" si="5"/>
        <v>No</v>
      </c>
      <c r="K45" s="2" t="str">
        <f t="shared" ca="1" si="5"/>
        <v>No</v>
      </c>
      <c r="L45" s="2" t="str">
        <f t="shared" ca="1" si="5"/>
        <v>No</v>
      </c>
      <c r="M45" s="2" t="str">
        <f t="shared" ca="1" si="5"/>
        <v>No</v>
      </c>
      <c r="N45" s="2" t="str">
        <f t="shared" ca="1" si="5"/>
        <v>No</v>
      </c>
      <c r="O45" s="2" t="str">
        <f t="shared" ca="1" si="5"/>
        <v>No</v>
      </c>
      <c r="P45" s="2" t="str">
        <f t="shared" ca="1" si="5"/>
        <v>No</v>
      </c>
      <c r="Q45" s="2" t="str">
        <f t="shared" ca="1" si="5"/>
        <v>No</v>
      </c>
      <c r="R45" s="2" t="str">
        <f t="shared" ca="1" si="5"/>
        <v>No</v>
      </c>
      <c r="S45" s="2" t="str">
        <f t="shared" ca="1" si="5"/>
        <v>No</v>
      </c>
      <c r="T45" s="2" t="str">
        <f t="shared" ca="1" si="5"/>
        <v>No</v>
      </c>
      <c r="U45" s="2" t="str">
        <f t="shared" ca="1" si="5"/>
        <v>No</v>
      </c>
      <c r="V45" s="13" t="str">
        <f t="shared" ca="1" si="5"/>
        <v>No</v>
      </c>
    </row>
    <row r="46" spans="1:22" x14ac:dyDescent="0.25">
      <c r="A46" s="51" t="s">
        <v>166</v>
      </c>
      <c r="B46" s="38" t="s">
        <v>53</v>
      </c>
      <c r="C46" s="53">
        <v>2</v>
      </c>
      <c r="D46" s="53">
        <f t="shared" ca="1" si="0"/>
        <v>8</v>
      </c>
      <c r="E46" s="53">
        <f t="shared" ca="1" si="2"/>
        <v>10</v>
      </c>
      <c r="G46" s="38" t="str">
        <f t="shared" ca="1" si="5"/>
        <v>Yes</v>
      </c>
      <c r="H46" s="38" t="str">
        <f t="shared" ca="1" si="5"/>
        <v>No</v>
      </c>
      <c r="I46" s="38" t="str">
        <f t="shared" ca="1" si="5"/>
        <v>No</v>
      </c>
      <c r="J46" s="38" t="str">
        <f t="shared" ca="1" si="5"/>
        <v>No</v>
      </c>
      <c r="K46" s="38" t="str">
        <f t="shared" ca="1" si="5"/>
        <v>No</v>
      </c>
      <c r="L46" s="38" t="str">
        <f t="shared" ca="1" si="5"/>
        <v>No</v>
      </c>
      <c r="M46" s="38" t="str">
        <f t="shared" ca="1" si="5"/>
        <v>No</v>
      </c>
      <c r="N46" s="38" t="str">
        <f t="shared" ca="1" si="5"/>
        <v>No</v>
      </c>
      <c r="O46" s="38" t="str">
        <f t="shared" ca="1" si="5"/>
        <v>No</v>
      </c>
      <c r="P46" s="38" t="str">
        <f t="shared" ca="1" si="5"/>
        <v>No</v>
      </c>
      <c r="Q46" s="38" t="str">
        <f t="shared" ca="1" si="5"/>
        <v>No</v>
      </c>
      <c r="R46" s="38" t="str">
        <f t="shared" ca="1" si="5"/>
        <v>No</v>
      </c>
      <c r="S46" s="38" t="str">
        <f t="shared" ca="1" si="5"/>
        <v>No</v>
      </c>
      <c r="T46" s="38" t="str">
        <f t="shared" ca="1" si="5"/>
        <v>No</v>
      </c>
      <c r="U46" s="38" t="str">
        <f t="shared" ca="1" si="5"/>
        <v>No</v>
      </c>
      <c r="V46" s="39" t="str">
        <f t="shared" ca="1" si="5"/>
        <v>No</v>
      </c>
    </row>
    <row r="47" spans="1:22" x14ac:dyDescent="0.25">
      <c r="A47" s="50" t="s">
        <v>171</v>
      </c>
      <c r="B47" s="2" t="s">
        <v>51</v>
      </c>
      <c r="C47" s="52">
        <v>7</v>
      </c>
      <c r="D47" s="52">
        <f t="shared" ca="1" si="0"/>
        <v>20</v>
      </c>
      <c r="E47" s="52">
        <f t="shared" ca="1" si="2"/>
        <v>27</v>
      </c>
      <c r="G47" s="58" t="str">
        <f t="shared" ca="1" si="5"/>
        <v>Yes</v>
      </c>
      <c r="H47" s="2" t="str">
        <f t="shared" ca="1" si="5"/>
        <v>Yes</v>
      </c>
      <c r="I47" s="2" t="str">
        <f t="shared" ca="1" si="5"/>
        <v>Yes</v>
      </c>
      <c r="J47" s="2" t="str">
        <f t="shared" ca="1" si="5"/>
        <v>Yes</v>
      </c>
      <c r="K47" s="2" t="str">
        <f t="shared" ca="1" si="5"/>
        <v>Yes</v>
      </c>
      <c r="L47" s="2" t="str">
        <f t="shared" ca="1" si="5"/>
        <v>Yes</v>
      </c>
      <c r="M47" s="2" t="str">
        <f t="shared" ca="1" si="5"/>
        <v>Yes</v>
      </c>
      <c r="N47" s="2" t="str">
        <f t="shared" ca="1" si="5"/>
        <v>Yes</v>
      </c>
      <c r="O47" s="2" t="str">
        <f t="shared" ca="1" si="5"/>
        <v>Yes</v>
      </c>
      <c r="P47" s="2" t="str">
        <f t="shared" ca="1" si="5"/>
        <v>Yes</v>
      </c>
      <c r="Q47" s="2" t="str">
        <f t="shared" ca="1" si="5"/>
        <v>Yes</v>
      </c>
      <c r="R47" s="2" t="str">
        <f t="shared" ca="1" si="5"/>
        <v>Yes</v>
      </c>
      <c r="S47" s="2" t="str">
        <f t="shared" ca="1" si="5"/>
        <v>Yes</v>
      </c>
      <c r="T47" s="2" t="str">
        <f t="shared" ca="1" si="5"/>
        <v>Yes</v>
      </c>
      <c r="U47" s="2" t="str">
        <f t="shared" ca="1" si="5"/>
        <v>Yes</v>
      </c>
      <c r="V47" s="13" t="str">
        <f t="shared" ca="1" si="5"/>
        <v>Yes</v>
      </c>
    </row>
    <row r="48" spans="1:22" x14ac:dyDescent="0.25">
      <c r="A48" s="50" t="s">
        <v>171</v>
      </c>
      <c r="B48" s="2" t="s">
        <v>52</v>
      </c>
      <c r="C48" s="52">
        <v>5</v>
      </c>
      <c r="D48" s="52">
        <f t="shared" ca="1" si="0"/>
        <v>1</v>
      </c>
      <c r="E48" s="52">
        <f t="shared" ca="1" si="2"/>
        <v>6</v>
      </c>
      <c r="G48" s="58" t="str">
        <f t="shared" ref="G48:V56" ca="1" si="7">IF($E48&gt;G$1-1,"Yes","No")</f>
        <v>No</v>
      </c>
      <c r="H48" s="2" t="str">
        <f t="shared" ca="1" si="7"/>
        <v>No</v>
      </c>
      <c r="I48" s="2" t="str">
        <f t="shared" ca="1" si="7"/>
        <v>No</v>
      </c>
      <c r="J48" s="2" t="str">
        <f t="shared" ca="1" si="7"/>
        <v>No</v>
      </c>
      <c r="K48" s="2" t="str">
        <f t="shared" ca="1" si="7"/>
        <v>No</v>
      </c>
      <c r="L48" s="2" t="str">
        <f t="shared" ca="1" si="7"/>
        <v>No</v>
      </c>
      <c r="M48" s="2" t="str">
        <f t="shared" ca="1" si="7"/>
        <v>No</v>
      </c>
      <c r="N48" s="2" t="str">
        <f t="shared" ca="1" si="7"/>
        <v>No</v>
      </c>
      <c r="O48" s="2" t="str">
        <f t="shared" ca="1" si="7"/>
        <v>No</v>
      </c>
      <c r="P48" s="2" t="str">
        <f t="shared" ca="1" si="7"/>
        <v>No</v>
      </c>
      <c r="Q48" s="2" t="str">
        <f t="shared" ca="1" si="7"/>
        <v>No</v>
      </c>
      <c r="R48" s="2" t="str">
        <f t="shared" ca="1" si="7"/>
        <v>No</v>
      </c>
      <c r="S48" s="2" t="str">
        <f t="shared" ca="1" si="7"/>
        <v>No</v>
      </c>
      <c r="T48" s="2" t="str">
        <f t="shared" ca="1" si="7"/>
        <v>No</v>
      </c>
      <c r="U48" s="2" t="str">
        <f t="shared" ca="1" si="7"/>
        <v>No</v>
      </c>
      <c r="V48" s="13" t="str">
        <f t="shared" ca="1" si="7"/>
        <v>No</v>
      </c>
    </row>
    <row r="49" spans="1:22" x14ac:dyDescent="0.25">
      <c r="A49" s="51" t="s">
        <v>171</v>
      </c>
      <c r="B49" s="38" t="s">
        <v>53</v>
      </c>
      <c r="C49" s="53">
        <v>2</v>
      </c>
      <c r="D49" s="53">
        <f t="shared" ca="1" si="0"/>
        <v>10</v>
      </c>
      <c r="E49" s="53">
        <f t="shared" ca="1" si="2"/>
        <v>12</v>
      </c>
      <c r="G49" s="38" t="str">
        <f t="shared" ca="1" si="7"/>
        <v>Yes</v>
      </c>
      <c r="H49" s="38" t="str">
        <f t="shared" ca="1" si="7"/>
        <v>Yes</v>
      </c>
      <c r="I49" s="38" t="str">
        <f t="shared" ca="1" si="7"/>
        <v>Yes</v>
      </c>
      <c r="J49" s="38" t="str">
        <f t="shared" ca="1" si="7"/>
        <v>No</v>
      </c>
      <c r="K49" s="38" t="str">
        <f t="shared" ca="1" si="7"/>
        <v>No</v>
      </c>
      <c r="L49" s="38" t="str">
        <f t="shared" ca="1" si="7"/>
        <v>No</v>
      </c>
      <c r="M49" s="38" t="str">
        <f t="shared" ca="1" si="7"/>
        <v>No</v>
      </c>
      <c r="N49" s="38" t="str">
        <f t="shared" ca="1" si="7"/>
        <v>No</v>
      </c>
      <c r="O49" s="38" t="str">
        <f t="shared" ca="1" si="7"/>
        <v>No</v>
      </c>
      <c r="P49" s="38" t="str">
        <f t="shared" ca="1" si="7"/>
        <v>No</v>
      </c>
      <c r="Q49" s="38" t="str">
        <f t="shared" ca="1" si="7"/>
        <v>No</v>
      </c>
      <c r="R49" s="38" t="str">
        <f t="shared" ca="1" si="7"/>
        <v>No</v>
      </c>
      <c r="S49" s="38" t="str">
        <f t="shared" ca="1" si="7"/>
        <v>No</v>
      </c>
      <c r="T49" s="38" t="str">
        <f t="shared" ca="1" si="7"/>
        <v>No</v>
      </c>
      <c r="U49" s="38" t="str">
        <f t="shared" ca="1" si="7"/>
        <v>No</v>
      </c>
      <c r="V49" s="39" t="str">
        <f t="shared" ca="1" si="7"/>
        <v>No</v>
      </c>
    </row>
    <row r="50" spans="1:22" x14ac:dyDescent="0.25">
      <c r="A50" s="50" t="s">
        <v>176</v>
      </c>
      <c r="B50" s="2" t="s">
        <v>51</v>
      </c>
      <c r="C50" s="52">
        <v>2</v>
      </c>
      <c r="D50" s="52">
        <f t="shared" ca="1" si="0"/>
        <v>15</v>
      </c>
      <c r="E50" s="52">
        <f t="shared" ca="1" si="2"/>
        <v>17</v>
      </c>
      <c r="G50" s="58" t="str">
        <f t="shared" ca="1" si="7"/>
        <v>Yes</v>
      </c>
      <c r="H50" s="2" t="str">
        <f t="shared" ca="1" si="7"/>
        <v>Yes</v>
      </c>
      <c r="I50" s="2" t="str">
        <f t="shared" ca="1" si="7"/>
        <v>Yes</v>
      </c>
      <c r="J50" s="2" t="str">
        <f t="shared" ca="1" si="7"/>
        <v>Yes</v>
      </c>
      <c r="K50" s="2" t="str">
        <f t="shared" ca="1" si="7"/>
        <v>Yes</v>
      </c>
      <c r="L50" s="2" t="str">
        <f t="shared" ca="1" si="7"/>
        <v>Yes</v>
      </c>
      <c r="M50" s="2" t="str">
        <f t="shared" ca="1" si="7"/>
        <v>Yes</v>
      </c>
      <c r="N50" s="2" t="str">
        <f t="shared" ca="1" si="7"/>
        <v>Yes</v>
      </c>
      <c r="O50" s="2" t="str">
        <f t="shared" ca="1" si="7"/>
        <v>No</v>
      </c>
      <c r="P50" s="2" t="str">
        <f t="shared" ca="1" si="7"/>
        <v>No</v>
      </c>
      <c r="Q50" s="2" t="str">
        <f t="shared" ca="1" si="7"/>
        <v>No</v>
      </c>
      <c r="R50" s="2" t="str">
        <f t="shared" ca="1" si="7"/>
        <v>No</v>
      </c>
      <c r="S50" s="2" t="str">
        <f t="shared" ca="1" si="7"/>
        <v>No</v>
      </c>
      <c r="T50" s="2" t="str">
        <f t="shared" ca="1" si="7"/>
        <v>No</v>
      </c>
      <c r="U50" s="2" t="str">
        <f t="shared" ca="1" si="7"/>
        <v>No</v>
      </c>
      <c r="V50" s="13" t="str">
        <f t="shared" ca="1" si="7"/>
        <v>No</v>
      </c>
    </row>
    <row r="51" spans="1:22" x14ac:dyDescent="0.25">
      <c r="A51" s="50" t="s">
        <v>176</v>
      </c>
      <c r="B51" s="2" t="s">
        <v>52</v>
      </c>
      <c r="C51" s="52">
        <v>4</v>
      </c>
      <c r="D51" s="52">
        <f t="shared" ca="1" si="0"/>
        <v>5</v>
      </c>
      <c r="E51" s="52">
        <f t="shared" ca="1" si="2"/>
        <v>9</v>
      </c>
      <c r="G51" s="58" t="str">
        <f t="shared" ca="1" si="7"/>
        <v>No</v>
      </c>
      <c r="H51" s="2" t="str">
        <f t="shared" ca="1" si="7"/>
        <v>No</v>
      </c>
      <c r="I51" s="2" t="str">
        <f t="shared" ca="1" si="7"/>
        <v>No</v>
      </c>
      <c r="J51" s="2" t="str">
        <f t="shared" ca="1" si="7"/>
        <v>No</v>
      </c>
      <c r="K51" s="2" t="str">
        <f t="shared" ca="1" si="7"/>
        <v>No</v>
      </c>
      <c r="L51" s="2" t="str">
        <f t="shared" ca="1" si="7"/>
        <v>No</v>
      </c>
      <c r="M51" s="2" t="str">
        <f t="shared" ca="1" si="7"/>
        <v>No</v>
      </c>
      <c r="N51" s="2" t="str">
        <f t="shared" ca="1" si="7"/>
        <v>No</v>
      </c>
      <c r="O51" s="2" t="str">
        <f t="shared" ca="1" si="7"/>
        <v>No</v>
      </c>
      <c r="P51" s="2" t="str">
        <f t="shared" ca="1" si="7"/>
        <v>No</v>
      </c>
      <c r="Q51" s="2" t="str">
        <f t="shared" ca="1" si="7"/>
        <v>No</v>
      </c>
      <c r="R51" s="2" t="str">
        <f t="shared" ca="1" si="7"/>
        <v>No</v>
      </c>
      <c r="S51" s="2" t="str">
        <f t="shared" ca="1" si="7"/>
        <v>No</v>
      </c>
      <c r="T51" s="2" t="str">
        <f t="shared" ca="1" si="7"/>
        <v>No</v>
      </c>
      <c r="U51" s="2" t="str">
        <f t="shared" ca="1" si="7"/>
        <v>No</v>
      </c>
      <c r="V51" s="13" t="str">
        <f t="shared" ca="1" si="7"/>
        <v>No</v>
      </c>
    </row>
    <row r="52" spans="1:22" x14ac:dyDescent="0.25">
      <c r="A52" s="51" t="s">
        <v>176</v>
      </c>
      <c r="B52" s="38" t="s">
        <v>53</v>
      </c>
      <c r="C52" s="53">
        <v>2</v>
      </c>
      <c r="D52" s="53">
        <f t="shared" ca="1" si="0"/>
        <v>20</v>
      </c>
      <c r="E52" s="53">
        <f t="shared" ca="1" si="2"/>
        <v>22</v>
      </c>
      <c r="G52" s="38" t="str">
        <f t="shared" ca="1" si="7"/>
        <v>Yes</v>
      </c>
      <c r="H52" s="38" t="str">
        <f t="shared" ca="1" si="7"/>
        <v>Yes</v>
      </c>
      <c r="I52" s="38" t="str">
        <f t="shared" ca="1" si="7"/>
        <v>Yes</v>
      </c>
      <c r="J52" s="38" t="str">
        <f t="shared" ca="1" si="7"/>
        <v>Yes</v>
      </c>
      <c r="K52" s="38" t="str">
        <f t="shared" ca="1" si="7"/>
        <v>Yes</v>
      </c>
      <c r="L52" s="38" t="str">
        <f t="shared" ca="1" si="7"/>
        <v>Yes</v>
      </c>
      <c r="M52" s="38" t="str">
        <f t="shared" ca="1" si="7"/>
        <v>Yes</v>
      </c>
      <c r="N52" s="38" t="str">
        <f t="shared" ca="1" si="7"/>
        <v>Yes</v>
      </c>
      <c r="O52" s="38" t="str">
        <f t="shared" ca="1" si="7"/>
        <v>Yes</v>
      </c>
      <c r="P52" s="38" t="str">
        <f t="shared" ca="1" si="7"/>
        <v>Yes</v>
      </c>
      <c r="Q52" s="38" t="str">
        <f t="shared" ca="1" si="7"/>
        <v>Yes</v>
      </c>
      <c r="R52" s="38" t="str">
        <f t="shared" ca="1" si="7"/>
        <v>Yes</v>
      </c>
      <c r="S52" s="38" t="str">
        <f t="shared" ca="1" si="7"/>
        <v>Yes</v>
      </c>
      <c r="T52" s="38" t="str">
        <f t="shared" ca="1" si="7"/>
        <v>No</v>
      </c>
      <c r="U52" s="38" t="str">
        <f t="shared" ca="1" si="7"/>
        <v>No</v>
      </c>
      <c r="V52" s="39" t="str">
        <f t="shared" ca="1" si="7"/>
        <v>No</v>
      </c>
    </row>
    <row r="53" spans="1:22" x14ac:dyDescent="0.25">
      <c r="A53" s="83" t="s">
        <v>114</v>
      </c>
      <c r="B53" s="38" t="s">
        <v>178</v>
      </c>
      <c r="C53" s="53">
        <v>6</v>
      </c>
      <c r="D53" s="53">
        <f t="shared" ca="1" si="0"/>
        <v>4</v>
      </c>
      <c r="E53" s="53">
        <f t="shared" ca="1" si="2"/>
        <v>10</v>
      </c>
      <c r="F53" s="199"/>
      <c r="G53" s="38" t="str">
        <f t="shared" ca="1" si="7"/>
        <v>Yes</v>
      </c>
      <c r="H53" s="38" t="str">
        <f t="shared" ca="1" si="7"/>
        <v>No</v>
      </c>
      <c r="I53" s="38" t="str">
        <f t="shared" ca="1" si="7"/>
        <v>No</v>
      </c>
      <c r="J53" s="38" t="str">
        <f t="shared" ca="1" si="7"/>
        <v>No</v>
      </c>
      <c r="K53" s="38" t="str">
        <f t="shared" ca="1" si="7"/>
        <v>No</v>
      </c>
      <c r="L53" s="38" t="str">
        <f t="shared" ca="1" si="7"/>
        <v>No</v>
      </c>
      <c r="M53" s="38" t="str">
        <f t="shared" ca="1" si="7"/>
        <v>No</v>
      </c>
      <c r="N53" s="38" t="str">
        <f t="shared" ca="1" si="7"/>
        <v>No</v>
      </c>
      <c r="O53" s="38" t="str">
        <f t="shared" ca="1" si="7"/>
        <v>No</v>
      </c>
      <c r="P53" s="38" t="str">
        <f t="shared" ca="1" si="7"/>
        <v>No</v>
      </c>
      <c r="Q53" s="38" t="str">
        <f t="shared" ca="1" si="7"/>
        <v>No</v>
      </c>
      <c r="R53" s="38" t="str">
        <f t="shared" ca="1" si="7"/>
        <v>No</v>
      </c>
      <c r="S53" s="38" t="str">
        <f t="shared" ca="1" si="7"/>
        <v>No</v>
      </c>
      <c r="T53" s="38" t="str">
        <f t="shared" ca="1" si="7"/>
        <v>No</v>
      </c>
      <c r="U53" s="38" t="str">
        <f t="shared" ca="1" si="7"/>
        <v>No</v>
      </c>
      <c r="V53" s="39" t="str">
        <f t="shared" ca="1" si="7"/>
        <v>No</v>
      </c>
    </row>
    <row r="54" spans="1:22" x14ac:dyDescent="0.25">
      <c r="A54" s="51" t="s">
        <v>145</v>
      </c>
      <c r="B54" s="38" t="s">
        <v>189</v>
      </c>
      <c r="C54" s="53">
        <v>4</v>
      </c>
      <c r="D54" s="53">
        <f t="shared" ca="1" si="0"/>
        <v>1</v>
      </c>
      <c r="E54" s="53">
        <f t="shared" ca="1" si="2"/>
        <v>5</v>
      </c>
      <c r="F54" s="199"/>
      <c r="G54" s="38" t="str">
        <f t="shared" ca="1" si="7"/>
        <v>No</v>
      </c>
      <c r="H54" s="38" t="str">
        <f t="shared" ca="1" si="7"/>
        <v>No</v>
      </c>
      <c r="I54" s="38" t="str">
        <f t="shared" ca="1" si="7"/>
        <v>No</v>
      </c>
      <c r="J54" s="38" t="str">
        <f t="shared" ca="1" si="7"/>
        <v>No</v>
      </c>
      <c r="K54" s="38" t="str">
        <f t="shared" ca="1" si="7"/>
        <v>No</v>
      </c>
      <c r="L54" s="38" t="str">
        <f t="shared" ca="1" si="7"/>
        <v>No</v>
      </c>
      <c r="M54" s="38" t="str">
        <f t="shared" ca="1" si="7"/>
        <v>No</v>
      </c>
      <c r="N54" s="38" t="str">
        <f t="shared" ca="1" si="7"/>
        <v>No</v>
      </c>
      <c r="O54" s="38" t="str">
        <f t="shared" ca="1" si="7"/>
        <v>No</v>
      </c>
      <c r="P54" s="38" t="str">
        <f t="shared" ca="1" si="7"/>
        <v>No</v>
      </c>
      <c r="Q54" s="38" t="str">
        <f t="shared" ca="1" si="7"/>
        <v>No</v>
      </c>
      <c r="R54" s="38" t="str">
        <f t="shared" ca="1" si="7"/>
        <v>No</v>
      </c>
      <c r="S54" s="38" t="str">
        <f t="shared" ca="1" si="7"/>
        <v>No</v>
      </c>
      <c r="T54" s="38" t="str">
        <f t="shared" ca="1" si="7"/>
        <v>No</v>
      </c>
      <c r="U54" s="38" t="str">
        <f t="shared" ca="1" si="7"/>
        <v>No</v>
      </c>
      <c r="V54" s="39" t="str">
        <f t="shared" ca="1" si="7"/>
        <v>No</v>
      </c>
    </row>
    <row r="55" spans="1:22" x14ac:dyDescent="0.25">
      <c r="A55" s="51" t="s">
        <v>142</v>
      </c>
      <c r="B55" s="38" t="s">
        <v>189</v>
      </c>
      <c r="C55" s="53">
        <v>1</v>
      </c>
      <c r="D55" s="53">
        <f t="shared" ca="1" si="0"/>
        <v>5</v>
      </c>
      <c r="E55" s="53">
        <f t="shared" ca="1" si="2"/>
        <v>6</v>
      </c>
      <c r="F55" s="199"/>
      <c r="G55" s="38" t="str">
        <f t="shared" ca="1" si="7"/>
        <v>No</v>
      </c>
      <c r="H55" s="38" t="str">
        <f t="shared" ca="1" si="7"/>
        <v>No</v>
      </c>
      <c r="I55" s="38" t="str">
        <f t="shared" ca="1" si="7"/>
        <v>No</v>
      </c>
      <c r="J55" s="38" t="str">
        <f t="shared" ca="1" si="7"/>
        <v>No</v>
      </c>
      <c r="K55" s="38" t="str">
        <f t="shared" ca="1" si="7"/>
        <v>No</v>
      </c>
      <c r="L55" s="38" t="str">
        <f t="shared" ca="1" si="7"/>
        <v>No</v>
      </c>
      <c r="M55" s="38" t="str">
        <f t="shared" ca="1" si="7"/>
        <v>No</v>
      </c>
      <c r="N55" s="38" t="str">
        <f t="shared" ca="1" si="7"/>
        <v>No</v>
      </c>
      <c r="O55" s="38" t="str">
        <f t="shared" ca="1" si="7"/>
        <v>No</v>
      </c>
      <c r="P55" s="38" t="str">
        <f t="shared" ca="1" si="7"/>
        <v>No</v>
      </c>
      <c r="Q55" s="38" t="str">
        <f t="shared" ca="1" si="7"/>
        <v>No</v>
      </c>
      <c r="R55" s="38" t="str">
        <f t="shared" ca="1" si="7"/>
        <v>No</v>
      </c>
      <c r="S55" s="38" t="str">
        <f t="shared" ca="1" si="7"/>
        <v>No</v>
      </c>
      <c r="T55" s="38" t="str">
        <f t="shared" ca="1" si="7"/>
        <v>No</v>
      </c>
      <c r="U55" s="38" t="str">
        <f t="shared" ca="1" si="7"/>
        <v>No</v>
      </c>
      <c r="V55" s="39" t="str">
        <f t="shared" ca="1" si="7"/>
        <v>No</v>
      </c>
    </row>
    <row r="56" spans="1:22" x14ac:dyDescent="0.25">
      <c r="A56" s="83" t="s">
        <v>190</v>
      </c>
      <c r="B56" s="38" t="s">
        <v>191</v>
      </c>
      <c r="C56" s="53">
        <v>2</v>
      </c>
      <c r="D56" s="53">
        <f t="shared" ca="1" si="0"/>
        <v>20</v>
      </c>
      <c r="E56" s="53">
        <f t="shared" ca="1" si="2"/>
        <v>22</v>
      </c>
      <c r="F56" s="199"/>
      <c r="G56" s="38" t="str">
        <f t="shared" ca="1" si="7"/>
        <v>Yes</v>
      </c>
      <c r="H56" s="38" t="str">
        <f t="shared" ca="1" si="7"/>
        <v>Yes</v>
      </c>
      <c r="I56" s="38" t="str">
        <f t="shared" ca="1" si="7"/>
        <v>Yes</v>
      </c>
      <c r="J56" s="38" t="str">
        <f t="shared" ca="1" si="7"/>
        <v>Yes</v>
      </c>
      <c r="K56" s="38" t="str">
        <f t="shared" ca="1" si="7"/>
        <v>Yes</v>
      </c>
      <c r="L56" s="38" t="str">
        <f t="shared" ca="1" si="7"/>
        <v>Yes</v>
      </c>
      <c r="M56" s="38" t="str">
        <f t="shared" ca="1" si="7"/>
        <v>Yes</v>
      </c>
      <c r="N56" s="38" t="str">
        <f t="shared" ca="1" si="7"/>
        <v>Yes</v>
      </c>
      <c r="O56" s="38" t="str">
        <f t="shared" ca="1" si="7"/>
        <v>Yes</v>
      </c>
      <c r="P56" s="38" t="str">
        <f t="shared" ca="1" si="7"/>
        <v>Yes</v>
      </c>
      <c r="Q56" s="38" t="str">
        <f t="shared" ca="1" si="7"/>
        <v>Yes</v>
      </c>
      <c r="R56" s="38" t="str">
        <f t="shared" ca="1" si="7"/>
        <v>Yes</v>
      </c>
      <c r="S56" s="38" t="str">
        <f t="shared" ca="1" si="7"/>
        <v>Yes</v>
      </c>
      <c r="T56" s="38" t="str">
        <f t="shared" ca="1" si="7"/>
        <v>No</v>
      </c>
      <c r="U56" s="38" t="str">
        <f t="shared" ca="1" si="7"/>
        <v>No</v>
      </c>
      <c r="V56" s="39" t="str">
        <f t="shared" ca="1" si="7"/>
        <v>No</v>
      </c>
    </row>
  </sheetData>
  <sortState ref="A47:O50">
    <sortCondition ref="B47:B50"/>
  </sortState>
  <conditionalFormatting sqref="D57:D1048576">
    <cfRule type="cellIs" dxfId="277" priority="927" operator="equal">
      <formula>20</formula>
    </cfRule>
    <cfRule type="cellIs" dxfId="276" priority="928" operator="equal">
      <formula>1</formula>
    </cfRule>
  </conditionalFormatting>
  <conditionalFormatting sqref="G26:O26 V26">
    <cfRule type="cellIs" dxfId="275" priority="453" operator="equal">
      <formula>"No"</formula>
    </cfRule>
    <cfRule type="cellIs" dxfId="274" priority="454" operator="equal">
      <formula>"Yes"</formula>
    </cfRule>
  </conditionalFormatting>
  <conditionalFormatting sqref="G27:O28 V27:V28">
    <cfRule type="cellIs" dxfId="273" priority="447" operator="equal">
      <formula>"No"</formula>
    </cfRule>
    <cfRule type="cellIs" dxfId="272" priority="448" operator="equal">
      <formula>"Yes"</formula>
    </cfRule>
  </conditionalFormatting>
  <conditionalFormatting sqref="P26:U26">
    <cfRule type="cellIs" dxfId="271" priority="349" operator="equal">
      <formula>"No"</formula>
    </cfRule>
    <cfRule type="cellIs" dxfId="270" priority="350" operator="equal">
      <formula>"Yes"</formula>
    </cfRule>
  </conditionalFormatting>
  <conditionalFormatting sqref="P27:U28">
    <cfRule type="cellIs" dxfId="269" priority="347" operator="equal">
      <formula>"No"</formula>
    </cfRule>
    <cfRule type="cellIs" dxfId="268" priority="348" operator="equal">
      <formula>"Yes"</formula>
    </cfRule>
  </conditionalFormatting>
  <conditionalFormatting sqref="D26:D28">
    <cfRule type="cellIs" dxfId="267" priority="319" operator="equal">
      <formula>20</formula>
    </cfRule>
    <cfRule type="cellIs" dxfId="266" priority="320" operator="equal">
      <formula>1</formula>
    </cfRule>
  </conditionalFormatting>
  <conditionalFormatting sqref="G5:O5 G7:O7 V7 V5">
    <cfRule type="cellIs" dxfId="265" priority="307" operator="equal">
      <formula>"No"</formula>
    </cfRule>
    <cfRule type="cellIs" dxfId="264" priority="308" operator="equal">
      <formula>"Yes"</formula>
    </cfRule>
  </conditionalFormatting>
  <conditionalFormatting sqref="G6:O6 V6">
    <cfRule type="cellIs" dxfId="263" priority="305" operator="equal">
      <formula>"No"</formula>
    </cfRule>
    <cfRule type="cellIs" dxfId="262" priority="306" operator="equal">
      <formula>"Yes"</formula>
    </cfRule>
  </conditionalFormatting>
  <conditionalFormatting sqref="G5:O7 V5:V7">
    <cfRule type="cellIs" dxfId="261" priority="303" operator="equal">
      <formula>"No"</formula>
    </cfRule>
    <cfRule type="cellIs" dxfId="260" priority="304" operator="equal">
      <formula>"Yes"</formula>
    </cfRule>
  </conditionalFormatting>
  <conditionalFormatting sqref="P5:U5 P7:U7">
    <cfRule type="cellIs" dxfId="259" priority="301" operator="equal">
      <formula>"No"</formula>
    </cfRule>
    <cfRule type="cellIs" dxfId="258" priority="302" operator="equal">
      <formula>"Yes"</formula>
    </cfRule>
  </conditionalFormatting>
  <conditionalFormatting sqref="P6:U6">
    <cfRule type="cellIs" dxfId="257" priority="299" operator="equal">
      <formula>"No"</formula>
    </cfRule>
    <cfRule type="cellIs" dxfId="256" priority="300" operator="equal">
      <formula>"Yes"</formula>
    </cfRule>
  </conditionalFormatting>
  <conditionalFormatting sqref="P5:U7">
    <cfRule type="cellIs" dxfId="255" priority="297" operator="equal">
      <formula>"No"</formula>
    </cfRule>
    <cfRule type="cellIs" dxfId="254" priority="298" operator="equal">
      <formula>"Yes"</formula>
    </cfRule>
  </conditionalFormatting>
  <conditionalFormatting sqref="D5:D7">
    <cfRule type="cellIs" dxfId="253" priority="295" operator="equal">
      <formula>20</formula>
    </cfRule>
    <cfRule type="cellIs" dxfId="252" priority="296" operator="equal">
      <formula>1</formula>
    </cfRule>
  </conditionalFormatting>
  <conditionalFormatting sqref="G23:O23 V23">
    <cfRule type="cellIs" dxfId="251" priority="293" operator="equal">
      <formula>"No"</formula>
    </cfRule>
    <cfRule type="cellIs" dxfId="250" priority="294" operator="equal">
      <formula>"Yes"</formula>
    </cfRule>
  </conditionalFormatting>
  <conditionalFormatting sqref="G24:O25 V24:V25">
    <cfRule type="cellIs" dxfId="249" priority="291" operator="equal">
      <formula>"No"</formula>
    </cfRule>
    <cfRule type="cellIs" dxfId="248" priority="292" operator="equal">
      <formula>"Yes"</formula>
    </cfRule>
  </conditionalFormatting>
  <conditionalFormatting sqref="P23:U23">
    <cfRule type="cellIs" dxfId="247" priority="281" operator="equal">
      <formula>"No"</formula>
    </cfRule>
    <cfRule type="cellIs" dxfId="246" priority="282" operator="equal">
      <formula>"Yes"</formula>
    </cfRule>
  </conditionalFormatting>
  <conditionalFormatting sqref="P24:U25">
    <cfRule type="cellIs" dxfId="245" priority="279" operator="equal">
      <formula>"No"</formula>
    </cfRule>
    <cfRule type="cellIs" dxfId="244" priority="280" operator="equal">
      <formula>"Yes"</formula>
    </cfRule>
  </conditionalFormatting>
  <conditionalFormatting sqref="G2:O4 V2:V4">
    <cfRule type="cellIs" dxfId="243" priority="245" operator="equal">
      <formula>"No"</formula>
    </cfRule>
    <cfRule type="cellIs" dxfId="242" priority="246" operator="equal">
      <formula>"Yes"</formula>
    </cfRule>
  </conditionalFormatting>
  <conditionalFormatting sqref="G2:O4 V2:V4">
    <cfRule type="cellIs" dxfId="241" priority="243" operator="equal">
      <formula>"No"</formula>
    </cfRule>
    <cfRule type="cellIs" dxfId="240" priority="244" operator="equal">
      <formula>"Yes"</formula>
    </cfRule>
  </conditionalFormatting>
  <conditionalFormatting sqref="P2:U4">
    <cfRule type="cellIs" dxfId="239" priority="241" operator="equal">
      <formula>"No"</formula>
    </cfRule>
    <cfRule type="cellIs" dxfId="238" priority="242" operator="equal">
      <formula>"Yes"</formula>
    </cfRule>
  </conditionalFormatting>
  <conditionalFormatting sqref="P2:U4">
    <cfRule type="cellIs" dxfId="237" priority="239" operator="equal">
      <formula>"No"</formula>
    </cfRule>
    <cfRule type="cellIs" dxfId="236" priority="240" operator="equal">
      <formula>"Yes"</formula>
    </cfRule>
  </conditionalFormatting>
  <conditionalFormatting sqref="D2:D4">
    <cfRule type="cellIs" dxfId="235" priority="237" operator="equal">
      <formula>20</formula>
    </cfRule>
    <cfRule type="cellIs" dxfId="234" priority="238" operator="equal">
      <formula>1</formula>
    </cfRule>
  </conditionalFormatting>
  <conditionalFormatting sqref="G29:O29 V29">
    <cfRule type="cellIs" dxfId="233" priority="217" operator="equal">
      <formula>"No"</formula>
    </cfRule>
    <cfRule type="cellIs" dxfId="232" priority="218" operator="equal">
      <formula>"Yes"</formula>
    </cfRule>
  </conditionalFormatting>
  <conditionalFormatting sqref="G30:O31 V30:V31">
    <cfRule type="cellIs" dxfId="231" priority="215" operator="equal">
      <formula>"No"</formula>
    </cfRule>
    <cfRule type="cellIs" dxfId="230" priority="216" operator="equal">
      <formula>"Yes"</formula>
    </cfRule>
  </conditionalFormatting>
  <conditionalFormatting sqref="P29:U29">
    <cfRule type="cellIs" dxfId="229" priority="213" operator="equal">
      <formula>"No"</formula>
    </cfRule>
    <cfRule type="cellIs" dxfId="228" priority="214" operator="equal">
      <formula>"Yes"</formula>
    </cfRule>
  </conditionalFormatting>
  <conditionalFormatting sqref="P30:U31">
    <cfRule type="cellIs" dxfId="227" priority="211" operator="equal">
      <formula>"No"</formula>
    </cfRule>
    <cfRule type="cellIs" dxfId="226" priority="212" operator="equal">
      <formula>"Yes"</formula>
    </cfRule>
  </conditionalFormatting>
  <conditionalFormatting sqref="D29:D31">
    <cfRule type="cellIs" dxfId="225" priority="209" operator="equal">
      <formula>20</formula>
    </cfRule>
    <cfRule type="cellIs" dxfId="224" priority="210" operator="equal">
      <formula>1</formula>
    </cfRule>
  </conditionalFormatting>
  <conditionalFormatting sqref="G20:O20 G22:O22 V22 V20">
    <cfRule type="cellIs" dxfId="223" priority="203" operator="equal">
      <formula>"No"</formula>
    </cfRule>
    <cfRule type="cellIs" dxfId="222" priority="204" operator="equal">
      <formula>"Yes"</formula>
    </cfRule>
  </conditionalFormatting>
  <conditionalFormatting sqref="G21:O21 V21">
    <cfRule type="cellIs" dxfId="221" priority="201" operator="equal">
      <formula>"No"</formula>
    </cfRule>
    <cfRule type="cellIs" dxfId="220" priority="202" operator="equal">
      <formula>"Yes"</formula>
    </cfRule>
  </conditionalFormatting>
  <conditionalFormatting sqref="G20:O22 V20:V22">
    <cfRule type="cellIs" dxfId="219" priority="199" operator="equal">
      <formula>"No"</formula>
    </cfRule>
    <cfRule type="cellIs" dxfId="218" priority="200" operator="equal">
      <formula>"Yes"</formula>
    </cfRule>
  </conditionalFormatting>
  <conditionalFormatting sqref="P20:U20 P22:U22">
    <cfRule type="cellIs" dxfId="217" priority="197" operator="equal">
      <formula>"No"</formula>
    </cfRule>
    <cfRule type="cellIs" dxfId="216" priority="198" operator="equal">
      <formula>"Yes"</formula>
    </cfRule>
  </conditionalFormatting>
  <conditionalFormatting sqref="P21:U21">
    <cfRule type="cellIs" dxfId="215" priority="195" operator="equal">
      <formula>"No"</formula>
    </cfRule>
    <cfRule type="cellIs" dxfId="214" priority="196" operator="equal">
      <formula>"Yes"</formula>
    </cfRule>
  </conditionalFormatting>
  <conditionalFormatting sqref="P20:U22">
    <cfRule type="cellIs" dxfId="213" priority="193" operator="equal">
      <formula>"No"</formula>
    </cfRule>
    <cfRule type="cellIs" dxfId="212" priority="194" operator="equal">
      <formula>"Yes"</formula>
    </cfRule>
  </conditionalFormatting>
  <conditionalFormatting sqref="D20:D22">
    <cfRule type="cellIs" dxfId="211" priority="191" operator="equal">
      <formula>20</formula>
    </cfRule>
    <cfRule type="cellIs" dxfId="210" priority="192" operator="equal">
      <formula>1</formula>
    </cfRule>
  </conditionalFormatting>
  <conditionalFormatting sqref="G8:O10 V8:V10">
    <cfRule type="cellIs" dxfId="209" priority="179" operator="equal">
      <formula>"No"</formula>
    </cfRule>
    <cfRule type="cellIs" dxfId="208" priority="180" operator="equal">
      <formula>"Yes"</formula>
    </cfRule>
  </conditionalFormatting>
  <conditionalFormatting sqref="G8:O10 V8:V10">
    <cfRule type="cellIs" dxfId="207" priority="177" operator="equal">
      <formula>"No"</formula>
    </cfRule>
    <cfRule type="cellIs" dxfId="206" priority="178" operator="equal">
      <formula>"Yes"</formula>
    </cfRule>
  </conditionalFormatting>
  <conditionalFormatting sqref="P8:U10">
    <cfRule type="cellIs" dxfId="205" priority="175" operator="equal">
      <formula>"No"</formula>
    </cfRule>
    <cfRule type="cellIs" dxfId="204" priority="176" operator="equal">
      <formula>"Yes"</formula>
    </cfRule>
  </conditionalFormatting>
  <conditionalFormatting sqref="P8:U10">
    <cfRule type="cellIs" dxfId="203" priority="173" operator="equal">
      <formula>"No"</formula>
    </cfRule>
    <cfRule type="cellIs" dxfId="202" priority="174" operator="equal">
      <formula>"Yes"</formula>
    </cfRule>
  </conditionalFormatting>
  <conditionalFormatting sqref="D8:D10">
    <cfRule type="cellIs" dxfId="201" priority="171" operator="equal">
      <formula>20</formula>
    </cfRule>
    <cfRule type="cellIs" dxfId="200" priority="172" operator="equal">
      <formula>1</formula>
    </cfRule>
  </conditionalFormatting>
  <conditionalFormatting sqref="G11:O13 V11:V13">
    <cfRule type="cellIs" dxfId="199" priority="159" operator="equal">
      <formula>"No"</formula>
    </cfRule>
    <cfRule type="cellIs" dxfId="198" priority="160" operator="equal">
      <formula>"Yes"</formula>
    </cfRule>
  </conditionalFormatting>
  <conditionalFormatting sqref="G11:O13 V11:V13">
    <cfRule type="cellIs" dxfId="197" priority="157" operator="equal">
      <formula>"No"</formula>
    </cfRule>
    <cfRule type="cellIs" dxfId="196" priority="158" operator="equal">
      <formula>"Yes"</formula>
    </cfRule>
  </conditionalFormatting>
  <conditionalFormatting sqref="P11:U13">
    <cfRule type="cellIs" dxfId="195" priority="155" operator="equal">
      <formula>"No"</formula>
    </cfRule>
    <cfRule type="cellIs" dxfId="194" priority="156" operator="equal">
      <formula>"Yes"</formula>
    </cfRule>
  </conditionalFormatting>
  <conditionalFormatting sqref="P11:U13">
    <cfRule type="cellIs" dxfId="193" priority="153" operator="equal">
      <formula>"No"</formula>
    </cfRule>
    <cfRule type="cellIs" dxfId="192" priority="154" operator="equal">
      <formula>"Yes"</formula>
    </cfRule>
  </conditionalFormatting>
  <conditionalFormatting sqref="D11:D13">
    <cfRule type="cellIs" dxfId="191" priority="151" operator="equal">
      <formula>20</formula>
    </cfRule>
    <cfRule type="cellIs" dxfId="190" priority="152" operator="equal">
      <formula>1</formula>
    </cfRule>
  </conditionalFormatting>
  <conditionalFormatting sqref="G14:O16 V14:V16">
    <cfRule type="cellIs" dxfId="189" priority="149" operator="equal">
      <formula>"No"</formula>
    </cfRule>
    <cfRule type="cellIs" dxfId="188" priority="150" operator="equal">
      <formula>"Yes"</formula>
    </cfRule>
  </conditionalFormatting>
  <conditionalFormatting sqref="G14:O16 V14:V16">
    <cfRule type="cellIs" dxfId="187" priority="147" operator="equal">
      <formula>"No"</formula>
    </cfRule>
    <cfRule type="cellIs" dxfId="186" priority="148" operator="equal">
      <formula>"Yes"</formula>
    </cfRule>
  </conditionalFormatting>
  <conditionalFormatting sqref="P14:U16">
    <cfRule type="cellIs" dxfId="185" priority="145" operator="equal">
      <formula>"No"</formula>
    </cfRule>
    <cfRule type="cellIs" dxfId="184" priority="146" operator="equal">
      <formula>"Yes"</formula>
    </cfRule>
  </conditionalFormatting>
  <conditionalFormatting sqref="P14:U16">
    <cfRule type="cellIs" dxfId="183" priority="143" operator="equal">
      <formula>"No"</formula>
    </cfRule>
    <cfRule type="cellIs" dxfId="182" priority="144" operator="equal">
      <formula>"Yes"</formula>
    </cfRule>
  </conditionalFormatting>
  <conditionalFormatting sqref="D14:D16">
    <cfRule type="cellIs" dxfId="181" priority="141" operator="equal">
      <formula>20</formula>
    </cfRule>
    <cfRule type="cellIs" dxfId="180" priority="142" operator="equal">
      <formula>1</formula>
    </cfRule>
  </conditionalFormatting>
  <conditionalFormatting sqref="A27:A28">
    <cfRule type="cellIs" dxfId="179" priority="137" operator="equal">
      <formula>"No"</formula>
    </cfRule>
    <cfRule type="cellIs" dxfId="178" priority="138" operator="equal">
      <formula>"Yes"</formula>
    </cfRule>
  </conditionalFormatting>
  <conditionalFormatting sqref="A26">
    <cfRule type="cellIs" dxfId="177" priority="139" operator="equal">
      <formula>"No"</formula>
    </cfRule>
    <cfRule type="cellIs" dxfId="176" priority="140" operator="equal">
      <formula>"Yes"</formula>
    </cfRule>
  </conditionalFormatting>
  <conditionalFormatting sqref="A29">
    <cfRule type="cellIs" dxfId="175" priority="135" operator="equal">
      <formula>"No"</formula>
    </cfRule>
    <cfRule type="cellIs" dxfId="174" priority="136" operator="equal">
      <formula>"Yes"</formula>
    </cfRule>
  </conditionalFormatting>
  <conditionalFormatting sqref="A30:A31">
    <cfRule type="cellIs" dxfId="173" priority="133" operator="equal">
      <formula>"No"</formula>
    </cfRule>
    <cfRule type="cellIs" dxfId="172" priority="134" operator="equal">
      <formula>"Yes"</formula>
    </cfRule>
  </conditionalFormatting>
  <conditionalFormatting sqref="A32">
    <cfRule type="cellIs" dxfId="171" priority="131" operator="equal">
      <formula>"No"</formula>
    </cfRule>
    <cfRule type="cellIs" dxfId="170" priority="132" operator="equal">
      <formula>"Yes"</formula>
    </cfRule>
  </conditionalFormatting>
  <conditionalFormatting sqref="A33:A34">
    <cfRule type="cellIs" dxfId="169" priority="129" operator="equal">
      <formula>"No"</formula>
    </cfRule>
    <cfRule type="cellIs" dxfId="168" priority="130" operator="equal">
      <formula>"Yes"</formula>
    </cfRule>
  </conditionalFormatting>
  <conditionalFormatting sqref="A35">
    <cfRule type="cellIs" dxfId="167" priority="127" operator="equal">
      <formula>"No"</formula>
    </cfRule>
    <cfRule type="cellIs" dxfId="166" priority="128" operator="equal">
      <formula>"Yes"</formula>
    </cfRule>
  </conditionalFormatting>
  <conditionalFormatting sqref="A36:A37">
    <cfRule type="cellIs" dxfId="165" priority="125" operator="equal">
      <formula>"No"</formula>
    </cfRule>
    <cfRule type="cellIs" dxfId="164" priority="126" operator="equal">
      <formula>"Yes"</formula>
    </cfRule>
  </conditionalFormatting>
  <conditionalFormatting sqref="A38">
    <cfRule type="cellIs" dxfId="163" priority="123" operator="equal">
      <formula>"No"</formula>
    </cfRule>
    <cfRule type="cellIs" dxfId="162" priority="124" operator="equal">
      <formula>"Yes"</formula>
    </cfRule>
  </conditionalFormatting>
  <conditionalFormatting sqref="A39:A40">
    <cfRule type="cellIs" dxfId="161" priority="121" operator="equal">
      <formula>"No"</formula>
    </cfRule>
    <cfRule type="cellIs" dxfId="160" priority="122" operator="equal">
      <formula>"Yes"</formula>
    </cfRule>
  </conditionalFormatting>
  <conditionalFormatting sqref="G32:O32 G35:O35 G38:O38 V32 V35 V38">
    <cfRule type="cellIs" dxfId="159" priority="119" operator="equal">
      <formula>"No"</formula>
    </cfRule>
    <cfRule type="cellIs" dxfId="158" priority="120" operator="equal">
      <formula>"Yes"</formula>
    </cfRule>
  </conditionalFormatting>
  <conditionalFormatting sqref="G33:O34 G36:O37 G39:O40 V33:V34 V36:V37 V39:V40">
    <cfRule type="cellIs" dxfId="157" priority="117" operator="equal">
      <formula>"No"</formula>
    </cfRule>
    <cfRule type="cellIs" dxfId="156" priority="118" operator="equal">
      <formula>"Yes"</formula>
    </cfRule>
  </conditionalFormatting>
  <conditionalFormatting sqref="P32:U32 P35:U35 P38:U38">
    <cfRule type="cellIs" dxfId="155" priority="115" operator="equal">
      <formula>"No"</formula>
    </cfRule>
    <cfRule type="cellIs" dxfId="154" priority="116" operator="equal">
      <formula>"Yes"</formula>
    </cfRule>
  </conditionalFormatting>
  <conditionalFormatting sqref="P33:U34 P36:U37 P39:U40">
    <cfRule type="cellIs" dxfId="153" priority="113" operator="equal">
      <formula>"No"</formula>
    </cfRule>
    <cfRule type="cellIs" dxfId="152" priority="114" operator="equal">
      <formula>"Yes"</formula>
    </cfRule>
  </conditionalFormatting>
  <conditionalFormatting sqref="D32:D40">
    <cfRule type="cellIs" dxfId="151" priority="111" operator="equal">
      <formula>20</formula>
    </cfRule>
    <cfRule type="cellIs" dxfId="150" priority="112" operator="equal">
      <formula>1</formula>
    </cfRule>
  </conditionalFormatting>
  <conditionalFormatting sqref="A44">
    <cfRule type="cellIs" dxfId="149" priority="109" operator="equal">
      <formula>"No"</formula>
    </cfRule>
    <cfRule type="cellIs" dxfId="148" priority="110" operator="equal">
      <formula>"Yes"</formula>
    </cfRule>
  </conditionalFormatting>
  <conditionalFormatting sqref="A45:A46">
    <cfRule type="cellIs" dxfId="147" priority="107" operator="equal">
      <formula>"No"</formula>
    </cfRule>
    <cfRule type="cellIs" dxfId="146" priority="108" operator="equal">
      <formula>"Yes"</formula>
    </cfRule>
  </conditionalFormatting>
  <conditionalFormatting sqref="G44:O44 V44">
    <cfRule type="cellIs" dxfId="145" priority="105" operator="equal">
      <formula>"No"</formula>
    </cfRule>
    <cfRule type="cellIs" dxfId="144" priority="106" operator="equal">
      <formula>"Yes"</formula>
    </cfRule>
  </conditionalFormatting>
  <conditionalFormatting sqref="G45:O46 V45:V46">
    <cfRule type="cellIs" dxfId="143" priority="103" operator="equal">
      <formula>"No"</formula>
    </cfRule>
    <cfRule type="cellIs" dxfId="142" priority="104" operator="equal">
      <formula>"Yes"</formula>
    </cfRule>
  </conditionalFormatting>
  <conditionalFormatting sqref="P44:U44">
    <cfRule type="cellIs" dxfId="141" priority="101" operator="equal">
      <formula>"No"</formula>
    </cfRule>
    <cfRule type="cellIs" dxfId="140" priority="102" operator="equal">
      <formula>"Yes"</formula>
    </cfRule>
  </conditionalFormatting>
  <conditionalFormatting sqref="P45:U46">
    <cfRule type="cellIs" dxfId="139" priority="99" operator="equal">
      <formula>"No"</formula>
    </cfRule>
    <cfRule type="cellIs" dxfId="138" priority="100" operator="equal">
      <formula>"Yes"</formula>
    </cfRule>
  </conditionalFormatting>
  <conditionalFormatting sqref="D44:D46">
    <cfRule type="cellIs" dxfId="137" priority="97" operator="equal">
      <formula>20</formula>
    </cfRule>
    <cfRule type="cellIs" dxfId="136" priority="98" operator="equal">
      <formula>1</formula>
    </cfRule>
  </conditionalFormatting>
  <conditionalFormatting sqref="A47">
    <cfRule type="cellIs" dxfId="135" priority="95" operator="equal">
      <formula>"No"</formula>
    </cfRule>
    <cfRule type="cellIs" dxfId="134" priority="96" operator="equal">
      <formula>"Yes"</formula>
    </cfRule>
  </conditionalFormatting>
  <conditionalFormatting sqref="A48:A49">
    <cfRule type="cellIs" dxfId="133" priority="93" operator="equal">
      <formula>"No"</formula>
    </cfRule>
    <cfRule type="cellIs" dxfId="132" priority="94" operator="equal">
      <formula>"Yes"</formula>
    </cfRule>
  </conditionalFormatting>
  <conditionalFormatting sqref="G47:O47 V47">
    <cfRule type="cellIs" dxfId="131" priority="91" operator="equal">
      <formula>"No"</formula>
    </cfRule>
    <cfRule type="cellIs" dxfId="130" priority="92" operator="equal">
      <formula>"Yes"</formula>
    </cfRule>
  </conditionalFormatting>
  <conditionalFormatting sqref="G48:O49 V48:V49">
    <cfRule type="cellIs" dxfId="129" priority="89" operator="equal">
      <formula>"No"</formula>
    </cfRule>
    <cfRule type="cellIs" dxfId="128" priority="90" operator="equal">
      <formula>"Yes"</formula>
    </cfRule>
  </conditionalFormatting>
  <conditionalFormatting sqref="P47:U47">
    <cfRule type="cellIs" dxfId="127" priority="87" operator="equal">
      <formula>"No"</formula>
    </cfRule>
    <cfRule type="cellIs" dxfId="126" priority="88" operator="equal">
      <formula>"Yes"</formula>
    </cfRule>
  </conditionalFormatting>
  <conditionalFormatting sqref="P48:U49">
    <cfRule type="cellIs" dxfId="125" priority="85" operator="equal">
      <formula>"No"</formula>
    </cfRule>
    <cfRule type="cellIs" dxfId="124" priority="86" operator="equal">
      <formula>"Yes"</formula>
    </cfRule>
  </conditionalFormatting>
  <conditionalFormatting sqref="D47:D49">
    <cfRule type="cellIs" dxfId="123" priority="83" operator="equal">
      <formula>20</formula>
    </cfRule>
    <cfRule type="cellIs" dxfId="122" priority="84" operator="equal">
      <formula>1</formula>
    </cfRule>
  </conditionalFormatting>
  <conditionalFormatting sqref="A50">
    <cfRule type="cellIs" dxfId="121" priority="81" operator="equal">
      <formula>"No"</formula>
    </cfRule>
    <cfRule type="cellIs" dxfId="120" priority="82" operator="equal">
      <formula>"Yes"</formula>
    </cfRule>
  </conditionalFormatting>
  <conditionalFormatting sqref="A51:A52">
    <cfRule type="cellIs" dxfId="119" priority="79" operator="equal">
      <formula>"No"</formula>
    </cfRule>
    <cfRule type="cellIs" dxfId="118" priority="80" operator="equal">
      <formula>"Yes"</formula>
    </cfRule>
  </conditionalFormatting>
  <conditionalFormatting sqref="G50:O50 V50">
    <cfRule type="cellIs" dxfId="117" priority="77" operator="equal">
      <formula>"No"</formula>
    </cfRule>
    <cfRule type="cellIs" dxfId="116" priority="78" operator="equal">
      <formula>"Yes"</formula>
    </cfRule>
  </conditionalFormatting>
  <conditionalFormatting sqref="G51:O52 V51:V52">
    <cfRule type="cellIs" dxfId="115" priority="75" operator="equal">
      <formula>"No"</formula>
    </cfRule>
    <cfRule type="cellIs" dxfId="114" priority="76" operator="equal">
      <formula>"Yes"</formula>
    </cfRule>
  </conditionalFormatting>
  <conditionalFormatting sqref="P50:U50">
    <cfRule type="cellIs" dxfId="113" priority="73" operator="equal">
      <formula>"No"</formula>
    </cfRule>
    <cfRule type="cellIs" dxfId="112" priority="74" operator="equal">
      <formula>"Yes"</formula>
    </cfRule>
  </conditionalFormatting>
  <conditionalFormatting sqref="P51:U52">
    <cfRule type="cellIs" dxfId="111" priority="71" operator="equal">
      <formula>"No"</formula>
    </cfRule>
    <cfRule type="cellIs" dxfId="110" priority="72" operator="equal">
      <formula>"Yes"</formula>
    </cfRule>
  </conditionalFormatting>
  <conditionalFormatting sqref="D50:D52">
    <cfRule type="cellIs" dxfId="109" priority="69" operator="equal">
      <formula>20</formula>
    </cfRule>
    <cfRule type="cellIs" dxfId="108" priority="70" operator="equal">
      <formula>1</formula>
    </cfRule>
  </conditionalFormatting>
  <conditionalFormatting sqref="G53:O53 V53">
    <cfRule type="cellIs" dxfId="107" priority="67" operator="equal">
      <formula>"No"</formula>
    </cfRule>
    <cfRule type="cellIs" dxfId="106" priority="68" operator="equal">
      <formula>"Yes"</formula>
    </cfRule>
  </conditionalFormatting>
  <conditionalFormatting sqref="G53:O53 V53">
    <cfRule type="cellIs" dxfId="105" priority="65" operator="equal">
      <formula>"No"</formula>
    </cfRule>
    <cfRule type="cellIs" dxfId="104" priority="66" operator="equal">
      <formula>"Yes"</formula>
    </cfRule>
  </conditionalFormatting>
  <conditionalFormatting sqref="P53:U53">
    <cfRule type="cellIs" dxfId="103" priority="63" operator="equal">
      <formula>"No"</formula>
    </cfRule>
    <cfRule type="cellIs" dxfId="102" priority="64" operator="equal">
      <formula>"Yes"</formula>
    </cfRule>
  </conditionalFormatting>
  <conditionalFormatting sqref="P53:U53">
    <cfRule type="cellIs" dxfId="101" priority="61" operator="equal">
      <formula>"No"</formula>
    </cfRule>
    <cfRule type="cellIs" dxfId="100" priority="62" operator="equal">
      <formula>"Yes"</formula>
    </cfRule>
  </conditionalFormatting>
  <conditionalFormatting sqref="D53">
    <cfRule type="cellIs" dxfId="99" priority="59" operator="equal">
      <formula>20</formula>
    </cfRule>
    <cfRule type="cellIs" dxfId="98" priority="60" operator="equal">
      <formula>1</formula>
    </cfRule>
  </conditionalFormatting>
  <conditionalFormatting sqref="A41">
    <cfRule type="cellIs" dxfId="97" priority="57" operator="equal">
      <formula>"No"</formula>
    </cfRule>
    <cfRule type="cellIs" dxfId="96" priority="58" operator="equal">
      <formula>"Yes"</formula>
    </cfRule>
  </conditionalFormatting>
  <conditionalFormatting sqref="A42:A43">
    <cfRule type="cellIs" dxfId="95" priority="55" operator="equal">
      <formula>"No"</formula>
    </cfRule>
    <cfRule type="cellIs" dxfId="94" priority="56" operator="equal">
      <formula>"Yes"</formula>
    </cfRule>
  </conditionalFormatting>
  <conditionalFormatting sqref="G41:O41 V41">
    <cfRule type="cellIs" dxfId="93" priority="53" operator="equal">
      <formula>"No"</formula>
    </cfRule>
    <cfRule type="cellIs" dxfId="92" priority="54" operator="equal">
      <formula>"Yes"</formula>
    </cfRule>
  </conditionalFormatting>
  <conditionalFormatting sqref="G42:O43 V42:V43">
    <cfRule type="cellIs" dxfId="91" priority="51" operator="equal">
      <formula>"No"</formula>
    </cfRule>
    <cfRule type="cellIs" dxfId="90" priority="52" operator="equal">
      <formula>"Yes"</formula>
    </cfRule>
  </conditionalFormatting>
  <conditionalFormatting sqref="P41:U41">
    <cfRule type="cellIs" dxfId="89" priority="49" operator="equal">
      <formula>"No"</formula>
    </cfRule>
    <cfRule type="cellIs" dxfId="88" priority="50" operator="equal">
      <formula>"Yes"</formula>
    </cfRule>
  </conditionalFormatting>
  <conditionalFormatting sqref="P42:U43">
    <cfRule type="cellIs" dxfId="87" priority="47" operator="equal">
      <formula>"No"</formula>
    </cfRule>
    <cfRule type="cellIs" dxfId="86" priority="48" operator="equal">
      <formula>"Yes"</formula>
    </cfRule>
  </conditionalFormatting>
  <conditionalFormatting sqref="D41:D43">
    <cfRule type="cellIs" dxfId="85" priority="45" operator="equal">
      <formula>20</formula>
    </cfRule>
    <cfRule type="cellIs" dxfId="84" priority="46" operator="equal">
      <formula>1</formula>
    </cfRule>
  </conditionalFormatting>
  <conditionalFormatting sqref="G54:O54 V54">
    <cfRule type="cellIs" dxfId="83" priority="43" operator="equal">
      <formula>"No"</formula>
    </cfRule>
    <cfRule type="cellIs" dxfId="82" priority="44" operator="equal">
      <formula>"Yes"</formula>
    </cfRule>
  </conditionalFormatting>
  <conditionalFormatting sqref="G54:O54 V54">
    <cfRule type="cellIs" dxfId="81" priority="41" operator="equal">
      <formula>"No"</formula>
    </cfRule>
    <cfRule type="cellIs" dxfId="80" priority="42" operator="equal">
      <formula>"Yes"</formula>
    </cfRule>
  </conditionalFormatting>
  <conditionalFormatting sqref="P54:U54">
    <cfRule type="cellIs" dxfId="79" priority="39" operator="equal">
      <formula>"No"</formula>
    </cfRule>
    <cfRule type="cellIs" dxfId="78" priority="40" operator="equal">
      <formula>"Yes"</formula>
    </cfRule>
  </conditionalFormatting>
  <conditionalFormatting sqref="P54:U54">
    <cfRule type="cellIs" dxfId="77" priority="37" operator="equal">
      <formula>"No"</formula>
    </cfRule>
    <cfRule type="cellIs" dxfId="76" priority="38" operator="equal">
      <formula>"Yes"</formula>
    </cfRule>
  </conditionalFormatting>
  <conditionalFormatting sqref="D54">
    <cfRule type="cellIs" dxfId="75" priority="35" operator="equal">
      <formula>20</formula>
    </cfRule>
    <cfRule type="cellIs" dxfId="74" priority="36" operator="equal">
      <formula>1</formula>
    </cfRule>
  </conditionalFormatting>
  <conditionalFormatting sqref="G55:O55 V55">
    <cfRule type="cellIs" dxfId="73" priority="33" operator="equal">
      <formula>"No"</formula>
    </cfRule>
    <cfRule type="cellIs" dxfId="72" priority="34" operator="equal">
      <formula>"Yes"</formula>
    </cfRule>
  </conditionalFormatting>
  <conditionalFormatting sqref="G55:O55 V55">
    <cfRule type="cellIs" dxfId="71" priority="31" operator="equal">
      <formula>"No"</formula>
    </cfRule>
    <cfRule type="cellIs" dxfId="70" priority="32" operator="equal">
      <formula>"Yes"</formula>
    </cfRule>
  </conditionalFormatting>
  <conditionalFormatting sqref="P55:U55">
    <cfRule type="cellIs" dxfId="69" priority="29" operator="equal">
      <formula>"No"</formula>
    </cfRule>
    <cfRule type="cellIs" dxfId="68" priority="30" operator="equal">
      <formula>"Yes"</formula>
    </cfRule>
  </conditionalFormatting>
  <conditionalFormatting sqref="P55:U55">
    <cfRule type="cellIs" dxfId="67" priority="27" operator="equal">
      <formula>"No"</formula>
    </cfRule>
    <cfRule type="cellIs" dxfId="66" priority="28" operator="equal">
      <formula>"Yes"</formula>
    </cfRule>
  </conditionalFormatting>
  <conditionalFormatting sqref="D55">
    <cfRule type="cellIs" dxfId="65" priority="25" operator="equal">
      <formula>20</formula>
    </cfRule>
    <cfRule type="cellIs" dxfId="64" priority="26" operator="equal">
      <formula>1</formula>
    </cfRule>
  </conditionalFormatting>
  <conditionalFormatting sqref="G56:O56 V56">
    <cfRule type="cellIs" dxfId="63" priority="23" operator="equal">
      <formula>"No"</formula>
    </cfRule>
    <cfRule type="cellIs" dxfId="62" priority="24" operator="equal">
      <formula>"Yes"</formula>
    </cfRule>
  </conditionalFormatting>
  <conditionalFormatting sqref="G56:O56 V56">
    <cfRule type="cellIs" dxfId="61" priority="21" operator="equal">
      <formula>"No"</formula>
    </cfRule>
    <cfRule type="cellIs" dxfId="60" priority="22" operator="equal">
      <formula>"Yes"</formula>
    </cfRule>
  </conditionalFormatting>
  <conditionalFormatting sqref="P56:U56">
    <cfRule type="cellIs" dxfId="59" priority="19" operator="equal">
      <formula>"No"</formula>
    </cfRule>
    <cfRule type="cellIs" dxfId="58" priority="20" operator="equal">
      <formula>"Yes"</formula>
    </cfRule>
  </conditionalFormatting>
  <conditionalFormatting sqref="P56:U56">
    <cfRule type="cellIs" dxfId="57" priority="17" operator="equal">
      <formula>"No"</formula>
    </cfRule>
    <cfRule type="cellIs" dxfId="56" priority="18" operator="equal">
      <formula>"Yes"</formula>
    </cfRule>
  </conditionalFormatting>
  <conditionalFormatting sqref="D56">
    <cfRule type="cellIs" dxfId="55" priority="15" operator="equal">
      <formula>20</formula>
    </cfRule>
    <cfRule type="cellIs" dxfId="54" priority="16" operator="equal">
      <formula>1</formula>
    </cfRule>
  </conditionalFormatting>
  <conditionalFormatting sqref="G17:O17 G19:O19 V19 V17">
    <cfRule type="cellIs" dxfId="53" priority="13" operator="equal">
      <formula>"No"</formula>
    </cfRule>
    <cfRule type="cellIs" dxfId="52" priority="14" operator="equal">
      <formula>"Yes"</formula>
    </cfRule>
  </conditionalFormatting>
  <conditionalFormatting sqref="G18:O18 V18">
    <cfRule type="cellIs" dxfId="51" priority="11" operator="equal">
      <formula>"No"</formula>
    </cfRule>
    <cfRule type="cellIs" dxfId="50" priority="12" operator="equal">
      <formula>"Yes"</formula>
    </cfRule>
  </conditionalFormatting>
  <conditionalFormatting sqref="G17:O19 V17:V19">
    <cfRule type="cellIs" dxfId="49" priority="9" operator="equal">
      <formula>"No"</formula>
    </cfRule>
    <cfRule type="cellIs" dxfId="48" priority="10" operator="equal">
      <formula>"Yes"</formula>
    </cfRule>
  </conditionalFormatting>
  <conditionalFormatting sqref="P17:U17 P19:U19">
    <cfRule type="cellIs" dxfId="47" priority="7" operator="equal">
      <formula>"No"</formula>
    </cfRule>
    <cfRule type="cellIs" dxfId="46" priority="8" operator="equal">
      <formula>"Yes"</formula>
    </cfRule>
  </conditionalFormatting>
  <conditionalFormatting sqref="P18:U18">
    <cfRule type="cellIs" dxfId="45" priority="5" operator="equal">
      <formula>"No"</formula>
    </cfRule>
    <cfRule type="cellIs" dxfId="44" priority="6" operator="equal">
      <formula>"Yes"</formula>
    </cfRule>
  </conditionalFormatting>
  <conditionalFormatting sqref="P17:U19">
    <cfRule type="cellIs" dxfId="43" priority="3" operator="equal">
      <formula>"No"</formula>
    </cfRule>
    <cfRule type="cellIs" dxfId="42" priority="4" operator="equal">
      <formula>"Yes"</formula>
    </cfRule>
  </conditionalFormatting>
  <conditionalFormatting sqref="D17:D19">
    <cfRule type="cellIs" dxfId="41" priority="1" operator="equal">
      <formula>20</formula>
    </cfRule>
    <cfRule type="cellIs" dxfId="40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22.625" style="2" bestFit="1" customWidth="1"/>
    <col min="2" max="2" width="6.125" style="2" bestFit="1" customWidth="1"/>
    <col min="3" max="3" width="13" style="2" bestFit="1" customWidth="1"/>
    <col min="4" max="4" width="3.875" style="2" bestFit="1" customWidth="1"/>
    <col min="5" max="12" width="8" style="2" customWidth="1"/>
    <col min="13" max="13" width="8.75" style="2" bestFit="1" customWidth="1"/>
    <col min="14" max="18" width="8" style="2" customWidth="1"/>
    <col min="19" max="19" width="9" style="2" bestFit="1" customWidth="1"/>
    <col min="20" max="20" width="7.375" style="2" bestFit="1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10" customFormat="1" ht="32.25" thickBot="1" x14ac:dyDescent="0.3">
      <c r="A2" s="7" t="s">
        <v>6</v>
      </c>
      <c r="B2" s="40" t="s">
        <v>54</v>
      </c>
      <c r="C2" s="63" t="s">
        <v>33</v>
      </c>
      <c r="D2" s="65" t="s">
        <v>34</v>
      </c>
      <c r="E2" s="37" t="s">
        <v>36</v>
      </c>
      <c r="F2" s="9" t="s">
        <v>37</v>
      </c>
      <c r="G2" s="23" t="s">
        <v>38</v>
      </c>
      <c r="H2" s="21" t="s">
        <v>39</v>
      </c>
      <c r="I2" s="19" t="s">
        <v>40</v>
      </c>
      <c r="J2" s="35" t="s">
        <v>41</v>
      </c>
      <c r="K2" s="8" t="s">
        <v>56</v>
      </c>
      <c r="L2" s="25" t="s">
        <v>42</v>
      </c>
      <c r="M2" s="29" t="s">
        <v>43</v>
      </c>
      <c r="N2" s="31" t="s">
        <v>44</v>
      </c>
      <c r="O2" s="33" t="s">
        <v>45</v>
      </c>
      <c r="P2" s="8" t="s">
        <v>46</v>
      </c>
      <c r="Q2" s="27" t="s">
        <v>47</v>
      </c>
      <c r="R2" s="9" t="s">
        <v>67</v>
      </c>
      <c r="S2" s="17" t="s">
        <v>55</v>
      </c>
      <c r="T2" s="44" t="s">
        <v>0</v>
      </c>
      <c r="U2" s="75" t="s">
        <v>35</v>
      </c>
      <c r="V2" s="73" t="s">
        <v>68</v>
      </c>
      <c r="W2" s="46" t="s">
        <v>48</v>
      </c>
    </row>
    <row r="3" spans="1:23" x14ac:dyDescent="0.25">
      <c r="A3" s="15" t="s">
        <v>50</v>
      </c>
      <c r="B3" s="41">
        <v>1</v>
      </c>
      <c r="C3" s="64" t="s">
        <v>49</v>
      </c>
      <c r="D3" s="66">
        <v>0</v>
      </c>
      <c r="E3" s="43">
        <v>16</v>
      </c>
      <c r="F3" s="12"/>
      <c r="G3" s="24"/>
      <c r="H3" s="22"/>
      <c r="I3" s="20"/>
      <c r="J3" s="36"/>
      <c r="K3" s="11"/>
      <c r="L3" s="26"/>
      <c r="M3" s="30"/>
      <c r="N3" s="32"/>
      <c r="O3" s="34"/>
      <c r="P3" s="11"/>
      <c r="Q3" s="28"/>
      <c r="R3" s="12">
        <f t="shared" ref="R3:R8" si="0">SUM(E3:Q3)</f>
        <v>16</v>
      </c>
      <c r="S3" s="18"/>
      <c r="T3" s="45"/>
      <c r="U3" s="76">
        <v>30</v>
      </c>
      <c r="V3" s="74">
        <f t="shared" ref="V3:V8" si="1">U3+T3-SUM(R3:S3)</f>
        <v>14</v>
      </c>
      <c r="W3" s="47">
        <f t="shared" ref="W3:W8" si="2">SMALL(U3:V3,1)</f>
        <v>14</v>
      </c>
    </row>
    <row r="4" spans="1:23" x14ac:dyDescent="0.25">
      <c r="A4" s="15" t="s">
        <v>69</v>
      </c>
      <c r="B4" s="41">
        <v>1</v>
      </c>
      <c r="C4" s="64" t="s">
        <v>49</v>
      </c>
      <c r="D4" s="66">
        <v>0</v>
      </c>
      <c r="E4" s="43">
        <v>24</v>
      </c>
      <c r="F4" s="12"/>
      <c r="G4" s="24"/>
      <c r="H4" s="22"/>
      <c r="I4" s="20"/>
      <c r="J4" s="36"/>
      <c r="K4" s="11"/>
      <c r="L4" s="26"/>
      <c r="M4" s="30"/>
      <c r="N4" s="32"/>
      <c r="O4" s="34"/>
      <c r="P4" s="11"/>
      <c r="Q4" s="28"/>
      <c r="R4" s="12">
        <f t="shared" si="0"/>
        <v>24</v>
      </c>
      <c r="S4" s="18">
        <v>1</v>
      </c>
      <c r="T4" s="45">
        <v>31</v>
      </c>
      <c r="U4" s="76">
        <v>26</v>
      </c>
      <c r="V4" s="74">
        <f t="shared" si="1"/>
        <v>32</v>
      </c>
      <c r="W4" s="47">
        <f t="shared" si="2"/>
        <v>26</v>
      </c>
    </row>
    <row r="5" spans="1:23" x14ac:dyDescent="0.25">
      <c r="A5" s="15" t="s">
        <v>76</v>
      </c>
      <c r="B5" s="41">
        <v>1</v>
      </c>
      <c r="C5" s="64" t="s">
        <v>90</v>
      </c>
      <c r="D5" s="66">
        <v>1</v>
      </c>
      <c r="E5" s="43"/>
      <c r="F5" s="12"/>
      <c r="G5" s="24"/>
      <c r="H5" s="22"/>
      <c r="I5" s="20"/>
      <c r="J5" s="36"/>
      <c r="K5" s="11"/>
      <c r="L5" s="26"/>
      <c r="M5" s="30"/>
      <c r="N5" s="32"/>
      <c r="O5" s="34"/>
      <c r="P5" s="11"/>
      <c r="Q5" s="28"/>
      <c r="R5" s="12">
        <f t="shared" si="0"/>
        <v>0</v>
      </c>
      <c r="S5" s="18"/>
      <c r="T5" s="45"/>
      <c r="U5" s="76">
        <v>23</v>
      </c>
      <c r="V5" s="74">
        <f t="shared" si="1"/>
        <v>23</v>
      </c>
      <c r="W5" s="47">
        <f t="shared" si="2"/>
        <v>23</v>
      </c>
    </row>
    <row r="6" spans="1:23" x14ac:dyDescent="0.25">
      <c r="A6" s="15" t="s">
        <v>57</v>
      </c>
      <c r="B6" s="41">
        <v>1</v>
      </c>
      <c r="C6" s="64" t="s">
        <v>49</v>
      </c>
      <c r="D6" s="66">
        <v>0</v>
      </c>
      <c r="E6" s="43"/>
      <c r="F6" s="12">
        <v>9</v>
      </c>
      <c r="G6" s="24"/>
      <c r="H6" s="22"/>
      <c r="I6" s="20"/>
      <c r="J6" s="36"/>
      <c r="K6" s="11"/>
      <c r="L6" s="26"/>
      <c r="M6" s="30"/>
      <c r="N6" s="32"/>
      <c r="O6" s="34"/>
      <c r="P6" s="11"/>
      <c r="Q6" s="28"/>
      <c r="R6" s="12">
        <f t="shared" si="0"/>
        <v>9</v>
      </c>
      <c r="S6" s="18"/>
      <c r="T6" s="45"/>
      <c r="U6" s="76">
        <v>33</v>
      </c>
      <c r="V6" s="74">
        <f t="shared" ref="V6" si="3">U6+T6-SUM(R6:S6)</f>
        <v>24</v>
      </c>
      <c r="W6" s="47">
        <f t="shared" si="2"/>
        <v>24</v>
      </c>
    </row>
    <row r="7" spans="1:23" x14ac:dyDescent="0.25">
      <c r="A7" s="15" t="s">
        <v>58</v>
      </c>
      <c r="B7" s="41">
        <v>1</v>
      </c>
      <c r="C7" s="130" t="s">
        <v>93</v>
      </c>
      <c r="D7" s="66">
        <v>5</v>
      </c>
      <c r="E7" s="43"/>
      <c r="F7" s="12"/>
      <c r="G7" s="24"/>
      <c r="H7" s="22"/>
      <c r="I7" s="20"/>
      <c r="J7" s="36"/>
      <c r="K7" s="11"/>
      <c r="L7" s="26"/>
      <c r="M7" s="30"/>
      <c r="N7" s="32"/>
      <c r="O7" s="34"/>
      <c r="P7" s="11"/>
      <c r="Q7" s="28"/>
      <c r="R7" s="12">
        <f t="shared" si="0"/>
        <v>0</v>
      </c>
      <c r="S7" s="18"/>
      <c r="T7" s="45"/>
      <c r="U7" s="76">
        <v>29</v>
      </c>
      <c r="V7" s="74">
        <f t="shared" si="1"/>
        <v>29</v>
      </c>
      <c r="W7" s="47">
        <f t="shared" si="2"/>
        <v>29</v>
      </c>
    </row>
    <row r="8" spans="1:23" x14ac:dyDescent="0.25">
      <c r="A8" s="15" t="s">
        <v>75</v>
      </c>
      <c r="B8" s="41">
        <v>1</v>
      </c>
      <c r="C8" s="64" t="s">
        <v>49</v>
      </c>
      <c r="D8" s="66">
        <v>0</v>
      </c>
      <c r="E8" s="43">
        <v>76</v>
      </c>
      <c r="F8" s="12"/>
      <c r="G8" s="24"/>
      <c r="H8" s="22"/>
      <c r="I8" s="20"/>
      <c r="J8" s="36"/>
      <c r="K8" s="11"/>
      <c r="L8" s="26"/>
      <c r="M8" s="30"/>
      <c r="N8" s="32"/>
      <c r="O8" s="34"/>
      <c r="P8" s="11"/>
      <c r="Q8" s="28"/>
      <c r="R8" s="12">
        <f t="shared" si="0"/>
        <v>76</v>
      </c>
      <c r="S8" s="18"/>
      <c r="T8" s="45">
        <v>73</v>
      </c>
      <c r="U8" s="76">
        <v>48</v>
      </c>
      <c r="V8" s="74">
        <f t="shared" si="1"/>
        <v>45</v>
      </c>
      <c r="W8" s="47">
        <f t="shared" si="2"/>
        <v>45</v>
      </c>
    </row>
    <row r="9" spans="1:23" x14ac:dyDescent="0.25">
      <c r="A9" s="67" t="s">
        <v>103</v>
      </c>
      <c r="B9" s="68">
        <v>2</v>
      </c>
      <c r="C9" s="64" t="s">
        <v>49</v>
      </c>
      <c r="D9" s="66">
        <v>0</v>
      </c>
      <c r="E9" s="43"/>
      <c r="F9" s="12">
        <v>24</v>
      </c>
      <c r="G9" s="24"/>
      <c r="H9" s="22"/>
      <c r="I9" s="20"/>
      <c r="J9" s="36"/>
      <c r="K9" s="11"/>
      <c r="L9" s="26"/>
      <c r="M9" s="30"/>
      <c r="N9" s="32"/>
      <c r="O9" s="34"/>
      <c r="P9" s="11"/>
      <c r="Q9" s="28"/>
      <c r="R9" s="12">
        <f t="shared" ref="R9:R33" si="4">SUM(E9:Q9)</f>
        <v>24</v>
      </c>
      <c r="S9" s="18"/>
      <c r="T9" s="45">
        <v>24</v>
      </c>
      <c r="U9" s="76">
        <v>43</v>
      </c>
      <c r="V9" s="74">
        <f t="shared" ref="V9:V33" si="5">U9+T9-SUM(R9:S9)</f>
        <v>43</v>
      </c>
      <c r="W9" s="47">
        <f t="shared" ref="W9:W33" si="6">SMALL(U9:V9,1)</f>
        <v>43</v>
      </c>
    </row>
    <row r="10" spans="1:23" x14ac:dyDescent="0.25">
      <c r="A10" s="67" t="s">
        <v>203</v>
      </c>
      <c r="B10" s="68">
        <v>2</v>
      </c>
      <c r="C10" s="64" t="s">
        <v>49</v>
      </c>
      <c r="D10" s="66">
        <v>0</v>
      </c>
      <c r="E10" s="43"/>
      <c r="F10" s="12"/>
      <c r="G10" s="24"/>
      <c r="H10" s="22"/>
      <c r="I10" s="20"/>
      <c r="J10" s="36"/>
      <c r="K10" s="11"/>
      <c r="L10" s="26"/>
      <c r="M10" s="30"/>
      <c r="N10" s="32"/>
      <c r="O10" s="34"/>
      <c r="P10" s="11"/>
      <c r="Q10" s="28"/>
      <c r="R10" s="12">
        <f t="shared" si="4"/>
        <v>0</v>
      </c>
      <c r="S10" s="18"/>
      <c r="T10" s="45"/>
      <c r="U10" s="76">
        <v>24</v>
      </c>
      <c r="V10" s="74">
        <f t="shared" si="5"/>
        <v>24</v>
      </c>
      <c r="W10" s="47">
        <f t="shared" si="6"/>
        <v>24</v>
      </c>
    </row>
    <row r="11" spans="1:23" x14ac:dyDescent="0.25">
      <c r="A11" s="67" t="s">
        <v>104</v>
      </c>
      <c r="B11" s="68">
        <v>2</v>
      </c>
      <c r="C11" s="64" t="s">
        <v>49</v>
      </c>
      <c r="D11" s="66">
        <v>0</v>
      </c>
      <c r="E11" s="43"/>
      <c r="F11" s="12"/>
      <c r="G11" s="24"/>
      <c r="H11" s="22"/>
      <c r="I11" s="20"/>
      <c r="J11" s="36"/>
      <c r="K11" s="11"/>
      <c r="L11" s="26"/>
      <c r="M11" s="30"/>
      <c r="N11" s="32"/>
      <c r="O11" s="34"/>
      <c r="P11" s="11"/>
      <c r="Q11" s="28"/>
      <c r="R11" s="12">
        <f t="shared" si="4"/>
        <v>0</v>
      </c>
      <c r="S11" s="18"/>
      <c r="T11" s="45"/>
      <c r="U11" s="76">
        <v>24</v>
      </c>
      <c r="V11" s="74">
        <f t="shared" si="5"/>
        <v>24</v>
      </c>
      <c r="W11" s="47">
        <f t="shared" si="6"/>
        <v>24</v>
      </c>
    </row>
    <row r="12" spans="1:23" x14ac:dyDescent="0.25">
      <c r="A12" s="67" t="s">
        <v>105</v>
      </c>
      <c r="B12" s="68">
        <v>2</v>
      </c>
      <c r="C12" s="64" t="s">
        <v>49</v>
      </c>
      <c r="D12" s="66">
        <v>0</v>
      </c>
      <c r="E12" s="43"/>
      <c r="F12" s="12"/>
      <c r="G12" s="24"/>
      <c r="H12" s="22"/>
      <c r="I12" s="20"/>
      <c r="J12" s="36"/>
      <c r="K12" s="11"/>
      <c r="L12" s="26"/>
      <c r="M12" s="30"/>
      <c r="N12" s="32"/>
      <c r="O12" s="34"/>
      <c r="P12" s="11"/>
      <c r="Q12" s="28"/>
      <c r="R12" s="12">
        <f t="shared" si="4"/>
        <v>0</v>
      </c>
      <c r="S12" s="18"/>
      <c r="T12" s="45"/>
      <c r="U12" s="76">
        <v>24</v>
      </c>
      <c r="V12" s="74">
        <f t="shared" si="5"/>
        <v>24</v>
      </c>
      <c r="W12" s="47">
        <f t="shared" si="6"/>
        <v>24</v>
      </c>
    </row>
    <row r="13" spans="1:23" x14ac:dyDescent="0.25">
      <c r="A13" s="67" t="s">
        <v>106</v>
      </c>
      <c r="B13" s="68">
        <v>2</v>
      </c>
      <c r="C13" s="64" t="s">
        <v>49</v>
      </c>
      <c r="D13" s="66">
        <v>0</v>
      </c>
      <c r="E13" s="43"/>
      <c r="F13" s="12"/>
      <c r="G13" s="24"/>
      <c r="H13" s="22"/>
      <c r="I13" s="20"/>
      <c r="J13" s="36"/>
      <c r="K13" s="11"/>
      <c r="L13" s="26"/>
      <c r="M13" s="30"/>
      <c r="N13" s="32"/>
      <c r="O13" s="34"/>
      <c r="P13" s="11"/>
      <c r="Q13" s="28"/>
      <c r="R13" s="12">
        <f t="shared" si="4"/>
        <v>0</v>
      </c>
      <c r="S13" s="18"/>
      <c r="T13" s="45"/>
      <c r="U13" s="76">
        <v>24</v>
      </c>
      <c r="V13" s="74">
        <f t="shared" si="5"/>
        <v>24</v>
      </c>
      <c r="W13" s="47">
        <f t="shared" si="6"/>
        <v>24</v>
      </c>
    </row>
    <row r="14" spans="1:23" x14ac:dyDescent="0.25">
      <c r="A14" s="67" t="s">
        <v>207</v>
      </c>
      <c r="B14" s="68">
        <v>2</v>
      </c>
      <c r="C14" s="64" t="s">
        <v>49</v>
      </c>
      <c r="D14" s="66">
        <v>0</v>
      </c>
      <c r="E14" s="43"/>
      <c r="F14" s="12"/>
      <c r="G14" s="24"/>
      <c r="H14" s="22"/>
      <c r="I14" s="20"/>
      <c r="J14" s="36"/>
      <c r="K14" s="11"/>
      <c r="L14" s="26"/>
      <c r="M14" s="30"/>
      <c r="N14" s="32"/>
      <c r="O14" s="34"/>
      <c r="P14" s="11"/>
      <c r="Q14" s="28"/>
      <c r="R14" s="12">
        <f t="shared" si="4"/>
        <v>0</v>
      </c>
      <c r="S14" s="18"/>
      <c r="T14" s="45"/>
      <c r="U14" s="76">
        <v>11</v>
      </c>
      <c r="V14" s="74">
        <f t="shared" si="5"/>
        <v>11</v>
      </c>
      <c r="W14" s="47">
        <f t="shared" si="6"/>
        <v>11</v>
      </c>
    </row>
    <row r="15" spans="1:23" x14ac:dyDescent="0.25">
      <c r="A15" s="67" t="s">
        <v>208</v>
      </c>
      <c r="B15" s="68">
        <v>2</v>
      </c>
      <c r="C15" s="64" t="s">
        <v>49</v>
      </c>
      <c r="D15" s="66">
        <v>0</v>
      </c>
      <c r="E15" s="43">
        <v>2</v>
      </c>
      <c r="F15" s="12"/>
      <c r="G15" s="24"/>
      <c r="H15" s="22"/>
      <c r="I15" s="20"/>
      <c r="J15" s="36"/>
      <c r="K15" s="11"/>
      <c r="L15" s="26"/>
      <c r="M15" s="30"/>
      <c r="N15" s="32"/>
      <c r="O15" s="34"/>
      <c r="P15" s="11"/>
      <c r="Q15" s="28"/>
      <c r="R15" s="12">
        <f t="shared" si="4"/>
        <v>2</v>
      </c>
      <c r="S15" s="18"/>
      <c r="T15" s="45"/>
      <c r="U15" s="76">
        <v>11</v>
      </c>
      <c r="V15" s="74">
        <f t="shared" si="5"/>
        <v>9</v>
      </c>
      <c r="W15" s="47">
        <f t="shared" si="6"/>
        <v>9</v>
      </c>
    </row>
    <row r="16" spans="1:23" x14ac:dyDescent="0.25">
      <c r="A16" s="67" t="s">
        <v>209</v>
      </c>
      <c r="B16" s="68">
        <v>2</v>
      </c>
      <c r="C16" s="64" t="s">
        <v>49</v>
      </c>
      <c r="D16" s="66">
        <v>0</v>
      </c>
      <c r="E16" s="43"/>
      <c r="F16" s="12"/>
      <c r="G16" s="24"/>
      <c r="H16" s="22"/>
      <c r="I16" s="20"/>
      <c r="J16" s="36"/>
      <c r="K16" s="11"/>
      <c r="L16" s="26"/>
      <c r="M16" s="30"/>
      <c r="N16" s="32"/>
      <c r="O16" s="34"/>
      <c r="P16" s="11"/>
      <c r="Q16" s="28"/>
      <c r="R16" s="12">
        <f t="shared" si="4"/>
        <v>0</v>
      </c>
      <c r="S16" s="18"/>
      <c r="T16" s="45"/>
      <c r="U16" s="76">
        <v>11</v>
      </c>
      <c r="V16" s="74">
        <f t="shared" si="5"/>
        <v>11</v>
      </c>
      <c r="W16" s="47">
        <f t="shared" si="6"/>
        <v>11</v>
      </c>
    </row>
    <row r="17" spans="1:23" x14ac:dyDescent="0.25">
      <c r="A17" s="67" t="s">
        <v>210</v>
      </c>
      <c r="B17" s="68">
        <v>2</v>
      </c>
      <c r="C17" s="64" t="s">
        <v>49</v>
      </c>
      <c r="D17" s="66">
        <v>0</v>
      </c>
      <c r="E17" s="43">
        <v>6</v>
      </c>
      <c r="F17" s="12"/>
      <c r="G17" s="24"/>
      <c r="H17" s="22"/>
      <c r="I17" s="20">
        <v>5</v>
      </c>
      <c r="J17" s="36"/>
      <c r="K17" s="11"/>
      <c r="L17" s="26"/>
      <c r="M17" s="30"/>
      <c r="N17" s="32"/>
      <c r="O17" s="34"/>
      <c r="P17" s="11"/>
      <c r="Q17" s="28"/>
      <c r="R17" s="12">
        <f t="shared" si="4"/>
        <v>11</v>
      </c>
      <c r="S17" s="18">
        <v>1</v>
      </c>
      <c r="T17" s="45">
        <v>5</v>
      </c>
      <c r="U17" s="76">
        <v>11</v>
      </c>
      <c r="V17" s="74">
        <f t="shared" si="5"/>
        <v>4</v>
      </c>
      <c r="W17" s="47">
        <f t="shared" si="6"/>
        <v>4</v>
      </c>
    </row>
    <row r="18" spans="1:23" x14ac:dyDescent="0.25">
      <c r="A18" s="67" t="s">
        <v>211</v>
      </c>
      <c r="B18" s="68">
        <v>2</v>
      </c>
      <c r="C18" s="64" t="s">
        <v>49</v>
      </c>
      <c r="D18" s="66">
        <v>0</v>
      </c>
      <c r="E18" s="43">
        <v>1</v>
      </c>
      <c r="F18" s="12">
        <v>2</v>
      </c>
      <c r="G18" s="24"/>
      <c r="H18" s="22"/>
      <c r="I18" s="20">
        <v>4</v>
      </c>
      <c r="J18" s="36"/>
      <c r="K18" s="11"/>
      <c r="L18" s="26"/>
      <c r="M18" s="30"/>
      <c r="N18" s="32"/>
      <c r="O18" s="34"/>
      <c r="P18" s="11"/>
      <c r="Q18" s="28"/>
      <c r="R18" s="12">
        <f t="shared" si="4"/>
        <v>7</v>
      </c>
      <c r="S18" s="18"/>
      <c r="T18" s="45"/>
      <c r="U18" s="76">
        <v>11</v>
      </c>
      <c r="V18" s="74">
        <f t="shared" si="5"/>
        <v>4</v>
      </c>
      <c r="W18" s="47">
        <f t="shared" si="6"/>
        <v>4</v>
      </c>
    </row>
    <row r="19" spans="1:23" x14ac:dyDescent="0.25">
      <c r="A19" s="67" t="s">
        <v>212</v>
      </c>
      <c r="B19" s="68">
        <v>2</v>
      </c>
      <c r="C19" s="64" t="s">
        <v>49</v>
      </c>
      <c r="D19" s="66">
        <v>0</v>
      </c>
      <c r="E19" s="43"/>
      <c r="F19" s="12"/>
      <c r="G19" s="24"/>
      <c r="H19" s="22"/>
      <c r="I19" s="20"/>
      <c r="J19" s="36"/>
      <c r="K19" s="11"/>
      <c r="L19" s="26"/>
      <c r="M19" s="30"/>
      <c r="N19" s="32"/>
      <c r="O19" s="34"/>
      <c r="P19" s="11"/>
      <c r="Q19" s="28"/>
      <c r="R19" s="12">
        <f t="shared" si="4"/>
        <v>0</v>
      </c>
      <c r="S19" s="18"/>
      <c r="T19" s="45"/>
      <c r="U19" s="76">
        <v>11</v>
      </c>
      <c r="V19" s="74">
        <f t="shared" si="5"/>
        <v>11</v>
      </c>
      <c r="W19" s="47">
        <f t="shared" si="6"/>
        <v>11</v>
      </c>
    </row>
    <row r="20" spans="1:23" x14ac:dyDescent="0.25">
      <c r="A20" s="67" t="s">
        <v>107</v>
      </c>
      <c r="B20" s="68">
        <v>2</v>
      </c>
      <c r="C20" s="64" t="s">
        <v>49</v>
      </c>
      <c r="D20" s="66">
        <v>0</v>
      </c>
      <c r="E20" s="43"/>
      <c r="F20" s="12"/>
      <c r="G20" s="24"/>
      <c r="H20" s="22"/>
      <c r="I20" s="20"/>
      <c r="J20" s="36"/>
      <c r="K20" s="11"/>
      <c r="L20" s="26"/>
      <c r="M20" s="30"/>
      <c r="N20" s="32"/>
      <c r="O20" s="34"/>
      <c r="P20" s="11"/>
      <c r="Q20" s="28"/>
      <c r="R20" s="12">
        <f t="shared" ref="R20" si="7">SUM(E20:Q20)</f>
        <v>0</v>
      </c>
      <c r="S20" s="18"/>
      <c r="T20" s="45"/>
      <c r="U20" s="76">
        <v>25</v>
      </c>
      <c r="V20" s="74">
        <f t="shared" ref="V20" si="8">U20+T20-SUM(R20:S20)</f>
        <v>25</v>
      </c>
      <c r="W20" s="47">
        <f t="shared" ref="W20" si="9">SMALL(U20:V20,1)</f>
        <v>25</v>
      </c>
    </row>
    <row r="21" spans="1:23" x14ac:dyDescent="0.25">
      <c r="A21" s="67" t="s">
        <v>108</v>
      </c>
      <c r="B21" s="68">
        <v>2</v>
      </c>
      <c r="C21" s="64" t="s">
        <v>49</v>
      </c>
      <c r="D21" s="66">
        <v>0</v>
      </c>
      <c r="E21" s="43"/>
      <c r="F21" s="12"/>
      <c r="G21" s="24"/>
      <c r="H21" s="22"/>
      <c r="I21" s="20"/>
      <c r="J21" s="36"/>
      <c r="K21" s="11"/>
      <c r="L21" s="26"/>
      <c r="M21" s="30"/>
      <c r="N21" s="32"/>
      <c r="O21" s="34"/>
      <c r="P21" s="11"/>
      <c r="Q21" s="28"/>
      <c r="R21" s="12">
        <f t="shared" ref="R21:R24" si="10">SUM(E21:Q21)</f>
        <v>0</v>
      </c>
      <c r="S21" s="18"/>
      <c r="T21" s="45"/>
      <c r="U21" s="76">
        <v>25</v>
      </c>
      <c r="V21" s="74">
        <f t="shared" ref="V21:V24" si="11">U21+T21-SUM(R21:S21)</f>
        <v>25</v>
      </c>
      <c r="W21" s="47">
        <f t="shared" ref="W21:W24" si="12">SMALL(U21:V21,1)</f>
        <v>25</v>
      </c>
    </row>
    <row r="22" spans="1:23" x14ac:dyDescent="0.25">
      <c r="A22" s="67" t="s">
        <v>109</v>
      </c>
      <c r="B22" s="68">
        <v>2</v>
      </c>
      <c r="C22" s="64" t="s">
        <v>49</v>
      </c>
      <c r="D22" s="66">
        <v>0</v>
      </c>
      <c r="E22" s="43"/>
      <c r="F22" s="12"/>
      <c r="G22" s="24"/>
      <c r="H22" s="22"/>
      <c r="I22" s="20"/>
      <c r="J22" s="36"/>
      <c r="K22" s="11"/>
      <c r="L22" s="26"/>
      <c r="M22" s="30"/>
      <c r="N22" s="32"/>
      <c r="O22" s="34"/>
      <c r="P22" s="11"/>
      <c r="Q22" s="28"/>
      <c r="R22" s="12">
        <f t="shared" si="10"/>
        <v>0</v>
      </c>
      <c r="S22" s="18"/>
      <c r="T22" s="45"/>
      <c r="U22" s="76">
        <v>25</v>
      </c>
      <c r="V22" s="74">
        <f t="shared" si="11"/>
        <v>25</v>
      </c>
      <c r="W22" s="47">
        <f t="shared" si="12"/>
        <v>25</v>
      </c>
    </row>
    <row r="23" spans="1:23" x14ac:dyDescent="0.25">
      <c r="A23" s="67" t="s">
        <v>110</v>
      </c>
      <c r="B23" s="68">
        <v>2</v>
      </c>
      <c r="C23" s="64" t="s">
        <v>49</v>
      </c>
      <c r="D23" s="66">
        <v>0</v>
      </c>
      <c r="E23" s="43"/>
      <c r="F23" s="12"/>
      <c r="G23" s="24"/>
      <c r="H23" s="22"/>
      <c r="I23" s="20"/>
      <c r="J23" s="36"/>
      <c r="K23" s="11"/>
      <c r="L23" s="26"/>
      <c r="M23" s="30"/>
      <c r="N23" s="32"/>
      <c r="O23" s="34"/>
      <c r="P23" s="11"/>
      <c r="Q23" s="28"/>
      <c r="R23" s="12">
        <f t="shared" si="10"/>
        <v>0</v>
      </c>
      <c r="S23" s="18"/>
      <c r="T23" s="45"/>
      <c r="U23" s="76">
        <v>25</v>
      </c>
      <c r="V23" s="74">
        <f t="shared" si="11"/>
        <v>25</v>
      </c>
      <c r="W23" s="47">
        <f t="shared" si="12"/>
        <v>25</v>
      </c>
    </row>
    <row r="24" spans="1:23" x14ac:dyDescent="0.25">
      <c r="A24" s="67" t="s">
        <v>111</v>
      </c>
      <c r="B24" s="68">
        <v>2</v>
      </c>
      <c r="C24" s="64" t="s">
        <v>49</v>
      </c>
      <c r="D24" s="66">
        <v>0</v>
      </c>
      <c r="E24" s="43"/>
      <c r="F24" s="12"/>
      <c r="G24" s="24"/>
      <c r="H24" s="22"/>
      <c r="I24" s="20"/>
      <c r="J24" s="36"/>
      <c r="K24" s="11"/>
      <c r="L24" s="26"/>
      <c r="M24" s="30"/>
      <c r="N24" s="32"/>
      <c r="O24" s="34"/>
      <c r="P24" s="11"/>
      <c r="Q24" s="28"/>
      <c r="R24" s="12">
        <f t="shared" si="10"/>
        <v>0</v>
      </c>
      <c r="S24" s="18"/>
      <c r="T24" s="45"/>
      <c r="U24" s="76">
        <v>25</v>
      </c>
      <c r="V24" s="74">
        <f t="shared" si="11"/>
        <v>25</v>
      </c>
      <c r="W24" s="47">
        <f t="shared" si="12"/>
        <v>25</v>
      </c>
    </row>
    <row r="25" spans="1:23" x14ac:dyDescent="0.25">
      <c r="A25" s="67" t="s">
        <v>116</v>
      </c>
      <c r="B25" s="68">
        <v>2</v>
      </c>
      <c r="C25" s="64" t="s">
        <v>49</v>
      </c>
      <c r="D25" s="66">
        <v>0</v>
      </c>
      <c r="E25" s="43"/>
      <c r="F25" s="12"/>
      <c r="G25" s="24"/>
      <c r="H25" s="22"/>
      <c r="I25" s="20"/>
      <c r="J25" s="36"/>
      <c r="K25" s="11"/>
      <c r="L25" s="26"/>
      <c r="M25" s="30"/>
      <c r="N25" s="32"/>
      <c r="O25" s="34"/>
      <c r="P25" s="11"/>
      <c r="Q25" s="28"/>
      <c r="R25" s="12">
        <f t="shared" ref="R25:R26" si="13">SUM(E25:Q25)</f>
        <v>0</v>
      </c>
      <c r="S25" s="18"/>
      <c r="T25" s="45"/>
      <c r="U25" s="76">
        <v>19</v>
      </c>
      <c r="V25" s="74">
        <f t="shared" ref="V25:V26" si="14">U25+T25-SUM(R25:S25)</f>
        <v>19</v>
      </c>
      <c r="W25" s="47">
        <f t="shared" ref="W25:W26" si="15">SMALL(U25:V25,1)</f>
        <v>19</v>
      </c>
    </row>
    <row r="26" spans="1:23" x14ac:dyDescent="0.25">
      <c r="A26" s="67" t="s">
        <v>117</v>
      </c>
      <c r="B26" s="68">
        <v>2</v>
      </c>
      <c r="C26" s="64" t="s">
        <v>49</v>
      </c>
      <c r="D26" s="66">
        <v>0</v>
      </c>
      <c r="E26" s="43"/>
      <c r="F26" s="12"/>
      <c r="G26" s="24"/>
      <c r="H26" s="22"/>
      <c r="I26" s="20"/>
      <c r="J26" s="36"/>
      <c r="K26" s="11"/>
      <c r="L26" s="26"/>
      <c r="M26" s="30"/>
      <c r="N26" s="32"/>
      <c r="O26" s="34"/>
      <c r="P26" s="11"/>
      <c r="Q26" s="28"/>
      <c r="R26" s="12">
        <f t="shared" si="13"/>
        <v>0</v>
      </c>
      <c r="S26" s="18"/>
      <c r="T26" s="45"/>
      <c r="U26" s="76">
        <v>19</v>
      </c>
      <c r="V26" s="74">
        <f t="shared" si="14"/>
        <v>19</v>
      </c>
      <c r="W26" s="47">
        <f t="shared" si="15"/>
        <v>19</v>
      </c>
    </row>
    <row r="27" spans="1:23" x14ac:dyDescent="0.25">
      <c r="A27" s="56" t="s">
        <v>194</v>
      </c>
      <c r="B27" s="57">
        <v>1</v>
      </c>
      <c r="C27" s="64" t="s">
        <v>49</v>
      </c>
      <c r="D27" s="66">
        <v>0</v>
      </c>
      <c r="E27" s="43">
        <v>1</v>
      </c>
      <c r="F27" s="12"/>
      <c r="G27" s="24"/>
      <c r="H27" s="22"/>
      <c r="I27" s="20"/>
      <c r="J27" s="36"/>
      <c r="K27" s="11"/>
      <c r="L27" s="26"/>
      <c r="M27" s="30"/>
      <c r="N27" s="32"/>
      <c r="O27" s="34"/>
      <c r="P27" s="11"/>
      <c r="Q27" s="28"/>
      <c r="R27" s="12">
        <f t="shared" ref="R27:R28" si="16">SUM(E27:Q27)</f>
        <v>1</v>
      </c>
      <c r="S27" s="18"/>
      <c r="T27" s="45"/>
      <c r="U27" s="76">
        <v>13</v>
      </c>
      <c r="V27" s="74">
        <f t="shared" ref="V27:V28" si="17">U27+T27-SUM(R27:S27)</f>
        <v>12</v>
      </c>
      <c r="W27" s="47">
        <f t="shared" ref="W27:W28" si="18">SMALL(U27:V27,1)</f>
        <v>12</v>
      </c>
    </row>
    <row r="28" spans="1:23" x14ac:dyDescent="0.25">
      <c r="A28" s="56" t="s">
        <v>195</v>
      </c>
      <c r="B28" s="57">
        <v>1</v>
      </c>
      <c r="C28" s="64" t="s">
        <v>49</v>
      </c>
      <c r="D28" s="66">
        <v>0</v>
      </c>
      <c r="E28" s="43">
        <v>14</v>
      </c>
      <c r="F28" s="12"/>
      <c r="G28" s="24"/>
      <c r="H28" s="22"/>
      <c r="I28" s="20"/>
      <c r="J28" s="36"/>
      <c r="K28" s="11"/>
      <c r="L28" s="26"/>
      <c r="M28" s="30"/>
      <c r="N28" s="32"/>
      <c r="O28" s="34"/>
      <c r="P28" s="11"/>
      <c r="Q28" s="28"/>
      <c r="R28" s="12">
        <f t="shared" si="16"/>
        <v>14</v>
      </c>
      <c r="S28" s="18"/>
      <c r="T28" s="45"/>
      <c r="U28" s="76">
        <v>13</v>
      </c>
      <c r="V28" s="74">
        <f t="shared" si="17"/>
        <v>-1</v>
      </c>
      <c r="W28" s="47">
        <f t="shared" si="18"/>
        <v>-1</v>
      </c>
    </row>
    <row r="29" spans="1:23" x14ac:dyDescent="0.25">
      <c r="A29" s="56" t="s">
        <v>198</v>
      </c>
      <c r="B29" s="57">
        <v>1</v>
      </c>
      <c r="C29" s="64" t="s">
        <v>49</v>
      </c>
      <c r="D29" s="66">
        <v>0</v>
      </c>
      <c r="E29" s="43"/>
      <c r="F29" s="12"/>
      <c r="G29" s="24"/>
      <c r="H29" s="22"/>
      <c r="I29" s="20"/>
      <c r="J29" s="36"/>
      <c r="K29" s="11"/>
      <c r="L29" s="26"/>
      <c r="M29" s="30"/>
      <c r="N29" s="32"/>
      <c r="O29" s="34"/>
      <c r="P29" s="11"/>
      <c r="Q29" s="28"/>
      <c r="R29" s="12">
        <f t="shared" ref="R29:R31" si="19">SUM(E29:Q29)</f>
        <v>0</v>
      </c>
      <c r="S29" s="18"/>
      <c r="T29" s="45"/>
      <c r="U29" s="76">
        <v>13</v>
      </c>
      <c r="V29" s="74">
        <f t="shared" ref="V29:V31" si="20">U29+T29-SUM(R29:S29)</f>
        <v>13</v>
      </c>
      <c r="W29" s="47">
        <f t="shared" ref="W29:W31" si="21">SMALL(U29:V29,1)</f>
        <v>13</v>
      </c>
    </row>
    <row r="30" spans="1:23" x14ac:dyDescent="0.25">
      <c r="A30" s="56" t="s">
        <v>199</v>
      </c>
      <c r="B30" s="57">
        <v>1</v>
      </c>
      <c r="C30" s="64" t="s">
        <v>49</v>
      </c>
      <c r="D30" s="66">
        <v>0</v>
      </c>
      <c r="E30" s="43"/>
      <c r="F30" s="12"/>
      <c r="G30" s="24"/>
      <c r="H30" s="22"/>
      <c r="I30" s="20"/>
      <c r="J30" s="36"/>
      <c r="K30" s="11"/>
      <c r="L30" s="26"/>
      <c r="M30" s="30"/>
      <c r="N30" s="32"/>
      <c r="O30" s="34"/>
      <c r="P30" s="11"/>
      <c r="Q30" s="28"/>
      <c r="R30" s="12">
        <f t="shared" si="19"/>
        <v>0</v>
      </c>
      <c r="S30" s="18"/>
      <c r="T30" s="45"/>
      <c r="U30" s="76">
        <v>13</v>
      </c>
      <c r="V30" s="74">
        <f t="shared" si="20"/>
        <v>13</v>
      </c>
      <c r="W30" s="47">
        <f t="shared" si="21"/>
        <v>13</v>
      </c>
    </row>
    <row r="31" spans="1:23" x14ac:dyDescent="0.25">
      <c r="A31" s="56" t="s">
        <v>200</v>
      </c>
      <c r="B31" s="57">
        <v>1</v>
      </c>
      <c r="C31" s="64" t="s">
        <v>49</v>
      </c>
      <c r="D31" s="66">
        <v>0</v>
      </c>
      <c r="E31" s="43"/>
      <c r="F31" s="12"/>
      <c r="G31" s="24"/>
      <c r="H31" s="22"/>
      <c r="I31" s="20"/>
      <c r="J31" s="36"/>
      <c r="K31" s="11"/>
      <c r="L31" s="26"/>
      <c r="M31" s="30"/>
      <c r="N31" s="32"/>
      <c r="O31" s="34"/>
      <c r="P31" s="11"/>
      <c r="Q31" s="28"/>
      <c r="R31" s="12">
        <f t="shared" si="19"/>
        <v>0</v>
      </c>
      <c r="S31" s="18"/>
      <c r="T31" s="45"/>
      <c r="U31" s="76">
        <v>13</v>
      </c>
      <c r="V31" s="74">
        <f t="shared" si="20"/>
        <v>13</v>
      </c>
      <c r="W31" s="47">
        <f t="shared" si="21"/>
        <v>13</v>
      </c>
    </row>
    <row r="32" spans="1:23" x14ac:dyDescent="0.25">
      <c r="A32" s="56" t="s">
        <v>165</v>
      </c>
      <c r="B32" s="57">
        <v>1</v>
      </c>
      <c r="C32" s="64" t="s">
        <v>49</v>
      </c>
      <c r="D32" s="66">
        <v>0</v>
      </c>
      <c r="E32" s="43"/>
      <c r="F32" s="12"/>
      <c r="G32" s="24"/>
      <c r="H32" s="22"/>
      <c r="I32" s="20"/>
      <c r="J32" s="36"/>
      <c r="K32" s="11"/>
      <c r="L32" s="26"/>
      <c r="M32" s="30"/>
      <c r="N32" s="32"/>
      <c r="O32" s="34"/>
      <c r="P32" s="11"/>
      <c r="Q32" s="28"/>
      <c r="R32" s="12">
        <f t="shared" si="4"/>
        <v>0</v>
      </c>
      <c r="S32" s="18"/>
      <c r="T32" s="45"/>
      <c r="U32" s="76">
        <v>25</v>
      </c>
      <c r="V32" s="74">
        <f t="shared" si="5"/>
        <v>25</v>
      </c>
      <c r="W32" s="47">
        <f t="shared" si="6"/>
        <v>25</v>
      </c>
    </row>
    <row r="33" spans="1:23" x14ac:dyDescent="0.25">
      <c r="A33" s="16" t="s">
        <v>162</v>
      </c>
      <c r="B33" s="42">
        <v>3</v>
      </c>
      <c r="C33" s="64" t="s">
        <v>49</v>
      </c>
      <c r="D33" s="66">
        <v>0</v>
      </c>
      <c r="E33" s="43"/>
      <c r="F33" s="12"/>
      <c r="G33" s="24"/>
      <c r="H33" s="22"/>
      <c r="I33" s="20"/>
      <c r="J33" s="36"/>
      <c r="K33" s="11"/>
      <c r="L33" s="26"/>
      <c r="M33" s="30"/>
      <c r="N33" s="32"/>
      <c r="O33" s="34"/>
      <c r="P33" s="11"/>
      <c r="Q33" s="28"/>
      <c r="R33" s="12">
        <f t="shared" si="4"/>
        <v>0</v>
      </c>
      <c r="S33" s="18"/>
      <c r="T33" s="45"/>
      <c r="U33" s="76">
        <v>29</v>
      </c>
      <c r="V33" s="74">
        <f t="shared" si="5"/>
        <v>29</v>
      </c>
      <c r="W33" s="47">
        <f t="shared" si="6"/>
        <v>29</v>
      </c>
    </row>
    <row r="34" spans="1:23" x14ac:dyDescent="0.25">
      <c r="A34" s="16" t="s">
        <v>131</v>
      </c>
      <c r="B34" s="42">
        <v>2</v>
      </c>
      <c r="C34" s="64" t="s">
        <v>49</v>
      </c>
      <c r="D34" s="66">
        <v>0</v>
      </c>
      <c r="E34" s="43"/>
      <c r="F34" s="12"/>
      <c r="G34" s="24"/>
      <c r="H34" s="22"/>
      <c r="I34" s="20"/>
      <c r="J34" s="36"/>
      <c r="K34" s="11"/>
      <c r="L34" s="26"/>
      <c r="M34" s="30"/>
      <c r="N34" s="32"/>
      <c r="O34" s="34"/>
      <c r="P34" s="11"/>
      <c r="Q34" s="28">
        <v>6</v>
      </c>
      <c r="R34" s="12">
        <f t="shared" ref="R34:R36" si="22">SUM(E34:Q34)</f>
        <v>6</v>
      </c>
      <c r="S34" s="18"/>
      <c r="T34" s="45"/>
      <c r="U34" s="76">
        <v>4</v>
      </c>
      <c r="V34" s="74">
        <f t="shared" ref="V34:V35" si="23">U34+T34-SUM(R34:S34)</f>
        <v>-2</v>
      </c>
      <c r="W34" s="47">
        <f t="shared" ref="W34" si="24">SMALL(U34:V34,1)</f>
        <v>-2</v>
      </c>
    </row>
    <row r="35" spans="1:23" x14ac:dyDescent="0.25">
      <c r="A35" s="16" t="s">
        <v>132</v>
      </c>
      <c r="B35" s="42">
        <v>2</v>
      </c>
      <c r="C35" s="64" t="s">
        <v>49</v>
      </c>
      <c r="D35" s="66">
        <v>0</v>
      </c>
      <c r="E35" s="43"/>
      <c r="F35" s="12">
        <v>12</v>
      </c>
      <c r="G35" s="24"/>
      <c r="H35" s="22"/>
      <c r="I35" s="20"/>
      <c r="J35" s="36"/>
      <c r="K35" s="11"/>
      <c r="L35" s="26"/>
      <c r="M35" s="30"/>
      <c r="N35" s="32"/>
      <c r="O35" s="34"/>
      <c r="P35" s="11"/>
      <c r="Q35" s="28"/>
      <c r="R35" s="12">
        <f t="shared" si="22"/>
        <v>12</v>
      </c>
      <c r="S35" s="18"/>
      <c r="T35" s="45"/>
      <c r="U35" s="76">
        <v>4</v>
      </c>
      <c r="V35" s="74">
        <f t="shared" si="23"/>
        <v>-8</v>
      </c>
      <c r="W35" s="47">
        <f t="shared" ref="W35" si="25">SMALL(U35:V35,1)</f>
        <v>-8</v>
      </c>
    </row>
    <row r="36" spans="1:23" x14ac:dyDescent="0.25">
      <c r="A36" s="16" t="s">
        <v>133</v>
      </c>
      <c r="B36" s="42">
        <v>2</v>
      </c>
      <c r="C36" s="64" t="s">
        <v>49</v>
      </c>
      <c r="D36" s="66">
        <v>0</v>
      </c>
      <c r="E36" s="43"/>
      <c r="F36" s="12"/>
      <c r="G36" s="24"/>
      <c r="H36" s="22"/>
      <c r="I36" s="20"/>
      <c r="J36" s="36"/>
      <c r="K36" s="11"/>
      <c r="L36" s="26"/>
      <c r="M36" s="30"/>
      <c r="N36" s="32"/>
      <c r="O36" s="34"/>
      <c r="P36" s="11"/>
      <c r="Q36" s="28"/>
      <c r="R36" s="12">
        <f t="shared" si="22"/>
        <v>0</v>
      </c>
      <c r="S36" s="18"/>
      <c r="T36" s="45"/>
      <c r="U36" s="76">
        <v>4</v>
      </c>
      <c r="V36" s="74">
        <f t="shared" ref="V36" si="26">U36+T36-SUM(R36:S36)</f>
        <v>4</v>
      </c>
      <c r="W36" s="47">
        <f t="shared" ref="W36" si="27">SMALL(U36:V36,1)</f>
        <v>4</v>
      </c>
    </row>
    <row r="37" spans="1:23" x14ac:dyDescent="0.25">
      <c r="A37" s="16" t="s">
        <v>134</v>
      </c>
      <c r="B37" s="42">
        <v>2</v>
      </c>
      <c r="C37" s="64" t="s">
        <v>49</v>
      </c>
      <c r="D37" s="66">
        <v>0</v>
      </c>
      <c r="E37" s="43"/>
      <c r="F37" s="12">
        <v>20</v>
      </c>
      <c r="G37" s="24"/>
      <c r="H37" s="22"/>
      <c r="I37" s="20"/>
      <c r="J37" s="36"/>
      <c r="K37" s="11"/>
      <c r="L37" s="26"/>
      <c r="M37" s="30"/>
      <c r="N37" s="32"/>
      <c r="O37" s="34"/>
      <c r="P37" s="11"/>
      <c r="Q37" s="28"/>
      <c r="R37" s="12">
        <f t="shared" ref="R37" si="28">SUM(E37:Q37)</f>
        <v>20</v>
      </c>
      <c r="S37" s="18"/>
      <c r="T37" s="45"/>
      <c r="U37" s="76">
        <v>4</v>
      </c>
      <c r="V37" s="74">
        <f t="shared" ref="V37" si="29">U37+T37-SUM(R37:S37)</f>
        <v>-16</v>
      </c>
      <c r="W37" s="47">
        <f t="shared" ref="W37" si="30">SMALL(U37:V37,1)</f>
        <v>-16</v>
      </c>
    </row>
    <row r="38" spans="1:23" x14ac:dyDescent="0.25">
      <c r="A38" s="16" t="s">
        <v>135</v>
      </c>
      <c r="B38" s="42">
        <v>2</v>
      </c>
      <c r="C38" s="64" t="s">
        <v>49</v>
      </c>
      <c r="D38" s="66">
        <v>0</v>
      </c>
      <c r="E38" s="43"/>
      <c r="F38" s="12"/>
      <c r="G38" s="24"/>
      <c r="H38" s="22"/>
      <c r="I38" s="20"/>
      <c r="J38" s="36"/>
      <c r="K38" s="11"/>
      <c r="L38" s="26"/>
      <c r="M38" s="30"/>
      <c r="N38" s="32"/>
      <c r="O38" s="34"/>
      <c r="P38" s="11"/>
      <c r="Q38" s="28"/>
      <c r="R38" s="12">
        <f t="shared" ref="R38" si="31">SUM(E38:Q38)</f>
        <v>0</v>
      </c>
      <c r="S38" s="18"/>
      <c r="T38" s="45"/>
      <c r="U38" s="76">
        <v>4</v>
      </c>
      <c r="V38" s="74">
        <f t="shared" ref="V38" si="32">U38+T38-SUM(R38:S38)</f>
        <v>4</v>
      </c>
      <c r="W38" s="47">
        <f t="shared" ref="W38" si="33">SMALL(U38:V38,1)</f>
        <v>4</v>
      </c>
    </row>
    <row r="39" spans="1:23" x14ac:dyDescent="0.25">
      <c r="A39" s="16" t="s">
        <v>136</v>
      </c>
      <c r="B39" s="42">
        <v>2</v>
      </c>
      <c r="C39" s="64" t="s">
        <v>49</v>
      </c>
      <c r="D39" s="66">
        <v>0</v>
      </c>
      <c r="E39" s="43"/>
      <c r="F39" s="12">
        <v>12</v>
      </c>
      <c r="G39" s="24"/>
      <c r="H39" s="22"/>
      <c r="I39" s="20"/>
      <c r="J39" s="36"/>
      <c r="K39" s="11"/>
      <c r="L39" s="26"/>
      <c r="M39" s="30"/>
      <c r="N39" s="32"/>
      <c r="O39" s="34"/>
      <c r="P39" s="11"/>
      <c r="Q39" s="28"/>
      <c r="R39" s="12">
        <f t="shared" ref="R39" si="34">SUM(E39:Q39)</f>
        <v>12</v>
      </c>
      <c r="S39" s="18"/>
      <c r="T39" s="45"/>
      <c r="U39" s="76">
        <v>4</v>
      </c>
      <c r="V39" s="74">
        <f t="shared" ref="V39" si="35">U39+T39-SUM(R39:S39)</f>
        <v>-8</v>
      </c>
      <c r="W39" s="47">
        <f t="shared" ref="W39" si="36">SMALL(U39:V39,1)</f>
        <v>-8</v>
      </c>
    </row>
    <row r="40" spans="1:23" x14ac:dyDescent="0.25">
      <c r="A40" s="16" t="s">
        <v>137</v>
      </c>
      <c r="B40" s="42">
        <v>2</v>
      </c>
      <c r="C40" s="64" t="s">
        <v>49</v>
      </c>
      <c r="D40" s="66">
        <v>0</v>
      </c>
      <c r="E40" s="43"/>
      <c r="F40" s="12"/>
      <c r="G40" s="24"/>
      <c r="H40" s="22"/>
      <c r="I40" s="20"/>
      <c r="J40" s="36"/>
      <c r="K40" s="11"/>
      <c r="L40" s="26"/>
      <c r="M40" s="30"/>
      <c r="N40" s="32"/>
      <c r="O40" s="34"/>
      <c r="P40" s="11"/>
      <c r="Q40" s="28"/>
      <c r="R40" s="12">
        <f t="shared" ref="R40:R42" si="37">SUM(E40:Q40)</f>
        <v>0</v>
      </c>
      <c r="S40" s="18"/>
      <c r="T40" s="45"/>
      <c r="U40" s="76">
        <v>4</v>
      </c>
      <c r="V40" s="74">
        <f t="shared" ref="V40:V42" si="38">U40+T40-SUM(R40:S40)</f>
        <v>4</v>
      </c>
      <c r="W40" s="47">
        <f t="shared" ref="W40:W42" si="39">SMALL(U40:V40,1)</f>
        <v>4</v>
      </c>
    </row>
    <row r="41" spans="1:23" x14ac:dyDescent="0.25">
      <c r="A41" s="16" t="s">
        <v>138</v>
      </c>
      <c r="B41" s="42">
        <v>2</v>
      </c>
      <c r="C41" s="64" t="s">
        <v>49</v>
      </c>
      <c r="D41" s="66">
        <v>0</v>
      </c>
      <c r="E41" s="43"/>
      <c r="F41" s="12"/>
      <c r="G41" s="24"/>
      <c r="H41" s="22"/>
      <c r="I41" s="20"/>
      <c r="J41" s="36"/>
      <c r="K41" s="11"/>
      <c r="L41" s="26"/>
      <c r="M41" s="30"/>
      <c r="N41" s="32"/>
      <c r="O41" s="34"/>
      <c r="P41" s="11"/>
      <c r="Q41" s="28"/>
      <c r="R41" s="12">
        <f t="shared" si="37"/>
        <v>0</v>
      </c>
      <c r="S41" s="18"/>
      <c r="T41" s="45"/>
      <c r="U41" s="76">
        <v>4</v>
      </c>
      <c r="V41" s="74">
        <f t="shared" si="38"/>
        <v>4</v>
      </c>
      <c r="W41" s="47">
        <f t="shared" si="39"/>
        <v>4</v>
      </c>
    </row>
    <row r="42" spans="1:23" x14ac:dyDescent="0.25">
      <c r="A42" s="16" t="s">
        <v>139</v>
      </c>
      <c r="B42" s="42">
        <v>2</v>
      </c>
      <c r="C42" s="64" t="s">
        <v>49</v>
      </c>
      <c r="D42" s="66">
        <v>0</v>
      </c>
      <c r="E42" s="43"/>
      <c r="F42" s="12"/>
      <c r="G42" s="24"/>
      <c r="H42" s="22"/>
      <c r="I42" s="20"/>
      <c r="J42" s="36"/>
      <c r="K42" s="11"/>
      <c r="L42" s="26"/>
      <c r="M42" s="30"/>
      <c r="N42" s="32"/>
      <c r="O42" s="34"/>
      <c r="P42" s="11"/>
      <c r="Q42" s="28"/>
      <c r="R42" s="12">
        <f t="shared" si="37"/>
        <v>0</v>
      </c>
      <c r="S42" s="18"/>
      <c r="T42" s="45"/>
      <c r="U42" s="76">
        <v>4</v>
      </c>
      <c r="V42" s="74">
        <f t="shared" si="38"/>
        <v>4</v>
      </c>
      <c r="W42" s="47">
        <f t="shared" si="39"/>
        <v>4</v>
      </c>
    </row>
    <row r="43" spans="1:23" x14ac:dyDescent="0.25">
      <c r="A43" s="96" t="s">
        <v>144</v>
      </c>
      <c r="B43" s="42">
        <v>2</v>
      </c>
      <c r="C43" s="64" t="s">
        <v>49</v>
      </c>
      <c r="D43" s="66">
        <v>0</v>
      </c>
      <c r="E43" s="43"/>
      <c r="F43" s="12"/>
      <c r="G43" s="24"/>
      <c r="H43" s="22"/>
      <c r="I43" s="20"/>
      <c r="J43" s="36"/>
      <c r="K43" s="11"/>
      <c r="L43" s="26"/>
      <c r="M43" s="30"/>
      <c r="N43" s="32"/>
      <c r="O43" s="34"/>
      <c r="P43" s="11"/>
      <c r="Q43" s="28">
        <v>3</v>
      </c>
      <c r="R43" s="12">
        <f t="shared" ref="R43:R47" si="40">SUM(E43:Q43)</f>
        <v>3</v>
      </c>
      <c r="S43" s="18"/>
      <c r="T43" s="45"/>
      <c r="U43" s="193">
        <v>10</v>
      </c>
      <c r="V43" s="74">
        <f t="shared" ref="V43:V47" si="41">U43+T43-SUM(R43:S43)</f>
        <v>7</v>
      </c>
      <c r="W43" s="47">
        <f t="shared" ref="W43:W47" si="42">SMALL(U43:V43,1)</f>
        <v>7</v>
      </c>
    </row>
    <row r="44" spans="1:23" x14ac:dyDescent="0.25">
      <c r="A44" s="96" t="s">
        <v>145</v>
      </c>
      <c r="B44" s="42">
        <v>2</v>
      </c>
      <c r="C44" s="64" t="s">
        <v>49</v>
      </c>
      <c r="D44" s="66">
        <v>0</v>
      </c>
      <c r="E44" s="43">
        <v>39</v>
      </c>
      <c r="F44" s="12"/>
      <c r="G44" s="24"/>
      <c r="H44" s="22"/>
      <c r="I44" s="20"/>
      <c r="J44" s="36"/>
      <c r="K44" s="11"/>
      <c r="L44" s="26"/>
      <c r="M44" s="30"/>
      <c r="N44" s="32"/>
      <c r="O44" s="34"/>
      <c r="P44" s="11"/>
      <c r="Q44" s="28"/>
      <c r="R44" s="12">
        <f t="shared" si="40"/>
        <v>39</v>
      </c>
      <c r="S44" s="18"/>
      <c r="T44" s="45"/>
      <c r="U44" s="193">
        <v>38</v>
      </c>
      <c r="V44" s="74">
        <f t="shared" si="41"/>
        <v>-1</v>
      </c>
      <c r="W44" s="47">
        <f t="shared" si="42"/>
        <v>-1</v>
      </c>
    </row>
    <row r="45" spans="1:23" x14ac:dyDescent="0.25">
      <c r="A45" s="96" t="s">
        <v>146</v>
      </c>
      <c r="B45" s="42">
        <v>2</v>
      </c>
      <c r="C45" s="64" t="s">
        <v>49</v>
      </c>
      <c r="D45" s="66">
        <v>0</v>
      </c>
      <c r="E45" s="43"/>
      <c r="F45" s="12"/>
      <c r="G45" s="24"/>
      <c r="H45" s="22"/>
      <c r="I45" s="20"/>
      <c r="J45" s="36"/>
      <c r="K45" s="11"/>
      <c r="L45" s="26"/>
      <c r="M45" s="30"/>
      <c r="N45" s="32"/>
      <c r="O45" s="34"/>
      <c r="P45" s="11"/>
      <c r="Q45" s="28"/>
      <c r="R45" s="12">
        <f t="shared" si="40"/>
        <v>0</v>
      </c>
      <c r="S45" s="18"/>
      <c r="T45" s="45"/>
      <c r="U45" s="193">
        <v>20</v>
      </c>
      <c r="V45" s="74">
        <f t="shared" si="41"/>
        <v>20</v>
      </c>
      <c r="W45" s="47">
        <f t="shared" si="42"/>
        <v>20</v>
      </c>
    </row>
    <row r="46" spans="1:23" x14ac:dyDescent="0.25">
      <c r="A46" s="96" t="s">
        <v>187</v>
      </c>
      <c r="B46" s="42">
        <v>2</v>
      </c>
      <c r="C46" s="64" t="s">
        <v>49</v>
      </c>
      <c r="D46" s="66">
        <v>0</v>
      </c>
      <c r="E46" s="43"/>
      <c r="F46" s="12"/>
      <c r="G46" s="24"/>
      <c r="H46" s="22"/>
      <c r="I46" s="20"/>
      <c r="J46" s="36"/>
      <c r="K46" s="11"/>
      <c r="L46" s="26"/>
      <c r="M46" s="30"/>
      <c r="N46" s="32"/>
      <c r="O46" s="34"/>
      <c r="P46" s="11"/>
      <c r="Q46" s="28"/>
      <c r="R46" s="12">
        <f t="shared" ref="R46" si="43">SUM(E46:Q46)</f>
        <v>0</v>
      </c>
      <c r="S46" s="18"/>
      <c r="T46" s="45"/>
      <c r="U46" s="193">
        <v>30</v>
      </c>
      <c r="V46" s="74">
        <f t="shared" ref="V46" si="44">U46+T46-SUM(R46:S46)</f>
        <v>30</v>
      </c>
      <c r="W46" s="47">
        <f t="shared" ref="W46" si="45">SMALL(U46:V46,1)</f>
        <v>30</v>
      </c>
    </row>
    <row r="47" spans="1:23" x14ac:dyDescent="0.25">
      <c r="A47" s="96" t="s">
        <v>142</v>
      </c>
      <c r="B47" s="42">
        <v>2</v>
      </c>
      <c r="C47" s="64" t="s">
        <v>49</v>
      </c>
      <c r="D47" s="66">
        <v>0</v>
      </c>
      <c r="E47" s="43">
        <v>47</v>
      </c>
      <c r="F47" s="12"/>
      <c r="G47" s="24"/>
      <c r="H47" s="22"/>
      <c r="I47" s="20"/>
      <c r="J47" s="36"/>
      <c r="K47" s="11"/>
      <c r="L47" s="26"/>
      <c r="M47" s="30"/>
      <c r="N47" s="32"/>
      <c r="O47" s="34"/>
      <c r="P47" s="11"/>
      <c r="Q47" s="28"/>
      <c r="R47" s="12">
        <f t="shared" si="40"/>
        <v>47</v>
      </c>
      <c r="S47" s="18"/>
      <c r="T47" s="45"/>
      <c r="U47" s="193">
        <v>41</v>
      </c>
      <c r="V47" s="74">
        <f t="shared" si="41"/>
        <v>-6</v>
      </c>
      <c r="W47" s="47">
        <f t="shared" si="42"/>
        <v>-6</v>
      </c>
    </row>
    <row r="48" spans="1:23" x14ac:dyDescent="0.25">
      <c r="A48" s="96" t="s">
        <v>196</v>
      </c>
      <c r="B48" s="42">
        <v>2</v>
      </c>
      <c r="C48" s="64" t="s">
        <v>49</v>
      </c>
      <c r="D48" s="66">
        <v>0</v>
      </c>
      <c r="E48" s="43">
        <v>26</v>
      </c>
      <c r="F48" s="12">
        <v>6</v>
      </c>
      <c r="G48" s="24">
        <v>10</v>
      </c>
      <c r="H48" s="22"/>
      <c r="I48" s="20"/>
      <c r="J48" s="36"/>
      <c r="K48" s="11"/>
      <c r="L48" s="26"/>
      <c r="M48" s="30">
        <v>1</v>
      </c>
      <c r="N48" s="32"/>
      <c r="O48" s="34"/>
      <c r="P48" s="11"/>
      <c r="Q48" s="28"/>
      <c r="R48" s="12">
        <f t="shared" ref="R48" si="46">SUM(E48:Q48)</f>
        <v>43</v>
      </c>
      <c r="S48" s="18"/>
      <c r="T48" s="45"/>
      <c r="U48" s="193">
        <v>33</v>
      </c>
      <c r="V48" s="74">
        <f t="shared" ref="V48" si="47">U48+T48-SUM(R48:S48)</f>
        <v>-10</v>
      </c>
      <c r="W48" s="47">
        <f t="shared" ref="W48" si="48">SMALL(U48:V48,1)</f>
        <v>-10</v>
      </c>
    </row>
    <row r="49" spans="1:23" x14ac:dyDescent="0.25">
      <c r="A49" s="96" t="s">
        <v>197</v>
      </c>
      <c r="B49" s="42">
        <v>2</v>
      </c>
      <c r="C49" s="64" t="s">
        <v>49</v>
      </c>
      <c r="D49" s="66">
        <v>0</v>
      </c>
      <c r="E49" s="43">
        <v>21</v>
      </c>
      <c r="F49" s="12"/>
      <c r="G49" s="24"/>
      <c r="H49" s="22"/>
      <c r="I49" s="20"/>
      <c r="J49" s="36"/>
      <c r="K49" s="11"/>
      <c r="L49" s="26"/>
      <c r="M49" s="30"/>
      <c r="N49" s="32"/>
      <c r="O49" s="34"/>
      <c r="P49" s="11"/>
      <c r="Q49" s="28"/>
      <c r="R49" s="12">
        <f t="shared" ref="R49" si="49">SUM(E49:Q49)</f>
        <v>21</v>
      </c>
      <c r="S49" s="18"/>
      <c r="T49" s="45"/>
      <c r="U49" s="193">
        <v>33</v>
      </c>
      <c r="V49" s="74">
        <f t="shared" ref="V49" si="50">U49+T49-SUM(R49:S49)</f>
        <v>12</v>
      </c>
      <c r="W49" s="47">
        <f t="shared" ref="W49" si="51">SMALL(U49:V49,1)</f>
        <v>12</v>
      </c>
    </row>
    <row r="50" spans="1:23" x14ac:dyDescent="0.25">
      <c r="A50" s="96" t="s">
        <v>170</v>
      </c>
      <c r="B50" s="42">
        <v>2</v>
      </c>
      <c r="C50" s="64" t="s">
        <v>49</v>
      </c>
      <c r="D50" s="66">
        <v>0</v>
      </c>
      <c r="E50" s="43">
        <v>29</v>
      </c>
      <c r="F50" s="12"/>
      <c r="G50" s="24">
        <v>7</v>
      </c>
      <c r="H50" s="22"/>
      <c r="I50" s="20"/>
      <c r="J50" s="36"/>
      <c r="K50" s="11"/>
      <c r="L50" s="26"/>
      <c r="M50" s="30"/>
      <c r="N50" s="32"/>
      <c r="O50" s="34"/>
      <c r="P50" s="11"/>
      <c r="Q50" s="28"/>
      <c r="R50" s="12">
        <f t="shared" ref="R50" si="52">SUM(E50:Q50)</f>
        <v>36</v>
      </c>
      <c r="S50" s="18"/>
      <c r="T50" s="45"/>
      <c r="U50" s="193">
        <v>29</v>
      </c>
      <c r="V50" s="74">
        <f t="shared" ref="V50" si="53">U50+T50-SUM(R50:S50)</f>
        <v>-7</v>
      </c>
      <c r="W50" s="47">
        <f t="shared" ref="W50" si="54">SMALL(U50:V50,1)</f>
        <v>-7</v>
      </c>
    </row>
    <row r="51" spans="1:23" x14ac:dyDescent="0.25">
      <c r="A51" s="96" t="s">
        <v>175</v>
      </c>
      <c r="B51" s="42">
        <v>2</v>
      </c>
      <c r="C51" s="64" t="s">
        <v>49</v>
      </c>
      <c r="D51" s="66">
        <v>0</v>
      </c>
      <c r="E51" s="43"/>
      <c r="F51" s="12"/>
      <c r="G51" s="24"/>
      <c r="H51" s="22"/>
      <c r="I51" s="20"/>
      <c r="J51" s="36"/>
      <c r="K51" s="11"/>
      <c r="L51" s="26"/>
      <c r="M51" s="30"/>
      <c r="N51" s="32"/>
      <c r="O51" s="34"/>
      <c r="P51" s="11"/>
      <c r="Q51" s="28"/>
      <c r="R51" s="12">
        <f t="shared" ref="R51" si="55">SUM(E51:Q51)</f>
        <v>0</v>
      </c>
      <c r="S51" s="18"/>
      <c r="T51" s="45"/>
      <c r="U51" s="193">
        <v>1</v>
      </c>
      <c r="V51" s="74">
        <f t="shared" ref="V51" si="56">U51+T51-SUM(R51:S51)</f>
        <v>1</v>
      </c>
      <c r="W51" s="47">
        <f t="shared" ref="W51" si="57">SMALL(U51:V51,1)</f>
        <v>1</v>
      </c>
    </row>
  </sheetData>
  <sortState ref="A3:W13">
    <sortCondition ref="B3:B13"/>
    <sortCondition ref="A3:A13"/>
  </sortState>
  <conditionalFormatting sqref="W2">
    <cfRule type="cellIs" dxfId="39" priority="91" operator="lessThan">
      <formula>1</formula>
    </cfRule>
  </conditionalFormatting>
  <conditionalFormatting sqref="W35 W3:W5 W7">
    <cfRule type="cellIs" dxfId="38" priority="83" stopIfTrue="1" operator="lessThan">
      <formula>0.5</formula>
    </cfRule>
  </conditionalFormatting>
  <conditionalFormatting sqref="W35 W3:W5 W7:W8 W20:W26">
    <cfRule type="cellIs" dxfId="37" priority="1137" operator="lessThan">
      <formula>$U3/2</formula>
    </cfRule>
  </conditionalFormatting>
  <conditionalFormatting sqref="W34">
    <cfRule type="cellIs" dxfId="36" priority="51" stopIfTrue="1" operator="lessThan">
      <formula>0.5</formula>
    </cfRule>
  </conditionalFormatting>
  <conditionalFormatting sqref="W34">
    <cfRule type="cellIs" dxfId="35" priority="52" operator="lessThan">
      <formula>$U34/2</formula>
    </cfRule>
  </conditionalFormatting>
  <conditionalFormatting sqref="W8">
    <cfRule type="cellIs" dxfId="34" priority="45" stopIfTrue="1" operator="lessThan">
      <formula>0.5</formula>
    </cfRule>
  </conditionalFormatting>
  <conditionalFormatting sqref="W36">
    <cfRule type="cellIs" dxfId="33" priority="44" operator="lessThan">
      <formula>$U36/2</formula>
    </cfRule>
  </conditionalFormatting>
  <conditionalFormatting sqref="W36">
    <cfRule type="cellIs" dxfId="32" priority="43" stopIfTrue="1" operator="lessThan">
      <formula>0.5</formula>
    </cfRule>
  </conditionalFormatting>
  <conditionalFormatting sqref="W37">
    <cfRule type="cellIs" dxfId="31" priority="37" stopIfTrue="1" operator="lessThan">
      <formula>0.5</formula>
    </cfRule>
  </conditionalFormatting>
  <conditionalFormatting sqref="W37">
    <cfRule type="cellIs" dxfId="30" priority="38" operator="lessThan">
      <formula>$U37/2</formula>
    </cfRule>
  </conditionalFormatting>
  <conditionalFormatting sqref="W38">
    <cfRule type="cellIs" dxfId="29" priority="33" stopIfTrue="1" operator="lessThan">
      <formula>0.5</formula>
    </cfRule>
  </conditionalFormatting>
  <conditionalFormatting sqref="W38">
    <cfRule type="cellIs" dxfId="28" priority="34" operator="lessThan">
      <formula>$U38/2</formula>
    </cfRule>
  </conditionalFormatting>
  <conditionalFormatting sqref="W20">
    <cfRule type="cellIs" dxfId="27" priority="31" stopIfTrue="1" operator="lessThan">
      <formula>0.5</formula>
    </cfRule>
  </conditionalFormatting>
  <conditionalFormatting sqref="W6">
    <cfRule type="cellIs" dxfId="26" priority="29" stopIfTrue="1" operator="lessThan">
      <formula>0.5</formula>
    </cfRule>
  </conditionalFormatting>
  <conditionalFormatting sqref="W6">
    <cfRule type="cellIs" dxfId="25" priority="30" operator="lessThan">
      <formula>$U6/2</formula>
    </cfRule>
  </conditionalFormatting>
  <conditionalFormatting sqref="W9:W19 W33">
    <cfRule type="cellIs" dxfId="24" priority="27" stopIfTrue="1" operator="lessThan">
      <formula>0.5</formula>
    </cfRule>
  </conditionalFormatting>
  <conditionalFormatting sqref="W9:W19 W33">
    <cfRule type="cellIs" dxfId="23" priority="28" operator="lessThan">
      <formula>$U9/2</formula>
    </cfRule>
  </conditionalFormatting>
  <conditionalFormatting sqref="W21:W26">
    <cfRule type="cellIs" dxfId="22" priority="25" stopIfTrue="1" operator="lessThan">
      <formula>0.5</formula>
    </cfRule>
  </conditionalFormatting>
  <conditionalFormatting sqref="W32">
    <cfRule type="cellIs" dxfId="21" priority="23" stopIfTrue="1" operator="lessThan">
      <formula>0.5</formula>
    </cfRule>
  </conditionalFormatting>
  <conditionalFormatting sqref="W32">
    <cfRule type="cellIs" dxfId="20" priority="24" operator="lessThan">
      <formula>$U32/2</formula>
    </cfRule>
  </conditionalFormatting>
  <conditionalFormatting sqref="W39">
    <cfRule type="cellIs" dxfId="19" priority="19" stopIfTrue="1" operator="lessThan">
      <formula>0.5</formula>
    </cfRule>
  </conditionalFormatting>
  <conditionalFormatting sqref="W39">
    <cfRule type="cellIs" dxfId="18" priority="20" operator="lessThan">
      <formula>$U39/2</formula>
    </cfRule>
  </conditionalFormatting>
  <conditionalFormatting sqref="W40:W42">
    <cfRule type="cellIs" dxfId="17" priority="17" stopIfTrue="1" operator="lessThan">
      <formula>0.5</formula>
    </cfRule>
  </conditionalFormatting>
  <conditionalFormatting sqref="W40:W42">
    <cfRule type="cellIs" dxfId="16" priority="18" operator="lessThan">
      <formula>$U40/2</formula>
    </cfRule>
  </conditionalFormatting>
  <conditionalFormatting sqref="W43:W45 W47">
    <cfRule type="cellIs" dxfId="15" priority="15" stopIfTrue="1" operator="lessThan">
      <formula>0.5</formula>
    </cfRule>
  </conditionalFormatting>
  <conditionalFormatting sqref="W43:W45 W47">
    <cfRule type="cellIs" dxfId="14" priority="16" operator="lessThan">
      <formula>$U43/2</formula>
    </cfRule>
  </conditionalFormatting>
  <conditionalFormatting sqref="W48">
    <cfRule type="cellIs" dxfId="13" priority="13" stopIfTrue="1" operator="lessThan">
      <formula>0.5</formula>
    </cfRule>
  </conditionalFormatting>
  <conditionalFormatting sqref="W48">
    <cfRule type="cellIs" dxfId="12" priority="14" operator="lessThan">
      <formula>$U48/2</formula>
    </cfRule>
  </conditionalFormatting>
  <conditionalFormatting sqref="W50">
    <cfRule type="cellIs" dxfId="11" priority="11" stopIfTrue="1" operator="lessThan">
      <formula>0.5</formula>
    </cfRule>
  </conditionalFormatting>
  <conditionalFormatting sqref="W50">
    <cfRule type="cellIs" dxfId="10" priority="12" operator="lessThan">
      <formula>$U50/2</formula>
    </cfRule>
  </conditionalFormatting>
  <conditionalFormatting sqref="W51">
    <cfRule type="cellIs" dxfId="9" priority="9" stopIfTrue="1" operator="lessThan">
      <formula>0.5</formula>
    </cfRule>
  </conditionalFormatting>
  <conditionalFormatting sqref="W51">
    <cfRule type="cellIs" dxfId="8" priority="10" operator="lessThan">
      <formula>$U51/2</formula>
    </cfRule>
  </conditionalFormatting>
  <conditionalFormatting sqref="W46">
    <cfRule type="cellIs" dxfId="7" priority="7" stopIfTrue="1" operator="lessThan">
      <formula>0.5</formula>
    </cfRule>
  </conditionalFormatting>
  <conditionalFormatting sqref="W46">
    <cfRule type="cellIs" dxfId="6" priority="8" operator="lessThan">
      <formula>$U46/2</formula>
    </cfRule>
  </conditionalFormatting>
  <conditionalFormatting sqref="W27:W28">
    <cfRule type="cellIs" dxfId="5" priority="6" operator="lessThan">
      <formula>$U27/2</formula>
    </cfRule>
  </conditionalFormatting>
  <conditionalFormatting sqref="W27:W28">
    <cfRule type="cellIs" dxfId="4" priority="5" stopIfTrue="1" operator="lessThan">
      <formula>0.5</formula>
    </cfRule>
  </conditionalFormatting>
  <conditionalFormatting sqref="W49">
    <cfRule type="cellIs" dxfId="3" priority="3" stopIfTrue="1" operator="lessThan">
      <formula>0.5</formula>
    </cfRule>
  </conditionalFormatting>
  <conditionalFormatting sqref="W49">
    <cfRule type="cellIs" dxfId="2" priority="4" operator="lessThan">
      <formula>$U49/2</formula>
    </cfRule>
  </conditionalFormatting>
  <conditionalFormatting sqref="W29:W31">
    <cfRule type="cellIs" dxfId="1" priority="2" operator="lessThan">
      <formula>$U29/2</formula>
    </cfRule>
  </conditionalFormatting>
  <conditionalFormatting sqref="W29:W31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" customWidth="1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84" t="s">
        <v>14</v>
      </c>
      <c r="C1" s="85" t="s">
        <v>15</v>
      </c>
      <c r="D1" s="85" t="s">
        <v>16</v>
      </c>
      <c r="E1" s="85" t="s">
        <v>17</v>
      </c>
      <c r="F1" s="85" t="s">
        <v>18</v>
      </c>
      <c r="G1" s="85" t="s">
        <v>19</v>
      </c>
      <c r="H1" s="86" t="s">
        <v>20</v>
      </c>
    </row>
    <row r="2" spans="1:16" x14ac:dyDescent="0.25">
      <c r="B2" s="87" t="s">
        <v>13</v>
      </c>
      <c r="C2" s="88">
        <f ca="1">RANDBETWEEN(1,3)</f>
        <v>2</v>
      </c>
      <c r="D2" s="88">
        <f ca="1">RANDBETWEEN(1,3)+RANDBETWEEN(1,3)</f>
        <v>4</v>
      </c>
      <c r="E2" s="88">
        <f ca="1">RANDBETWEEN(1,3)+RANDBETWEEN(1,3)+RANDBETWEEN(1,3)</f>
        <v>4</v>
      </c>
      <c r="F2" s="88">
        <f ca="1">RANDBETWEEN(1,3)+RANDBETWEEN(1,3)+RANDBETWEEN(1,3)+RANDBETWEEN(1,3)</f>
        <v>6</v>
      </c>
      <c r="G2" s="88">
        <f ca="1">RANDBETWEEN(1,3)+RANDBETWEEN(1,3)+RANDBETWEEN(1,3)+RANDBETWEEN(1,3)+RANDBETWEEN(1,3)</f>
        <v>10</v>
      </c>
      <c r="H2" s="89">
        <f ca="1">RANDBETWEEN(1,3)+RANDBETWEEN(1,3)+RANDBETWEEN(1,3)+RANDBETWEEN(1,3)+RANDBETWEEN(1,3)+RANDBETWEEN(1,3)</f>
        <v>15</v>
      </c>
      <c r="L2" s="1"/>
      <c r="M2" s="1"/>
      <c r="N2" s="1"/>
      <c r="O2" s="1"/>
      <c r="P2" s="1"/>
    </row>
    <row r="3" spans="1:16" x14ac:dyDescent="0.25">
      <c r="B3" s="90" t="s">
        <v>12</v>
      </c>
      <c r="C3" s="91">
        <f ca="1">RANDBETWEEN(1,4)</f>
        <v>3</v>
      </c>
      <c r="D3" s="91">
        <f ca="1">RANDBETWEEN(1,4)+RANDBETWEEN(1,4)</f>
        <v>4</v>
      </c>
      <c r="E3" s="91">
        <f ca="1">RANDBETWEEN(1,4)+RANDBETWEEN(1,4)+RANDBETWEEN(1,4)</f>
        <v>7</v>
      </c>
      <c r="F3" s="91">
        <f ca="1">RANDBETWEEN(1,4)+RANDBETWEEN(1,4)+RANDBETWEEN(1,4)+RANDBETWEEN(1,4)</f>
        <v>9</v>
      </c>
      <c r="G3" s="91">
        <f ca="1">RANDBETWEEN(1,4)+RANDBETWEEN(1,4)+RANDBETWEEN(1,4)+RANDBETWEEN(1,4)+RANDBETWEEN(1,4)</f>
        <v>13</v>
      </c>
      <c r="H3" s="92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25">
      <c r="B4" s="90" t="s">
        <v>11</v>
      </c>
      <c r="C4" s="91">
        <f ca="1">RANDBETWEEN(1,6)</f>
        <v>1</v>
      </c>
      <c r="D4" s="91">
        <f ca="1">RANDBETWEEN(1,6)+RANDBETWEEN(1,6)</f>
        <v>9</v>
      </c>
      <c r="E4" s="91">
        <f ca="1">RANDBETWEEN(1,6)+RANDBETWEEN(1,6)+RANDBETWEEN(1,6)</f>
        <v>11</v>
      </c>
      <c r="F4" s="91">
        <f ca="1">RANDBETWEEN(1,6)+RANDBETWEEN(1,6)+RANDBETWEEN(1,6)+RANDBETWEEN(1,6)</f>
        <v>11</v>
      </c>
      <c r="G4" s="91">
        <f ca="1">RANDBETWEEN(1,6)+RANDBETWEEN(1,6)+RANDBETWEEN(1,6)+RANDBETWEEN(1,6)+RANDBETWEEN(1,6)</f>
        <v>20</v>
      </c>
      <c r="H4" s="92">
        <f ca="1">RANDBETWEEN(1,6)+RANDBETWEEN(1,6)+RANDBETWEEN(1,6)+RANDBETWEEN(1,6)+RANDBETWEEN(1,6)+RANDBETWEEN(1,6)</f>
        <v>21</v>
      </c>
      <c r="L4" s="1"/>
      <c r="M4" s="1"/>
      <c r="N4" s="1"/>
      <c r="O4" s="1"/>
      <c r="P4" s="1"/>
    </row>
    <row r="5" spans="1:16" x14ac:dyDescent="0.25">
      <c r="B5" s="90" t="s">
        <v>10</v>
      </c>
      <c r="C5" s="91">
        <f ca="1">RANDBETWEEN(1,8)</f>
        <v>6</v>
      </c>
      <c r="D5" s="91">
        <f ca="1">RANDBETWEEN(1,8)+RANDBETWEEN(1,8)</f>
        <v>6</v>
      </c>
      <c r="E5" s="91">
        <f ca="1">RANDBETWEEN(1,8)+RANDBETWEEN(1,8)+RANDBETWEEN(1,8)</f>
        <v>15</v>
      </c>
      <c r="F5" s="91">
        <f ca="1">RANDBETWEEN(1,8)+RANDBETWEEN(1,8)+RANDBETWEEN(1,8)+RANDBETWEEN(1,8)</f>
        <v>13</v>
      </c>
      <c r="G5" s="91">
        <f ca="1">RANDBETWEEN(1,8)+RANDBETWEEN(1,8)+RANDBETWEEN(1,8)+RANDBETWEEN(1,8)+RANDBETWEEN(1,8)</f>
        <v>20</v>
      </c>
      <c r="H5" s="92">
        <f ca="1">RANDBETWEEN(1,8)+RANDBETWEEN(1,8)+RANDBETWEEN(1,8)+RANDBETWEEN(1,8)+RANDBETWEEN(1,8)+RANDBETWEEN(1,8)</f>
        <v>32</v>
      </c>
      <c r="L5" s="1"/>
      <c r="M5" s="1"/>
      <c r="N5" s="1"/>
      <c r="O5" s="1"/>
      <c r="P5" s="1"/>
    </row>
    <row r="6" spans="1:16" x14ac:dyDescent="0.25">
      <c r="B6" s="90" t="s">
        <v>9</v>
      </c>
      <c r="C6" s="91">
        <f ca="1">RANDBETWEEN(1,10)</f>
        <v>5</v>
      </c>
      <c r="D6" s="91">
        <f ca="1">RANDBETWEEN(1,10)+RANDBETWEEN(1,10)</f>
        <v>20</v>
      </c>
      <c r="E6" s="91">
        <f ca="1">RANDBETWEEN(1,10)+RANDBETWEEN(1,10)+RANDBETWEEN(1,10)</f>
        <v>17</v>
      </c>
      <c r="F6" s="91">
        <f ca="1">RANDBETWEEN(1,10)+RANDBETWEEN(1,10)+RANDBETWEEN(1,10)+RANDBETWEEN(1,10)</f>
        <v>17</v>
      </c>
      <c r="G6" s="91">
        <f ca="1">RANDBETWEEN(1,10)+RANDBETWEEN(1,10)+RANDBETWEEN(1,10)+RANDBETWEEN(1,10)+RANDBETWEEN(1,10)</f>
        <v>34</v>
      </c>
      <c r="H6" s="92">
        <f ca="1">RANDBETWEEN(1,10)+RANDBETWEEN(1,10)+RANDBETWEEN(1,10)+RANDBETWEEN(1,10)+RANDBETWEEN(1,10)+RANDBETWEEN(1,10)</f>
        <v>40</v>
      </c>
      <c r="L6" s="1"/>
      <c r="M6" s="1"/>
      <c r="N6" s="1"/>
      <c r="O6" s="1"/>
      <c r="P6" s="1"/>
    </row>
    <row r="7" spans="1:16" x14ac:dyDescent="0.25">
      <c r="B7" s="90" t="s">
        <v>8</v>
      </c>
      <c r="C7" s="91">
        <f ca="1">RANDBETWEEN(1,12)</f>
        <v>3</v>
      </c>
      <c r="D7" s="91">
        <f ca="1">RANDBETWEEN(1,12)+RANDBETWEEN(1,12)</f>
        <v>21</v>
      </c>
      <c r="E7" s="91">
        <f ca="1">RANDBETWEEN(1,12)+RANDBETWEEN(1,12)+RANDBETWEEN(1,12)</f>
        <v>33</v>
      </c>
      <c r="F7" s="91">
        <f ca="1">RANDBETWEEN(1,12)+RANDBETWEEN(1,12)+RANDBETWEEN(1,12)+RANDBETWEEN(1,12)</f>
        <v>32</v>
      </c>
      <c r="G7" s="91">
        <f ca="1">RANDBETWEEN(1,12)+RANDBETWEEN(1,12)+RANDBETWEEN(1,12)+RANDBETWEEN(1,12)+RANDBETWEEN(1,12)</f>
        <v>33</v>
      </c>
      <c r="H7" s="92">
        <f ca="1">RANDBETWEEN(1,12)+RANDBETWEEN(1,12)+RANDBETWEEN(1,12)+RANDBETWEEN(1,12)+RANDBETWEEN(1,12)+RANDBETWEEN(1,12)</f>
        <v>58</v>
      </c>
      <c r="L7" s="1"/>
      <c r="M7" s="1"/>
      <c r="N7" s="1"/>
      <c r="O7" s="1"/>
      <c r="P7" s="1"/>
    </row>
    <row r="8" spans="1:16" x14ac:dyDescent="0.25">
      <c r="B8" s="90" t="s">
        <v>7</v>
      </c>
      <c r="C8" s="91">
        <f ca="1">RANDBETWEEN(1,20)</f>
        <v>10</v>
      </c>
      <c r="D8" s="91">
        <f ca="1">RANDBETWEEN(1,20)+RANDBETWEEN(1,20)</f>
        <v>23</v>
      </c>
      <c r="E8" s="91">
        <f ca="1">RANDBETWEEN(1,20)+RANDBETWEEN(1,20)+RANDBETWEEN(1,20)</f>
        <v>7</v>
      </c>
      <c r="F8" s="91">
        <f ca="1">RANDBETWEEN(1,20)+RANDBETWEEN(1,20)+RANDBETWEEN(1,20)+RANDBETWEEN(1,20)</f>
        <v>20</v>
      </c>
      <c r="G8" s="91">
        <f ca="1">RANDBETWEEN(1,20)+RANDBETWEEN(1,20)+RANDBETWEEN(1,20)+RANDBETWEEN(1,20)+RANDBETWEEN(1,20)</f>
        <v>47</v>
      </c>
      <c r="H8" s="92">
        <f ca="1">RANDBETWEEN(1,20)+RANDBETWEEN(1,20)+RANDBETWEEN(1,20)+RANDBETWEEN(1,20)+RANDBETWEEN(1,20)+RANDBETWEEN(1,20)</f>
        <v>10</v>
      </c>
      <c r="L8" s="1"/>
      <c r="M8" s="1"/>
      <c r="N8" s="1"/>
      <c r="O8" s="1"/>
      <c r="P8" s="1"/>
    </row>
    <row r="9" spans="1:16" ht="16.5" thickBot="1" x14ac:dyDescent="0.3">
      <c r="B9" s="93" t="s">
        <v>23</v>
      </c>
      <c r="C9" s="94">
        <f ca="1">RANDBETWEEN(1,100)</f>
        <v>11</v>
      </c>
      <c r="D9" s="94">
        <f ca="1">RANDBETWEEN(1,100)+RANDBETWEEN(1,100)</f>
        <v>135</v>
      </c>
      <c r="E9" s="94">
        <f ca="1">RANDBETWEEN(1,100)+RANDBETWEEN(1,100)+RANDBETWEEN(1,100)</f>
        <v>99</v>
      </c>
      <c r="F9" s="94">
        <f ca="1">RANDBETWEEN(1,100)+RANDBETWEEN(1,100)+RANDBETWEEN(1,100)+RANDBETWEEN(1,100)</f>
        <v>263</v>
      </c>
      <c r="G9" s="94">
        <f ca="1">RANDBETWEEN(1,100)+RANDBETWEEN(1,100)+RANDBETWEEN(1,100)+RANDBETWEEN(1,100)+RANDBETWEEN(1,100)</f>
        <v>217</v>
      </c>
      <c r="H9" s="95">
        <f ca="1">RANDBETWEEN(1,100)+RANDBETWEEN(1,100)+RANDBETWEEN(1,100)+RANDBETWEEN(1,100)+RANDBETWEEN(1,100)+RANDBETWEEN(1,100)</f>
        <v>297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2013-06-29T16:39:14Z</cp:lastPrinted>
  <dcterms:created xsi:type="dcterms:W3CDTF">2011-08-12T18:00:42Z</dcterms:created>
  <dcterms:modified xsi:type="dcterms:W3CDTF">2014-05-18T11:52:23Z</dcterms:modified>
</cp:coreProperties>
</file>