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45" windowWidth="11910" windowHeight="10665" activeTab="1"/>
  </bookViews>
  <sheets>
    <sheet name="Initiative" sheetId="13" r:id="rId1"/>
    <sheet name="Attacks" sheetId="16" r:id="rId2"/>
    <sheet name="Saves" sheetId="10" r:id="rId3"/>
    <sheet name="HPs" sheetId="14" r:id="rId4"/>
    <sheet name="Rolls" sheetId="15" r:id="rId5"/>
  </sheets>
  <calcPr calcId="145621"/>
</workbook>
</file>

<file path=xl/calcChain.xml><?xml version="1.0" encoding="utf-8"?>
<calcChain xmlns="http://schemas.openxmlformats.org/spreadsheetml/2006/main">
  <c r="D11" i="13" l="1"/>
  <c r="D10" i="13"/>
  <c r="D9" i="13"/>
  <c r="D8" i="13"/>
  <c r="D7" i="13"/>
  <c r="D6" i="13"/>
  <c r="D5" i="13"/>
  <c r="D4" i="13"/>
  <c r="D3" i="13"/>
  <c r="D2" i="13"/>
  <c r="D2" i="10" l="1"/>
  <c r="E2" i="10" s="1"/>
  <c r="D3" i="10"/>
  <c r="E3" i="10" s="1"/>
  <c r="S3" i="10" l="1"/>
  <c r="H3" i="10"/>
  <c r="L3" i="10"/>
  <c r="P3" i="10"/>
  <c r="T3" i="10"/>
  <c r="I3" i="10"/>
  <c r="M3" i="10"/>
  <c r="Q3" i="10"/>
  <c r="U3" i="10"/>
  <c r="J3" i="10"/>
  <c r="N3" i="10"/>
  <c r="R3" i="10"/>
  <c r="V3" i="10"/>
  <c r="K3" i="10"/>
  <c r="O3" i="10"/>
  <c r="G3" i="10"/>
  <c r="I2" i="10"/>
  <c r="M2" i="10"/>
  <c r="U2" i="10"/>
  <c r="J2" i="10"/>
  <c r="N2" i="10"/>
  <c r="R2" i="10"/>
  <c r="V2" i="10"/>
  <c r="H2" i="10"/>
  <c r="L2" i="10"/>
  <c r="T2" i="10"/>
  <c r="Q2" i="10"/>
  <c r="G2" i="10"/>
  <c r="K2" i="10"/>
  <c r="O2" i="10"/>
  <c r="S2" i="10"/>
  <c r="P2" i="10"/>
  <c r="G3" i="16"/>
  <c r="H3" i="16" s="1"/>
  <c r="Z3" i="16"/>
  <c r="AA3" i="16" s="1"/>
  <c r="G4" i="16"/>
  <c r="H4" i="16" s="1"/>
  <c r="M4" i="16" s="1"/>
  <c r="Z4" i="16"/>
  <c r="AA4" i="16" s="1"/>
  <c r="AC3" i="16" l="1"/>
  <c r="AJ3" i="16"/>
  <c r="AF3" i="16"/>
  <c r="AD4" i="16"/>
  <c r="AC4" i="16"/>
  <c r="AG4" i="16"/>
  <c r="AK4" i="16"/>
  <c r="L3" i="16"/>
  <c r="P3" i="16"/>
  <c r="M3" i="16"/>
  <c r="Q3" i="16"/>
  <c r="J3" i="16"/>
  <c r="N3" i="16"/>
  <c r="R3" i="16"/>
  <c r="K3" i="16"/>
  <c r="O3" i="16"/>
  <c r="AJ4" i="16"/>
  <c r="AF4" i="16"/>
  <c r="P4" i="16"/>
  <c r="L4" i="16"/>
  <c r="AI4" i="16"/>
  <c r="AE4" i="16"/>
  <c r="O4" i="16"/>
  <c r="AI3" i="16"/>
  <c r="AE3" i="16"/>
  <c r="Q4" i="16"/>
  <c r="K4" i="16"/>
  <c r="AH4" i="16"/>
  <c r="R4" i="16"/>
  <c r="N4" i="16"/>
  <c r="J4" i="16"/>
  <c r="AH3" i="16"/>
  <c r="AD3" i="16"/>
  <c r="AK3" i="16"/>
  <c r="AG3" i="16"/>
  <c r="D4" i="10"/>
  <c r="E4" i="10" s="1"/>
  <c r="I4" i="10" l="1"/>
  <c r="Q4" i="10"/>
  <c r="J4" i="10"/>
  <c r="N4" i="10"/>
  <c r="R4" i="10"/>
  <c r="V4" i="10"/>
  <c r="G4" i="10"/>
  <c r="O4" i="10"/>
  <c r="S4" i="10"/>
  <c r="M4" i="10"/>
  <c r="U4" i="10"/>
  <c r="K4" i="10"/>
  <c r="H4" i="10"/>
  <c r="L4" i="10"/>
  <c r="P4" i="10"/>
  <c r="T4" i="10"/>
  <c r="R10" i="14" l="1"/>
  <c r="V10" i="14" s="1"/>
  <c r="W10" i="14" s="1"/>
  <c r="D7" i="10"/>
  <c r="E7" i="10" s="1"/>
  <c r="U7" i="10" s="1"/>
  <c r="D6" i="10"/>
  <c r="E6" i="10" s="1"/>
  <c r="D5" i="10"/>
  <c r="E5" i="10" s="1"/>
  <c r="U5" i="10" s="1"/>
  <c r="J5" i="10" l="1"/>
  <c r="S6" i="10"/>
  <c r="O6" i="10"/>
  <c r="K6" i="10"/>
  <c r="G6" i="10"/>
  <c r="V6" i="10"/>
  <c r="R6" i="10"/>
  <c r="N6" i="10"/>
  <c r="J6" i="10"/>
  <c r="T6" i="10"/>
  <c r="P6" i="10"/>
  <c r="L6" i="10"/>
  <c r="H6" i="10"/>
  <c r="U6" i="10"/>
  <c r="Q6" i="10"/>
  <c r="M6" i="10"/>
  <c r="I6" i="10"/>
  <c r="G7" i="10"/>
  <c r="K7" i="10"/>
  <c r="O7" i="10"/>
  <c r="S7" i="10"/>
  <c r="N5" i="10"/>
  <c r="R5" i="10"/>
  <c r="V5" i="10"/>
  <c r="J7" i="10"/>
  <c r="N7" i="10"/>
  <c r="R7" i="10"/>
  <c r="V7" i="10"/>
  <c r="G5" i="10"/>
  <c r="K5" i="10"/>
  <c r="O5" i="10"/>
  <c r="S5" i="10"/>
  <c r="H5" i="10"/>
  <c r="L5" i="10"/>
  <c r="P5" i="10"/>
  <c r="T5" i="10"/>
  <c r="H7" i="10"/>
  <c r="L7" i="10"/>
  <c r="P7" i="10"/>
  <c r="T7" i="10"/>
  <c r="I5" i="10"/>
  <c r="M5" i="10"/>
  <c r="Q5" i="10"/>
  <c r="I7" i="10"/>
  <c r="M7" i="10"/>
  <c r="Q7" i="10"/>
  <c r="U14" i="14"/>
  <c r="R15" i="14" l="1"/>
  <c r="V15" i="14" s="1"/>
  <c r="W15" i="14" s="1"/>
  <c r="R14" i="14"/>
  <c r="V14" i="14" s="1"/>
  <c r="W14" i="14" s="1"/>
  <c r="D10" i="10" l="1"/>
  <c r="E10" i="10" s="1"/>
  <c r="R10" i="10" s="1"/>
  <c r="D9" i="10"/>
  <c r="E9" i="10" s="1"/>
  <c r="D8" i="10"/>
  <c r="E8" i="10" s="1"/>
  <c r="U8" i="10" s="1"/>
  <c r="Z5" i="16"/>
  <c r="AA5" i="16" s="1"/>
  <c r="G5" i="16"/>
  <c r="H5" i="16" s="1"/>
  <c r="E4" i="13"/>
  <c r="H9" i="10" l="1"/>
  <c r="T9" i="10"/>
  <c r="S9" i="10"/>
  <c r="P9" i="10"/>
  <c r="L9" i="10"/>
  <c r="J8" i="10"/>
  <c r="R8" i="10"/>
  <c r="V8" i="10"/>
  <c r="J10" i="10"/>
  <c r="N10" i="10"/>
  <c r="V10" i="10"/>
  <c r="G8" i="10"/>
  <c r="K8" i="10"/>
  <c r="O8" i="10"/>
  <c r="S8" i="10"/>
  <c r="I9" i="10"/>
  <c r="M9" i="10"/>
  <c r="Q9" i="10"/>
  <c r="U9" i="10"/>
  <c r="G10" i="10"/>
  <c r="K10" i="10"/>
  <c r="O10" i="10"/>
  <c r="S10" i="10"/>
  <c r="N8" i="10"/>
  <c r="H8" i="10"/>
  <c r="L8" i="10"/>
  <c r="P8" i="10"/>
  <c r="T8" i="10"/>
  <c r="J9" i="10"/>
  <c r="N9" i="10"/>
  <c r="R9" i="10"/>
  <c r="V9" i="10"/>
  <c r="H10" i="10"/>
  <c r="L10" i="10"/>
  <c r="P10" i="10"/>
  <c r="T10" i="10"/>
  <c r="I8" i="10"/>
  <c r="M8" i="10"/>
  <c r="Q8" i="10"/>
  <c r="G9" i="10"/>
  <c r="K9" i="10"/>
  <c r="O9" i="10"/>
  <c r="I10" i="10"/>
  <c r="M10" i="10"/>
  <c r="Q10" i="10"/>
  <c r="U10" i="10"/>
  <c r="Q5" i="16"/>
  <c r="M5" i="16"/>
  <c r="O5" i="16"/>
  <c r="K5" i="16"/>
  <c r="R5" i="16"/>
  <c r="N5" i="16"/>
  <c r="J5" i="16"/>
  <c r="P5" i="16"/>
  <c r="L5" i="16"/>
  <c r="AK5" i="16"/>
  <c r="AG5" i="16"/>
  <c r="AC5" i="16"/>
  <c r="AJ5" i="16"/>
  <c r="AF5" i="16"/>
  <c r="AI5" i="16"/>
  <c r="AE5" i="16"/>
  <c r="AH5" i="16"/>
  <c r="AD5" i="16"/>
  <c r="E7" i="13" l="1"/>
  <c r="M10" i="13" l="1"/>
  <c r="M11" i="13" l="1"/>
  <c r="I12" i="13" l="1"/>
  <c r="I11" i="13"/>
  <c r="I10" i="13"/>
  <c r="I13" i="13" l="1"/>
  <c r="E8" i="13"/>
  <c r="R5" i="14" l="1"/>
  <c r="V5" i="14" s="1"/>
  <c r="W5" i="14" s="1"/>
  <c r="E10" i="13" l="1"/>
  <c r="E6" i="13"/>
  <c r="E3" i="13"/>
  <c r="E5" i="13"/>
  <c r="E9" i="13"/>
  <c r="D13" i="13"/>
  <c r="D11" i="10" l="1"/>
  <c r="E11" i="10" s="1"/>
  <c r="D12" i="10"/>
  <c r="E12" i="10" s="1"/>
  <c r="D13" i="10"/>
  <c r="E13" i="10" s="1"/>
  <c r="G12" i="10" l="1"/>
  <c r="K12" i="10"/>
  <c r="Q12" i="10"/>
  <c r="H12" i="10"/>
  <c r="J12" i="10"/>
  <c r="L12" i="10"/>
  <c r="N12" i="10"/>
  <c r="P12" i="10"/>
  <c r="R12" i="10"/>
  <c r="T12" i="10"/>
  <c r="V12" i="10"/>
  <c r="I12" i="10"/>
  <c r="M12" i="10"/>
  <c r="O12" i="10"/>
  <c r="S12" i="10"/>
  <c r="U12" i="10"/>
  <c r="M11" i="10"/>
  <c r="Q11" i="10"/>
  <c r="S11" i="10"/>
  <c r="H11" i="10"/>
  <c r="J11" i="10"/>
  <c r="L11" i="10"/>
  <c r="N11" i="10"/>
  <c r="P11" i="10"/>
  <c r="R11" i="10"/>
  <c r="T11" i="10"/>
  <c r="V11" i="10"/>
  <c r="G11" i="10"/>
  <c r="I11" i="10"/>
  <c r="K11" i="10"/>
  <c r="O11" i="10"/>
  <c r="U11" i="10"/>
  <c r="V13" i="10"/>
  <c r="T13" i="10"/>
  <c r="R13" i="10"/>
  <c r="P13" i="10"/>
  <c r="N13" i="10"/>
  <c r="L13" i="10"/>
  <c r="J13" i="10"/>
  <c r="H13" i="10"/>
  <c r="U13" i="10"/>
  <c r="Q13" i="10"/>
  <c r="O13" i="10"/>
  <c r="M13" i="10"/>
  <c r="K13" i="10"/>
  <c r="I13" i="10"/>
  <c r="G13" i="10"/>
  <c r="S13" i="10"/>
  <c r="R13" i="14" l="1"/>
  <c r="V13" i="14" s="1"/>
  <c r="W13" i="14" s="1"/>
  <c r="R12" i="14"/>
  <c r="V12" i="14" s="1"/>
  <c r="W12" i="14" s="1"/>
  <c r="R11" i="14"/>
  <c r="V11" i="14" s="1"/>
  <c r="W11" i="14" s="1"/>
  <c r="R9" i="14" l="1"/>
  <c r="R8" i="14"/>
  <c r="R7" i="14"/>
  <c r="V7" i="14" s="1"/>
  <c r="W7" i="14" s="1"/>
  <c r="E2" i="13" l="1"/>
  <c r="R6" i="14" l="1"/>
  <c r="V6" i="14" s="1"/>
  <c r="W6" i="14" s="1"/>
  <c r="E11" i="13" l="1"/>
  <c r="H9" i="15" l="1"/>
  <c r="G9" i="15"/>
  <c r="F9" i="15"/>
  <c r="E9" i="15"/>
  <c r="D9" i="15"/>
  <c r="C9" i="15"/>
  <c r="H8" i="15"/>
  <c r="G8" i="15"/>
  <c r="F8" i="15"/>
  <c r="E8" i="15"/>
  <c r="D8" i="15"/>
  <c r="C8" i="15"/>
  <c r="H7" i="15"/>
  <c r="G7" i="15"/>
  <c r="F7" i="15"/>
  <c r="E7" i="15"/>
  <c r="D7" i="15"/>
  <c r="C7" i="15"/>
  <c r="H6" i="15"/>
  <c r="G6" i="15"/>
  <c r="F6" i="15"/>
  <c r="E6" i="15"/>
  <c r="D6" i="15"/>
  <c r="C6" i="15"/>
  <c r="H5" i="15"/>
  <c r="G5" i="15"/>
  <c r="F5" i="15"/>
  <c r="E5" i="15"/>
  <c r="D5" i="15"/>
  <c r="C5" i="15"/>
  <c r="H4" i="15"/>
  <c r="G4" i="15"/>
  <c r="F4" i="15"/>
  <c r="E4" i="15"/>
  <c r="D4" i="15"/>
  <c r="C4" i="15"/>
  <c r="H3" i="15"/>
  <c r="G3" i="15"/>
  <c r="F3" i="15"/>
  <c r="E3" i="15"/>
  <c r="D3" i="15"/>
  <c r="C3" i="15"/>
  <c r="H2" i="15"/>
  <c r="G2" i="15"/>
  <c r="F2" i="15"/>
  <c r="E2" i="15"/>
  <c r="D2" i="15"/>
  <c r="C2" i="15"/>
  <c r="R4" i="14" l="1"/>
  <c r="V4" i="14" l="1"/>
  <c r="W4" i="14" s="1"/>
  <c r="V8" i="14"/>
  <c r="W8" i="14" s="1"/>
  <c r="R3" i="14" l="1"/>
  <c r="V9" i="14" l="1"/>
  <c r="W9" i="14" s="1"/>
  <c r="V3" i="14"/>
  <c r="W3" i="14" s="1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1d8;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19-20/x2;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4;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Slashing</t>
        </r>
      </text>
    </comment>
    <comment ref="U3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1d8;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
</t>
        </r>
        <r>
          <rPr>
            <b/>
            <sz val="12"/>
            <color indexed="81"/>
            <rFont val="Times New Roman"/>
            <family val="1"/>
          </rPr>
          <t xml:space="preserve">Range:  </t>
        </r>
        <r>
          <rPr>
            <sz val="12"/>
            <color indexed="81"/>
            <rFont val="Times New Roman"/>
            <family val="1"/>
          </rPr>
          <t xml:space="preserve">80’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4;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Piercing</t>
        </r>
      </text>
    </comment>
    <comment ref="B4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1d6 + 1</t>
        </r>
      </text>
    </comment>
    <comment ref="U4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1d6 + 1</t>
        </r>
      </text>
    </comment>
    <comment ref="B5" authorId="0">
      <text>
        <r>
          <rPr>
            <sz val="12"/>
            <color indexed="81"/>
            <rFont val="Times New Roman"/>
            <family val="1"/>
          </rPr>
          <t>1d6 + 1 + 1d6 cold</t>
        </r>
      </text>
    </comment>
    <comment ref="U5" authorId="0">
      <text>
        <r>
          <rPr>
            <sz val="12"/>
            <color indexed="81"/>
            <rFont val="Times New Roman"/>
            <family val="1"/>
          </rPr>
          <t>1d4 cold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T12" authorId="0">
      <text>
        <r>
          <rPr>
            <i/>
            <sz val="12"/>
            <color theme="1"/>
            <rFont val="Times New Roman"/>
            <family val="1"/>
          </rPr>
          <t>Aid 1d8 + clev hps</t>
        </r>
      </text>
    </comment>
    <comment ref="U14" authorId="0">
      <text>
        <r>
          <rPr>
            <sz val="12"/>
            <color theme="1"/>
            <rFont val="Times New Roman"/>
            <family val="2"/>
          </rPr>
          <t xml:space="preserve">+12 </t>
        </r>
        <r>
          <rPr>
            <i/>
            <sz val="12"/>
            <color theme="1"/>
            <rFont val="Times New Roman"/>
            <family val="1"/>
          </rPr>
          <t>bear’s endurance</t>
        </r>
      </text>
    </comment>
  </commentList>
</comments>
</file>

<file path=xl/sharedStrings.xml><?xml version="1.0" encoding="utf-8"?>
<sst xmlns="http://schemas.openxmlformats.org/spreadsheetml/2006/main" count="212" uniqueCount="144">
  <si>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</si>
  <si>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</si>
  <si>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</si>
  <si>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</si>
  <si>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</si>
  <si>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</si>
  <si>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</si>
  <si>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</si>
  <si>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</si>
  <si>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</si>
  <si>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</si>
  <si>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</si>
  <si>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</si>
  <si>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</si>
  <si>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</si>
  <si>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</si>
  <si>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</si>
  <si>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</si>
  <si>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</si>
  <si>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</si>
  <si>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</si>
  <si>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</si>
  <si>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</si>
  <si>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</si>
  <si>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</si>
  <si>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</si>
  <si>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</si>
  <si>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</si>
  <si>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</si>
  <si>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</si>
  <si>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</si>
  <si>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</si>
  <si>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</si>
  <si>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</si>
  <si>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</si>
  <si>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</si>
  <si>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</si>
  <si>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</si>
  <si>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</si>
  <si>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</si>
  <si>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</si>
  <si>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</si>
  <si>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</si>
  <si>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</si>
  <si>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</si>
  <si>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</si>
  <si>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</si>
  <si>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</si>
  <si>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</si>
  <si>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</si>
  <si>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Allisa</t>
  </si>
  <si>
    <t>Fortitude</t>
  </si>
  <si>
    <t>Reflex</t>
  </si>
  <si>
    <t>Will</t>
  </si>
  <si>
    <t>Group</t>
  </si>
  <si>
    <t>Bloodloss</t>
  </si>
  <si>
    <t>Sonic</t>
  </si>
  <si>
    <t>Kedrik</t>
  </si>
  <si>
    <t>Willow</t>
  </si>
  <si>
    <t>Levels</t>
  </si>
  <si>
    <t>Class</t>
  </si>
  <si>
    <t>Party Composition</t>
  </si>
  <si>
    <t>warlock-rogue</t>
  </si>
  <si>
    <t>archivist</t>
  </si>
  <si>
    <t>druid</t>
  </si>
  <si>
    <t>rogue</t>
  </si>
  <si>
    <t>warlock</t>
  </si>
  <si>
    <t>Total Damage</t>
  </si>
  <si>
    <t>Calcul. Total</t>
  </si>
  <si>
    <t>Brandilor</t>
  </si>
  <si>
    <t>monk</t>
  </si>
  <si>
    <t>fighter</t>
  </si>
  <si>
    <t>Str+</t>
  </si>
  <si>
    <t>W+</t>
  </si>
  <si>
    <t>Other+</t>
  </si>
  <si>
    <t>Zond</t>
  </si>
  <si>
    <t>Dani</t>
  </si>
  <si>
    <t>Dex+</t>
  </si>
  <si>
    <t>cg</t>
  </si>
  <si>
    <t>bs</t>
  </si>
  <si>
    <t>ma</t>
  </si>
  <si>
    <t>pfg</t>
  </si>
  <si>
    <t>pfe</t>
  </si>
  <si>
    <t>mv</t>
  </si>
  <si>
    <t>cold iron</t>
  </si>
  <si>
    <t>Attack Type</t>
  </si>
  <si>
    <t>Resist A.C.E.F.</t>
  </si>
  <si>
    <t>p</t>
  </si>
  <si>
    <t>Total Levels</t>
  </si>
  <si>
    <t>r</t>
  </si>
  <si>
    <t>constables</t>
  </si>
  <si>
    <t>Constable</t>
  </si>
  <si>
    <t>MW longsword</t>
  </si>
  <si>
    <t>MW lt.xbow</t>
  </si>
  <si>
    <t>Handle Animal</t>
  </si>
  <si>
    <t>paladin</t>
  </si>
  <si>
    <t>Escape Artist</t>
  </si>
  <si>
    <t>Copper</t>
  </si>
  <si>
    <t>Brandilor / Copper</t>
  </si>
  <si>
    <t>monstrous spiders</t>
  </si>
  <si>
    <t>rogue-diviner</t>
  </si>
  <si>
    <t>diviner</t>
  </si>
  <si>
    <t>monk-fighter</t>
  </si>
  <si>
    <t>Allisa/Dani/constables</t>
  </si>
  <si>
    <t>Fisticuffs</t>
  </si>
  <si>
    <t>Guru San-ji</t>
  </si>
  <si>
    <t>Sentry Mold</t>
  </si>
  <si>
    <t>Move Silently</t>
  </si>
  <si>
    <t>spell resist</t>
  </si>
  <si>
    <t>Pearl (pal 3)</t>
  </si>
  <si>
    <t>Jade (pal 3)</t>
  </si>
  <si>
    <t>Ruby (pal 3)</t>
  </si>
  <si>
    <t>Constable (pal 3)</t>
  </si>
  <si>
    <t>San-ji</t>
  </si>
  <si>
    <t>sh</t>
  </si>
  <si>
    <t>pfl</t>
  </si>
  <si>
    <t>ar</t>
  </si>
  <si>
    <t>sof</t>
  </si>
  <si>
    <t>brk</t>
  </si>
  <si>
    <t>d</t>
  </si>
  <si>
    <t>pfc</t>
  </si>
  <si>
    <t>Cold slam +1</t>
  </si>
  <si>
    <t>Mold clump</t>
  </si>
  <si>
    <t>wolf</t>
  </si>
  <si>
    <t>bite</t>
  </si>
  <si>
    <t>sentry mold</t>
  </si>
  <si>
    <t>barkskin variable bonus</t>
  </si>
  <si>
    <t>bull’s strength +2 bonus</t>
  </si>
  <si>
    <t>barkskin +2 bonus</t>
  </si>
  <si>
    <t>cat’s grace +2 bonus</t>
  </si>
  <si>
    <t>desecrate +1 bonus</t>
  </si>
  <si>
    <t>mage armor +4 bonus</t>
  </si>
  <si>
    <t>magic vestment +2 bonus</t>
  </si>
  <si>
    <t>haste +1 bonus</t>
  </si>
  <si>
    <t>possession +1 bonus</t>
  </si>
  <si>
    <t>+2 deflection bonus vs. Chaotic opponents</t>
  </si>
  <si>
    <t>+2 deflection bonus vs. Evil opponents</t>
  </si>
  <si>
    <t>+2 deflection bonus vs. Good opponents</t>
  </si>
  <si>
    <t>+2 deflection bonus vs. Lawful opponents</t>
  </si>
  <si>
    <t>raging bonus/penalty</t>
  </si>
  <si>
    <t>shield +4 bonus</t>
  </si>
  <si>
    <t>shield of faith variable bonus</t>
  </si>
  <si>
    <t>post-raging fatigue penalty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</si>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</sst>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b/>
      <sz val="12"/>
      <color indexed="8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rgb="FFC000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6" borderId="0" xfId="1" applyFont="1" applyFill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10" fillId="10" borderId="3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/>
    </xf>
    <xf numFmtId="0" fontId="1" fillId="14" borderId="31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/>
    </xf>
    <xf numFmtId="0" fontId="1" fillId="15" borderId="31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1" fillId="16" borderId="3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12" fillId="13" borderId="3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6" borderId="22" xfId="1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9" fillId="6" borderId="0" xfId="1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5" fillId="11" borderId="43" xfId="0" applyFont="1" applyFill="1" applyBorder="1" applyAlignment="1">
      <alignment horizontal="center"/>
    </xf>
    <xf numFmtId="0" fontId="9" fillId="11" borderId="0" xfId="1" applyFont="1" applyFill="1" applyBorder="1" applyAlignment="1">
      <alignment horizontal="center"/>
    </xf>
    <xf numFmtId="0" fontId="9" fillId="11" borderId="22" xfId="1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3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3" fillId="0" borderId="9" xfId="4" applyBorder="1" applyAlignment="1">
      <alignment horizontal="center"/>
    </xf>
    <xf numFmtId="0" fontId="3" fillId="0" borderId="10" xfId="4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3" fillId="0" borderId="3" xfId="4" applyBorder="1" applyAlignment="1">
      <alignment horizontal="center"/>
    </xf>
    <xf numFmtId="0" fontId="3" fillId="0" borderId="4" xfId="4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3" fillId="0" borderId="6" xfId="4" applyBorder="1" applyAlignment="1">
      <alignment horizontal="center"/>
    </xf>
    <xf numFmtId="0" fontId="3" fillId="0" borderId="7" xfId="4" applyBorder="1" applyAlignment="1">
      <alignment horizontal="center"/>
    </xf>
    <xf numFmtId="0" fontId="1" fillId="0" borderId="53" xfId="0" applyFont="1" applyBorder="1" applyAlignment="1">
      <alignment horizontal="center" textRotation="90"/>
    </xf>
    <xf numFmtId="0" fontId="15" fillId="18" borderId="0" xfId="1" applyFont="1" applyFill="1" applyAlignment="1">
      <alignment horizontal="center"/>
    </xf>
    <xf numFmtId="0" fontId="15" fillId="18" borderId="22" xfId="1" applyFont="1" applyFill="1" applyBorder="1" applyAlignment="1">
      <alignment horizontal="center"/>
    </xf>
    <xf numFmtId="0" fontId="1" fillId="0" borderId="52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55" xfId="0" applyFont="1" applyBorder="1" applyAlignment="1">
      <alignment horizontal="right" vertical="center" textRotation="90"/>
    </xf>
    <xf numFmtId="0" fontId="1" fillId="0" borderId="5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6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2" fillId="0" borderId="0" xfId="0" applyFont="1" applyAlignment="1"/>
    <xf numFmtId="0" fontId="2" fillId="0" borderId="14" xfId="0" applyFont="1" applyBorder="1" applyAlignment="1">
      <alignment horizontal="right"/>
    </xf>
    <xf numFmtId="0" fontId="2" fillId="19" borderId="22" xfId="0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1" fillId="19" borderId="64" xfId="0" applyFont="1" applyFill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53" xfId="0" applyFont="1" applyBorder="1" applyAlignment="1">
      <alignment horizontal="right" vertical="center" textRotation="90"/>
    </xf>
    <xf numFmtId="0" fontId="2" fillId="0" borderId="0" xfId="0" applyFont="1" applyBorder="1" applyAlignment="1">
      <alignment horizontal="right"/>
    </xf>
    <xf numFmtId="0" fontId="1" fillId="0" borderId="67" xfId="0" applyFont="1" applyBorder="1" applyAlignment="1">
      <alignment horizontal="right" vertical="center"/>
    </xf>
    <xf numFmtId="0" fontId="1" fillId="0" borderId="67" xfId="0" applyFont="1" applyBorder="1" applyAlignment="1">
      <alignment horizontal="center" vertical="center"/>
    </xf>
    <xf numFmtId="0" fontId="2" fillId="11" borderId="0" xfId="0" applyFont="1" applyFill="1" applyBorder="1" applyAlignment="1">
      <alignment horizontal="center"/>
    </xf>
    <xf numFmtId="0" fontId="1" fillId="19" borderId="19" xfId="0" applyFont="1" applyFill="1" applyBorder="1" applyAlignment="1">
      <alignment horizontal="center"/>
    </xf>
    <xf numFmtId="0" fontId="2" fillId="2" borderId="68" xfId="0" quotePrefix="1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textRotation="90"/>
    </xf>
    <xf numFmtId="0" fontId="1" fillId="0" borderId="62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17" borderId="0" xfId="1" applyFont="1" applyFill="1" applyAlignment="1">
      <alignment horizontal="centerContinuous"/>
    </xf>
    <xf numFmtId="0" fontId="7" fillId="17" borderId="15" xfId="4" applyFont="1" applyFill="1" applyBorder="1" applyAlignment="1">
      <alignment horizontal="center"/>
    </xf>
    <xf numFmtId="0" fontId="7" fillId="17" borderId="16" xfId="4" applyFont="1" applyFill="1" applyBorder="1" applyAlignment="1">
      <alignment horizontal="center"/>
    </xf>
    <xf numFmtId="0" fontId="7" fillId="17" borderId="17" xfId="4" applyFont="1" applyFill="1" applyBorder="1" applyAlignment="1">
      <alignment horizontal="center"/>
    </xf>
    <xf numFmtId="0" fontId="2" fillId="17" borderId="0" xfId="1" applyFont="1" applyFill="1" applyAlignment="1">
      <alignment horizontal="center"/>
    </xf>
    <xf numFmtId="0" fontId="7" fillId="17" borderId="36" xfId="4" applyFont="1" applyFill="1" applyBorder="1" applyAlignment="1">
      <alignment horizontal="center"/>
    </xf>
    <xf numFmtId="0" fontId="3" fillId="17" borderId="18" xfId="4" applyFont="1" applyFill="1" applyBorder="1" applyAlignment="1">
      <alignment horizontal="center"/>
    </xf>
    <xf numFmtId="0" fontId="3" fillId="17" borderId="19" xfId="4" applyFill="1" applyBorder="1" applyAlignment="1">
      <alignment horizontal="center"/>
    </xf>
    <xf numFmtId="0" fontId="3" fillId="17" borderId="20" xfId="4" applyFill="1" applyBorder="1" applyAlignment="1">
      <alignment horizontal="center"/>
    </xf>
    <xf numFmtId="0" fontId="3" fillId="17" borderId="37" xfId="4" applyFill="1" applyBorder="1" applyAlignment="1">
      <alignment horizontal="center"/>
    </xf>
    <xf numFmtId="0" fontId="3" fillId="17" borderId="21" xfId="4" applyFont="1" applyFill="1" applyBorder="1" applyAlignment="1">
      <alignment horizontal="center"/>
    </xf>
    <xf numFmtId="0" fontId="3" fillId="17" borderId="22" xfId="4" applyFill="1" applyBorder="1" applyAlignment="1">
      <alignment horizontal="center"/>
    </xf>
    <xf numFmtId="0" fontId="3" fillId="17" borderId="23" xfId="4" applyFill="1" applyBorder="1" applyAlignment="1">
      <alignment horizontal="center"/>
    </xf>
    <xf numFmtId="0" fontId="3" fillId="17" borderId="38" xfId="4" applyFill="1" applyBorder="1" applyAlignment="1">
      <alignment horizontal="center"/>
    </xf>
    <xf numFmtId="0" fontId="3" fillId="17" borderId="23" xfId="4" applyFont="1" applyFill="1" applyBorder="1" applyAlignment="1">
      <alignment horizontal="center"/>
    </xf>
    <xf numFmtId="0" fontId="3" fillId="17" borderId="24" xfId="4" applyFont="1" applyFill="1" applyBorder="1" applyAlignment="1">
      <alignment horizontal="center"/>
    </xf>
    <xf numFmtId="0" fontId="3" fillId="17" borderId="25" xfId="4" applyFill="1" applyBorder="1" applyAlignment="1">
      <alignment horizontal="center"/>
    </xf>
    <xf numFmtId="0" fontId="3" fillId="17" borderId="26" xfId="4" applyFill="1" applyBorder="1" applyAlignment="1">
      <alignment horizontal="center"/>
    </xf>
    <xf numFmtId="0" fontId="7" fillId="17" borderId="21" xfId="4" applyFont="1" applyFill="1" applyBorder="1" applyAlignment="1">
      <alignment horizontal="right"/>
    </xf>
    <xf numFmtId="164" fontId="7" fillId="17" borderId="0" xfId="4" applyNumberFormat="1" applyFont="1" applyFill="1" applyBorder="1" applyAlignment="1">
      <alignment horizontal="center"/>
    </xf>
    <xf numFmtId="1" fontId="7" fillId="17" borderId="0" xfId="4" applyNumberFormat="1" applyFont="1" applyFill="1" applyBorder="1" applyAlignment="1">
      <alignment horizontal="center"/>
    </xf>
    <xf numFmtId="0" fontId="7" fillId="17" borderId="0" xfId="4" applyFont="1" applyFill="1" applyBorder="1" applyAlignment="1">
      <alignment horizontal="center"/>
    </xf>
    <xf numFmtId="0" fontId="7" fillId="17" borderId="27" xfId="4" applyFont="1" applyFill="1" applyBorder="1" applyAlignment="1">
      <alignment horizontal="right"/>
    </xf>
    <xf numFmtId="164" fontId="7" fillId="17" borderId="28" xfId="4" applyNumberFormat="1" applyFont="1" applyFill="1" applyBorder="1" applyAlignment="1">
      <alignment horizontal="center"/>
    </xf>
    <xf numFmtId="0" fontId="3" fillId="17" borderId="29" xfId="4" applyFill="1" applyBorder="1" applyAlignment="1">
      <alignment horizontal="center"/>
    </xf>
    <xf numFmtId="0" fontId="1" fillId="17" borderId="70" xfId="1" applyFont="1" applyFill="1" applyBorder="1" applyAlignment="1">
      <alignment horizontal="center"/>
    </xf>
    <xf numFmtId="0" fontId="2" fillId="17" borderId="69" xfId="1" applyFont="1" applyFill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11" borderId="0" xfId="0" quotePrefix="1" applyFont="1" applyFill="1" applyBorder="1" applyAlignment="1">
      <alignment horizontal="center"/>
    </xf>
    <xf numFmtId="0" fontId="9" fillId="11" borderId="0" xfId="1" applyFont="1" applyFill="1" applyBorder="1" applyAlignment="1">
      <alignment horizontal="center" vertical="center"/>
    </xf>
    <xf numFmtId="0" fontId="9" fillId="11" borderId="22" xfId="1" applyFont="1" applyFill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5" fillId="11" borderId="32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20" borderId="22" xfId="0" applyFont="1" applyFill="1" applyBorder="1" applyAlignment="1">
      <alignment horizontal="right" vertical="center"/>
    </xf>
    <xf numFmtId="0" fontId="2" fillId="20" borderId="22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533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FF99CC"/>
      <color rgb="FF0000FF"/>
      <color rgb="FF66FF33"/>
      <color rgb="FFCCFF66"/>
      <color rgb="FF00FF00"/>
      <color rgb="FFFF0000"/>
      <color rgb="FF00FFFF"/>
      <color rgb="FFFF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10</c:v>
                </c:pt>
                <c:pt idx="4">
                  <c:v>17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20</c:v>
                </c:pt>
                <c:pt idx="4">
                  <c:v>19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12</c:v>
                </c:pt>
                <c:pt idx="3">
                  <c:v>25</c:v>
                </c:pt>
                <c:pt idx="4">
                  <c:v>22</c:v>
                </c:pt>
                <c:pt idx="5">
                  <c:v>35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20</c:v>
                </c:pt>
                <c:pt idx="2">
                  <c:v>10</c:v>
                </c:pt>
                <c:pt idx="3">
                  <c:v>32</c:v>
                </c:pt>
                <c:pt idx="4">
                  <c:v>29</c:v>
                </c:pt>
                <c:pt idx="5">
                  <c:v>34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15</c:v>
                </c:pt>
                <c:pt idx="2">
                  <c:v>26</c:v>
                </c:pt>
                <c:pt idx="3">
                  <c:v>38</c:v>
                </c:pt>
                <c:pt idx="4">
                  <c:v>36</c:v>
                </c:pt>
                <c:pt idx="5">
                  <c:v>53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20</c:v>
                </c:pt>
                <c:pt idx="2">
                  <c:v>38</c:v>
                </c:pt>
                <c:pt idx="3">
                  <c:v>39</c:v>
                </c:pt>
                <c:pt idx="4">
                  <c:v>38</c:v>
                </c:pt>
                <c:pt idx="5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074752"/>
        <c:axId val="265953664"/>
        <c:axId val="303157696"/>
      </c:area3DChart>
      <c:catAx>
        <c:axId val="266074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65953664"/>
        <c:crosses val="autoZero"/>
        <c:auto val="1"/>
        <c:lblAlgn val="ctr"/>
        <c:lblOffset val="100"/>
        <c:noMultiLvlLbl val="0"/>
      </c:catAx>
      <c:valAx>
        <c:axId val="26595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66074752"/>
        <c:crosses val="autoZero"/>
        <c:crossBetween val="midCat"/>
      </c:valAx>
      <c:serAx>
        <c:axId val="303157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6595366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9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14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11</c:v>
                </c:pt>
                <c:pt idx="2">
                  <c:v>7</c:v>
                </c:pt>
                <c:pt idx="3">
                  <c:v>12</c:v>
                </c:pt>
                <c:pt idx="4">
                  <c:v>10</c:v>
                </c:pt>
                <c:pt idx="5">
                  <c:v>26</c:v>
                </c:pt>
                <c:pt idx="6">
                  <c:v>38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32</c:v>
                </c:pt>
                <c:pt idx="5">
                  <c:v>38</c:v>
                </c:pt>
                <c:pt idx="6">
                  <c:v>39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17</c:v>
                </c:pt>
                <c:pt idx="2">
                  <c:v>19</c:v>
                </c:pt>
                <c:pt idx="3">
                  <c:v>22</c:v>
                </c:pt>
                <c:pt idx="4">
                  <c:v>29</c:v>
                </c:pt>
                <c:pt idx="5">
                  <c:v>36</c:v>
                </c:pt>
                <c:pt idx="6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17</c:v>
                </c:pt>
                <c:pt idx="2">
                  <c:v>17</c:v>
                </c:pt>
                <c:pt idx="3">
                  <c:v>35</c:v>
                </c:pt>
                <c:pt idx="4">
                  <c:v>34</c:v>
                </c:pt>
                <c:pt idx="5">
                  <c:v>53</c:v>
                </c:pt>
                <c:pt idx="6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987200"/>
        <c:axId val="265988736"/>
        <c:axId val="303162688"/>
      </c:area3DChart>
      <c:catAx>
        <c:axId val="265987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65988736"/>
        <c:crosses val="autoZero"/>
        <c:auto val="1"/>
        <c:lblAlgn val="ctr"/>
        <c:lblOffset val="100"/>
        <c:noMultiLvlLbl val="0"/>
      </c:catAx>
      <c:valAx>
        <c:axId val="26598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65987200"/>
        <c:crosses val="autoZero"/>
        <c:crossBetween val="midCat"/>
      </c:valAx>
      <c:serAx>
        <c:axId val="303162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6598873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10</c:v>
                </c:pt>
                <c:pt idx="4">
                  <c:v>17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20</c:v>
                </c:pt>
                <c:pt idx="4">
                  <c:v>19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12</c:v>
                </c:pt>
                <c:pt idx="3">
                  <c:v>25</c:v>
                </c:pt>
                <c:pt idx="4">
                  <c:v>22</c:v>
                </c:pt>
                <c:pt idx="5">
                  <c:v>35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20</c:v>
                </c:pt>
                <c:pt idx="2">
                  <c:v>10</c:v>
                </c:pt>
                <c:pt idx="3">
                  <c:v>32</c:v>
                </c:pt>
                <c:pt idx="4">
                  <c:v>29</c:v>
                </c:pt>
                <c:pt idx="5">
                  <c:v>34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15</c:v>
                </c:pt>
                <c:pt idx="2">
                  <c:v>26</c:v>
                </c:pt>
                <c:pt idx="3">
                  <c:v>38</c:v>
                </c:pt>
                <c:pt idx="4">
                  <c:v>36</c:v>
                </c:pt>
                <c:pt idx="5">
                  <c:v>53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20</c:v>
                </c:pt>
                <c:pt idx="2">
                  <c:v>38</c:v>
                </c:pt>
                <c:pt idx="3">
                  <c:v>39</c:v>
                </c:pt>
                <c:pt idx="4">
                  <c:v>38</c:v>
                </c:pt>
                <c:pt idx="5">
                  <c:v>62</c:v>
                </c:pt>
              </c:numCache>
            </c:numRef>
          </c:val>
        </c:ser>
        <c:bandFmts/>
        <c:axId val="266097024"/>
        <c:axId val="266098560"/>
        <c:axId val="357980352"/>
      </c:surface3DChart>
      <c:catAx>
        <c:axId val="266097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66098560"/>
        <c:crosses val="autoZero"/>
        <c:auto val="1"/>
        <c:lblAlgn val="ctr"/>
        <c:lblOffset val="100"/>
        <c:noMultiLvlLbl val="0"/>
      </c:catAx>
      <c:valAx>
        <c:axId val="26609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66097024"/>
        <c:crosses val="autoZero"/>
        <c:crossBetween val="midCat"/>
      </c:valAx>
      <c:serAx>
        <c:axId val="357980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6609856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workbookViewId="0"/>
  </sheetViews>
  <sheetFormatPr defaultRowHeight="15.75" x14ac:dyDescent="0.25"/>
  <cols>
    <col min="1" max="1" width="16.25" style="5" bestFit="1" customWidth="1"/>
    <col min="2" max="2" width="6.125" style="5" bestFit="1" customWidth="1"/>
    <col min="3" max="3" width="8.375" style="5" bestFit="1" customWidth="1"/>
    <col min="4" max="4" width="4.375" style="5" bestFit="1" customWidth="1"/>
    <col min="5" max="5" width="12.5" style="5" bestFit="1" customWidth="1"/>
    <col min="6" max="7" width="2.75" style="5" customWidth="1"/>
    <col min="8" max="8" width="14.375" style="5" bestFit="1" customWidth="1"/>
    <col min="9" max="9" width="4.75" style="5" bestFit="1" customWidth="1"/>
    <col min="10" max="10" width="12" style="5" bestFit="1" customWidth="1"/>
    <col min="11" max="11" width="2.75" style="5" customWidth="1"/>
    <col min="12" max="12" width="11.375" style="5" bestFit="1" customWidth="1"/>
    <col min="13" max="13" width="6.5" style="5" bestFit="1" customWidth="1"/>
    <col min="14" max="14" width="2.75" style="5" customWidth="1"/>
    <col min="15" max="16384" width="9" style="5"/>
  </cols>
  <sheetData>
    <row r="1" spans="1:14" s="4" customFormat="1" ht="16.5" thickBot="1" x14ac:dyDescent="0.3">
      <c r="A1" s="72" t="s">
        <v>6</v>
      </c>
      <c r="B1" s="73" t="s">
        <v>54</v>
      </c>
      <c r="C1" s="74" t="s">
        <v>24</v>
      </c>
      <c r="D1" s="73" t="s">
        <v>1</v>
      </c>
      <c r="E1" s="92" t="s">
        <v>25</v>
      </c>
      <c r="F1" s="160"/>
      <c r="G1" s="121"/>
      <c r="H1" s="121" t="s">
        <v>61</v>
      </c>
      <c r="I1" s="121"/>
      <c r="J1" s="121"/>
      <c r="K1" s="121"/>
      <c r="L1" s="121"/>
      <c r="M1" s="121"/>
      <c r="N1" s="121"/>
    </row>
    <row r="2" spans="1:14" ht="17.25" thickTop="1" thickBot="1" x14ac:dyDescent="0.3">
      <c r="A2" s="64" t="s">
        <v>90</v>
      </c>
      <c r="B2" s="65">
        <v>1</v>
      </c>
      <c r="C2" s="51">
        <v>3</v>
      </c>
      <c r="D2" s="94">
        <f t="shared" ref="D2:D11" ca="1" si="0">RANDBETWEEN(1,20)</f>
        <v>3</v>
      </c>
      <c r="E2" s="93">
        <f t="shared" ref="E2:E11" ca="1" si="1">D2+C2</f>
        <v>6</v>
      </c>
      <c r="F2" s="161"/>
      <c r="G2" s="125"/>
      <c r="H2" s="122" t="s">
        <v>6</v>
      </c>
      <c r="I2" s="123" t="s">
        <v>26</v>
      </c>
      <c r="J2" s="124" t="s">
        <v>27</v>
      </c>
      <c r="K2" s="125"/>
      <c r="L2" s="122" t="s">
        <v>60</v>
      </c>
      <c r="M2" s="126" t="s">
        <v>59</v>
      </c>
      <c r="N2" s="125"/>
    </row>
    <row r="3" spans="1:14" x14ac:dyDescent="0.25">
      <c r="A3" s="57" t="s">
        <v>50</v>
      </c>
      <c r="B3" s="54">
        <v>1</v>
      </c>
      <c r="C3" s="51">
        <v>1</v>
      </c>
      <c r="D3" s="94">
        <f t="shared" ca="1" si="0"/>
        <v>17</v>
      </c>
      <c r="E3" s="93">
        <f t="shared" ca="1" si="1"/>
        <v>18</v>
      </c>
      <c r="F3" s="161"/>
      <c r="G3" s="125"/>
      <c r="H3" s="127" t="s">
        <v>50</v>
      </c>
      <c r="I3" s="128">
        <v>5</v>
      </c>
      <c r="J3" s="129" t="s">
        <v>64</v>
      </c>
      <c r="K3" s="125"/>
      <c r="L3" s="127" t="s">
        <v>66</v>
      </c>
      <c r="M3" s="130">
        <v>7</v>
      </c>
      <c r="N3" s="125"/>
    </row>
    <row r="4" spans="1:14" x14ac:dyDescent="0.25">
      <c r="A4" s="90" t="s">
        <v>125</v>
      </c>
      <c r="B4" s="91">
        <v>2</v>
      </c>
      <c r="C4" s="51">
        <v>-5</v>
      </c>
      <c r="D4" s="94">
        <f t="shared" ca="1" si="0"/>
        <v>19</v>
      </c>
      <c r="E4" s="93">
        <f t="shared" ca="1" si="1"/>
        <v>14</v>
      </c>
      <c r="F4" s="161"/>
      <c r="G4" s="125"/>
      <c r="H4" s="131" t="s">
        <v>69</v>
      </c>
      <c r="I4" s="132">
        <v>5</v>
      </c>
      <c r="J4" s="133" t="s">
        <v>102</v>
      </c>
      <c r="K4" s="125"/>
      <c r="L4" s="131" t="s">
        <v>64</v>
      </c>
      <c r="M4" s="134">
        <v>5</v>
      </c>
      <c r="N4" s="125"/>
    </row>
    <row r="5" spans="1:14" x14ac:dyDescent="0.25">
      <c r="A5" s="57" t="s">
        <v>76</v>
      </c>
      <c r="B5" s="54">
        <v>1</v>
      </c>
      <c r="C5" s="52">
        <v>3</v>
      </c>
      <c r="D5" s="94">
        <f t="shared" ca="1" si="0"/>
        <v>7</v>
      </c>
      <c r="E5" s="93">
        <f t="shared" ca="1" si="1"/>
        <v>10</v>
      </c>
      <c r="F5" s="161"/>
      <c r="G5" s="125"/>
      <c r="H5" s="131" t="s">
        <v>97</v>
      </c>
      <c r="I5" s="132">
        <v>5</v>
      </c>
      <c r="J5" s="133" t="s">
        <v>100</v>
      </c>
      <c r="K5" s="125"/>
      <c r="L5" s="131" t="s">
        <v>70</v>
      </c>
      <c r="M5" s="134">
        <v>4</v>
      </c>
      <c r="N5" s="125"/>
    </row>
    <row r="6" spans="1:14" x14ac:dyDescent="0.25">
      <c r="A6" s="13" t="s">
        <v>57</v>
      </c>
      <c r="B6" s="54">
        <v>1</v>
      </c>
      <c r="C6" s="51">
        <v>1</v>
      </c>
      <c r="D6" s="94">
        <f t="shared" ca="1" si="0"/>
        <v>15</v>
      </c>
      <c r="E6" s="93">
        <f t="shared" ca="1" si="1"/>
        <v>16</v>
      </c>
      <c r="F6" s="161"/>
      <c r="G6" s="125"/>
      <c r="H6" s="131" t="s">
        <v>76</v>
      </c>
      <c r="I6" s="132">
        <v>5</v>
      </c>
      <c r="J6" s="133" t="s">
        <v>66</v>
      </c>
      <c r="K6" s="125"/>
      <c r="L6" s="131" t="s">
        <v>63</v>
      </c>
      <c r="M6" s="134">
        <v>4</v>
      </c>
      <c r="N6" s="125"/>
    </row>
    <row r="7" spans="1:14" x14ac:dyDescent="0.25">
      <c r="A7" s="150" t="s">
        <v>105</v>
      </c>
      <c r="B7" s="151">
        <v>1</v>
      </c>
      <c r="C7" s="152">
        <v>1</v>
      </c>
      <c r="D7" s="94">
        <f t="shared" ca="1" si="0"/>
        <v>14</v>
      </c>
      <c r="E7" s="93">
        <f t="shared" ca="1" si="1"/>
        <v>15</v>
      </c>
      <c r="F7" s="161"/>
      <c r="G7" s="125"/>
      <c r="H7" s="131" t="s">
        <v>57</v>
      </c>
      <c r="I7" s="132">
        <v>5</v>
      </c>
      <c r="J7" s="135" t="s">
        <v>63</v>
      </c>
      <c r="K7" s="125"/>
      <c r="L7" s="131" t="s">
        <v>101</v>
      </c>
      <c r="M7" s="134">
        <v>1</v>
      </c>
      <c r="N7" s="125"/>
    </row>
    <row r="8" spans="1:14" x14ac:dyDescent="0.25">
      <c r="A8" s="57" t="s">
        <v>97</v>
      </c>
      <c r="B8" s="54">
        <v>1</v>
      </c>
      <c r="C8" s="51">
        <v>3</v>
      </c>
      <c r="D8" s="94">
        <f t="shared" ca="1" si="0"/>
        <v>6</v>
      </c>
      <c r="E8" s="93">
        <f t="shared" ca="1" si="1"/>
        <v>9</v>
      </c>
      <c r="F8" s="161"/>
      <c r="G8" s="125"/>
      <c r="H8" s="131" t="s">
        <v>58</v>
      </c>
      <c r="I8" s="132">
        <v>5</v>
      </c>
      <c r="J8" s="133" t="s">
        <v>62</v>
      </c>
      <c r="K8" s="125"/>
      <c r="L8" s="131" t="s">
        <v>71</v>
      </c>
      <c r="M8" s="134">
        <v>5</v>
      </c>
      <c r="N8" s="125"/>
    </row>
    <row r="9" spans="1:14" ht="16.5" thickBot="1" x14ac:dyDescent="0.3">
      <c r="A9" s="13" t="s">
        <v>69</v>
      </c>
      <c r="B9" s="54">
        <v>1</v>
      </c>
      <c r="C9" s="52">
        <v>3</v>
      </c>
      <c r="D9" s="94">
        <f t="shared" ca="1" si="0"/>
        <v>12</v>
      </c>
      <c r="E9" s="93">
        <f t="shared" ca="1" si="1"/>
        <v>15</v>
      </c>
      <c r="F9" s="161"/>
      <c r="G9" s="125"/>
      <c r="H9" s="136" t="s">
        <v>75</v>
      </c>
      <c r="I9" s="137">
        <v>5</v>
      </c>
      <c r="J9" s="138" t="s">
        <v>71</v>
      </c>
      <c r="K9" s="125"/>
      <c r="L9" s="131" t="s">
        <v>65</v>
      </c>
      <c r="M9" s="134">
        <v>4</v>
      </c>
      <c r="N9" s="125"/>
    </row>
    <row r="10" spans="1:14" ht="16.5" thickBot="1" x14ac:dyDescent="0.3">
      <c r="A10" s="57" t="s">
        <v>58</v>
      </c>
      <c r="B10" s="54">
        <v>1</v>
      </c>
      <c r="C10" s="51">
        <v>5</v>
      </c>
      <c r="D10" s="94">
        <f t="shared" ca="1" si="0"/>
        <v>14</v>
      </c>
      <c r="E10" s="93">
        <f t="shared" ca="1" si="1"/>
        <v>19</v>
      </c>
      <c r="F10" s="161"/>
      <c r="G10" s="125"/>
      <c r="H10" s="139" t="s">
        <v>28</v>
      </c>
      <c r="I10" s="140">
        <f>AVERAGE(I3:I9)</f>
        <v>5</v>
      </c>
      <c r="J10" s="133"/>
      <c r="K10" s="125"/>
      <c r="L10" s="131" t="s">
        <v>95</v>
      </c>
      <c r="M10" s="134">
        <f>SUM(I15:I20)</f>
        <v>0</v>
      </c>
      <c r="N10" s="125"/>
    </row>
    <row r="11" spans="1:14" ht="17.25" thickTop="1" thickBot="1" x14ac:dyDescent="0.3">
      <c r="A11" s="13" t="s">
        <v>75</v>
      </c>
      <c r="B11" s="54">
        <v>1</v>
      </c>
      <c r="C11" s="51">
        <v>2</v>
      </c>
      <c r="D11" s="94">
        <f t="shared" ca="1" si="0"/>
        <v>3</v>
      </c>
      <c r="E11" s="93">
        <f t="shared" ca="1" si="1"/>
        <v>5</v>
      </c>
      <c r="F11" s="161"/>
      <c r="G11" s="125"/>
      <c r="H11" s="139" t="s">
        <v>29</v>
      </c>
      <c r="I11" s="141">
        <f>SUM(I3:I9)</f>
        <v>35</v>
      </c>
      <c r="J11" s="133"/>
      <c r="K11" s="125"/>
      <c r="L11" s="146" t="s">
        <v>88</v>
      </c>
      <c r="M11" s="147">
        <f>SUM(M3:M10)</f>
        <v>30</v>
      </c>
      <c r="N11" s="125"/>
    </row>
    <row r="12" spans="1:14" ht="16.5" thickTop="1" x14ac:dyDescent="0.25">
      <c r="G12" s="125"/>
      <c r="H12" s="139" t="s">
        <v>30</v>
      </c>
      <c r="I12" s="142">
        <f>COUNT(I3:I9)</f>
        <v>7</v>
      </c>
      <c r="J12" s="133"/>
      <c r="K12" s="125"/>
      <c r="L12" s="125"/>
      <c r="M12" s="125"/>
      <c r="N12" s="125"/>
    </row>
    <row r="13" spans="1:14" ht="16.5" thickBot="1" x14ac:dyDescent="0.3">
      <c r="D13" s="94">
        <f t="shared" ref="D13" ca="1" si="2">RANDBETWEEN(1,20)</f>
        <v>8</v>
      </c>
      <c r="G13" s="125"/>
      <c r="H13" s="143" t="s">
        <v>31</v>
      </c>
      <c r="I13" s="144">
        <f>((I10)*(I12/4))</f>
        <v>8.75</v>
      </c>
      <c r="J13" s="145"/>
      <c r="K13" s="125"/>
      <c r="L13" s="125"/>
      <c r="M13" s="125"/>
      <c r="N13" s="125"/>
    </row>
    <row r="14" spans="1:14" ht="16.5" thickTop="1" x14ac:dyDescent="0.25">
      <c r="G14" s="121"/>
      <c r="H14" s="121"/>
      <c r="I14" s="121"/>
      <c r="J14" s="121"/>
      <c r="K14" s="121"/>
      <c r="L14" s="121"/>
      <c r="M14" s="121"/>
      <c r="N14" s="121"/>
    </row>
  </sheetData>
  <sortState ref="A2:E11">
    <sortCondition descending="1" ref="E2:E11"/>
    <sortCondition descending="1" ref="C2:C11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0"/>
  <sheetViews>
    <sheetView showGridLines="0" tabSelected="1" zoomScale="85" zoomScaleNormal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.125" defaultRowHeight="15.75" x14ac:dyDescent="0.25"/>
  <cols>
    <col min="1" max="1" width="16.125" style="101" bestFit="1" customWidth="1"/>
    <col min="2" max="2" width="16.625" style="112" customWidth="1"/>
    <col min="3" max="3" width="5" style="2" bestFit="1" customWidth="1"/>
    <col min="4" max="4" width="4.5" style="2" bestFit="1" customWidth="1"/>
    <col min="5" max="5" width="3.875" style="2" bestFit="1" customWidth="1"/>
    <col min="6" max="6" width="6.875" style="2" bestFit="1" customWidth="1"/>
    <col min="7" max="7" width="3.875" style="2" bestFit="1" customWidth="1"/>
    <col min="8" max="8" width="5.25" style="2" bestFit="1" customWidth="1"/>
    <col min="9" max="9" width="1" style="2" customWidth="1"/>
    <col min="10" max="17" width="3.875" style="2" bestFit="1" customWidth="1"/>
    <col min="18" max="18" width="3.875" style="12" bestFit="1" customWidth="1"/>
    <col min="19" max="19" width="1" style="103" customWidth="1"/>
    <col min="20" max="20" width="16.125" style="53" bestFit="1" customWidth="1"/>
    <col min="21" max="21" width="13.75" style="53" bestFit="1" customWidth="1"/>
    <col min="22" max="22" width="5" style="53" bestFit="1" customWidth="1"/>
    <col min="23" max="23" width="5.5" style="53" customWidth="1"/>
    <col min="24" max="24" width="3.875" style="53" bestFit="1" customWidth="1"/>
    <col min="25" max="25" width="6.875" style="2" bestFit="1" customWidth="1"/>
    <col min="26" max="26" width="3.875" style="2" bestFit="1" customWidth="1"/>
    <col min="27" max="27" width="5.25" style="2" bestFit="1" customWidth="1"/>
    <col min="28" max="28" width="1" style="2" customWidth="1"/>
    <col min="29" max="36" width="3.875" style="2" bestFit="1" customWidth="1"/>
    <col min="37" max="37" width="3.875" style="12" bestFit="1" customWidth="1"/>
    <col min="38" max="38" width="11.875" style="2" bestFit="1" customWidth="1"/>
    <col min="39" max="16384" width="9.125" style="2"/>
  </cols>
  <sheetData>
    <row r="1" spans="1:37" s="97" customFormat="1" ht="118.5" thickBot="1" x14ac:dyDescent="0.3">
      <c r="A1" s="95"/>
      <c r="B1" s="111"/>
      <c r="C1" s="96"/>
      <c r="D1" s="96"/>
      <c r="E1" s="96"/>
      <c r="F1" s="96"/>
      <c r="G1" s="96"/>
      <c r="H1" s="96"/>
      <c r="I1" s="96"/>
      <c r="J1" s="89" t="s">
        <v>125</v>
      </c>
      <c r="K1" s="89" t="s">
        <v>75</v>
      </c>
      <c r="L1" s="89" t="s">
        <v>99</v>
      </c>
      <c r="M1" s="89"/>
      <c r="N1" s="89"/>
      <c r="O1" s="89" t="s">
        <v>91</v>
      </c>
      <c r="P1" s="89" t="s">
        <v>98</v>
      </c>
      <c r="Q1" s="89" t="s">
        <v>57</v>
      </c>
      <c r="R1" s="120" t="s">
        <v>58</v>
      </c>
      <c r="S1" s="11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120"/>
      <c r="AF1" s="89"/>
      <c r="AG1" s="89" t="s">
        <v>103</v>
      </c>
      <c r="AH1" s="89"/>
      <c r="AI1" s="89" t="s">
        <v>104</v>
      </c>
      <c r="AJ1" s="89" t="s">
        <v>113</v>
      </c>
      <c r="AK1" s="118"/>
    </row>
    <row r="2" spans="1:37" s="1" customFormat="1" ht="16.5" thickBot="1" x14ac:dyDescent="0.3">
      <c r="A2" s="113" t="s">
        <v>6</v>
      </c>
      <c r="B2" s="114" t="s">
        <v>85</v>
      </c>
      <c r="C2" s="105" t="s">
        <v>3</v>
      </c>
      <c r="D2" s="106" t="s">
        <v>72</v>
      </c>
      <c r="E2" s="107" t="s">
        <v>73</v>
      </c>
      <c r="F2" s="106" t="s">
        <v>74</v>
      </c>
      <c r="G2" s="106" t="s">
        <v>4</v>
      </c>
      <c r="H2" s="106" t="s">
        <v>5</v>
      </c>
      <c r="I2" s="106"/>
      <c r="J2" s="106">
        <v>11</v>
      </c>
      <c r="K2" s="108">
        <v>13</v>
      </c>
      <c r="L2" s="108">
        <v>14</v>
      </c>
      <c r="M2" s="108">
        <v>15</v>
      </c>
      <c r="N2" s="108">
        <v>16</v>
      </c>
      <c r="O2" s="108">
        <v>17</v>
      </c>
      <c r="P2" s="108">
        <v>18</v>
      </c>
      <c r="Q2" s="108">
        <v>19</v>
      </c>
      <c r="R2" s="109">
        <v>21</v>
      </c>
      <c r="S2" s="98"/>
      <c r="T2" s="113" t="s">
        <v>6</v>
      </c>
      <c r="U2" s="114" t="s">
        <v>85</v>
      </c>
      <c r="V2" s="116" t="s">
        <v>3</v>
      </c>
      <c r="W2" s="107" t="s">
        <v>77</v>
      </c>
      <c r="X2" s="107" t="s">
        <v>73</v>
      </c>
      <c r="Y2" s="106" t="s">
        <v>74</v>
      </c>
      <c r="Z2" s="106" t="s">
        <v>4</v>
      </c>
      <c r="AA2" s="106" t="s">
        <v>5</v>
      </c>
      <c r="AB2" s="106"/>
      <c r="AC2" s="106">
        <v>12</v>
      </c>
      <c r="AD2" s="108">
        <v>13</v>
      </c>
      <c r="AE2" s="108">
        <v>14</v>
      </c>
      <c r="AF2" s="108">
        <v>15</v>
      </c>
      <c r="AG2" s="108">
        <v>18</v>
      </c>
      <c r="AH2" s="108">
        <v>19</v>
      </c>
      <c r="AI2" s="108">
        <v>20</v>
      </c>
      <c r="AJ2" s="108">
        <v>22</v>
      </c>
      <c r="AK2" s="110">
        <v>24</v>
      </c>
    </row>
    <row r="3" spans="1:37" x14ac:dyDescent="0.25">
      <c r="A3" s="159" t="s">
        <v>91</v>
      </c>
      <c r="B3" s="115" t="s">
        <v>92</v>
      </c>
      <c r="C3" s="102">
        <v>3</v>
      </c>
      <c r="D3" s="49">
        <v>2</v>
      </c>
      <c r="E3" s="49">
        <v>1</v>
      </c>
      <c r="F3" s="49">
        <v>0</v>
      </c>
      <c r="G3" s="49">
        <f ca="1">RANDBETWEEN(1,20)</f>
        <v>15</v>
      </c>
      <c r="H3" s="49">
        <f t="shared" ref="H3:H5" ca="1" si="0">SUM(C3:G3)</f>
        <v>21</v>
      </c>
      <c r="I3" s="99"/>
      <c r="J3" s="49" t="str">
        <f t="shared" ref="J3:R5" ca="1" si="1">IF($H3&gt;J$2-1,"Yes","No")</f>
        <v>Yes</v>
      </c>
      <c r="K3" s="53" t="str">
        <f t="shared" ca="1" si="1"/>
        <v>Yes</v>
      </c>
      <c r="L3" s="53" t="str">
        <f t="shared" ca="1" si="1"/>
        <v>Yes</v>
      </c>
      <c r="M3" s="53" t="str">
        <f t="shared" ca="1" si="1"/>
        <v>Yes</v>
      </c>
      <c r="N3" s="53" t="str">
        <f t="shared" ca="1" si="1"/>
        <v>Yes</v>
      </c>
      <c r="O3" s="53" t="str">
        <f t="shared" ca="1" si="1"/>
        <v>Yes</v>
      </c>
      <c r="P3" s="53" t="str">
        <f t="shared" ca="1" si="1"/>
        <v>Yes</v>
      </c>
      <c r="Q3" s="53" t="str">
        <f t="shared" ca="1" si="1"/>
        <v>Yes</v>
      </c>
      <c r="R3" s="12" t="str">
        <f t="shared" ca="1" si="1"/>
        <v>Yes</v>
      </c>
      <c r="T3" s="159" t="s">
        <v>91</v>
      </c>
      <c r="U3" s="115" t="s">
        <v>93</v>
      </c>
      <c r="V3" s="102">
        <v>3</v>
      </c>
      <c r="W3" s="94">
        <v>-1</v>
      </c>
      <c r="X3" s="49">
        <v>1</v>
      </c>
      <c r="Y3" s="49">
        <v>0</v>
      </c>
      <c r="Z3" s="49">
        <f ca="1">RANDBETWEEN(1,20)</f>
        <v>4</v>
      </c>
      <c r="AA3" s="49">
        <f ca="1">SUM(V3:Z3)</f>
        <v>7</v>
      </c>
      <c r="AB3" s="99"/>
      <c r="AC3" s="49" t="str">
        <f t="shared" ref="AC3:AK5" ca="1" si="2">IF($AA3&gt;AC$2-1,"Yes","No")</f>
        <v>No</v>
      </c>
      <c r="AD3" s="53" t="str">
        <f t="shared" ca="1" si="2"/>
        <v>No</v>
      </c>
      <c r="AE3" s="53" t="str">
        <f t="shared" ca="1" si="2"/>
        <v>No</v>
      </c>
      <c r="AF3" s="53" t="str">
        <f t="shared" ca="1" si="2"/>
        <v>No</v>
      </c>
      <c r="AG3" s="53" t="str">
        <f t="shared" ca="1" si="2"/>
        <v>No</v>
      </c>
      <c r="AH3" s="53" t="str">
        <f t="shared" ca="1" si="2"/>
        <v>No</v>
      </c>
      <c r="AI3" s="53" t="str">
        <f t="shared" ca="1" si="2"/>
        <v>No</v>
      </c>
      <c r="AJ3" s="53" t="str">
        <f t="shared" ca="1" si="2"/>
        <v>No</v>
      </c>
      <c r="AK3" s="12" t="str">
        <f t="shared" ca="1" si="2"/>
        <v>No</v>
      </c>
    </row>
    <row r="4" spans="1:37" x14ac:dyDescent="0.25">
      <c r="A4" s="159" t="s">
        <v>123</v>
      </c>
      <c r="B4" s="149" t="s">
        <v>124</v>
      </c>
      <c r="C4" s="102">
        <v>3</v>
      </c>
      <c r="D4" s="49">
        <v>0</v>
      </c>
      <c r="E4" s="49">
        <v>0</v>
      </c>
      <c r="F4" s="49">
        <v>0</v>
      </c>
      <c r="G4" s="49">
        <f t="shared" ref="G4" ca="1" si="3">RANDBETWEEN(1,20)</f>
        <v>9</v>
      </c>
      <c r="H4" s="49">
        <f t="shared" ref="H4" ca="1" si="4">SUM(C4:G4)</f>
        <v>12</v>
      </c>
      <c r="I4" s="99"/>
      <c r="J4" s="49" t="str">
        <f t="shared" ca="1" si="1"/>
        <v>Yes</v>
      </c>
      <c r="K4" s="53" t="str">
        <f t="shared" ca="1" si="1"/>
        <v>No</v>
      </c>
      <c r="L4" s="53" t="str">
        <f t="shared" ca="1" si="1"/>
        <v>No</v>
      </c>
      <c r="M4" s="53" t="str">
        <f t="shared" ca="1" si="1"/>
        <v>No</v>
      </c>
      <c r="N4" s="53" t="str">
        <f t="shared" ca="1" si="1"/>
        <v>No</v>
      </c>
      <c r="O4" s="53" t="str">
        <f t="shared" ca="1" si="1"/>
        <v>No</v>
      </c>
      <c r="P4" s="53" t="str">
        <f t="shared" ca="1" si="1"/>
        <v>No</v>
      </c>
      <c r="Q4" s="53" t="str">
        <f t="shared" ca="1" si="1"/>
        <v>No</v>
      </c>
      <c r="R4" s="12" t="str">
        <f t="shared" ca="1" si="1"/>
        <v>No</v>
      </c>
      <c r="T4" s="159" t="s">
        <v>123</v>
      </c>
      <c r="U4" s="149" t="s">
        <v>124</v>
      </c>
      <c r="V4" s="102">
        <v>3</v>
      </c>
      <c r="W4" s="49">
        <v>0</v>
      </c>
      <c r="X4" s="49">
        <v>0</v>
      </c>
      <c r="Y4" s="49">
        <v>0</v>
      </c>
      <c r="Z4" s="49">
        <f t="shared" ref="Z4" ca="1" si="5">RANDBETWEEN(1,20)</f>
        <v>7</v>
      </c>
      <c r="AA4" s="49">
        <f t="shared" ref="AA4" ca="1" si="6">SUM(V4:Z4)</f>
        <v>10</v>
      </c>
      <c r="AB4" s="99"/>
      <c r="AC4" s="49" t="str">
        <f t="shared" ca="1" si="2"/>
        <v>No</v>
      </c>
      <c r="AD4" s="53" t="str">
        <f t="shared" ca="1" si="2"/>
        <v>No</v>
      </c>
      <c r="AE4" s="53" t="str">
        <f t="shared" ca="1" si="2"/>
        <v>No</v>
      </c>
      <c r="AF4" s="53" t="str">
        <f t="shared" ca="1" si="2"/>
        <v>No</v>
      </c>
      <c r="AG4" s="53" t="str">
        <f t="shared" ca="1" si="2"/>
        <v>No</v>
      </c>
      <c r="AH4" s="53" t="str">
        <f t="shared" ca="1" si="2"/>
        <v>No</v>
      </c>
      <c r="AI4" s="53" t="str">
        <f t="shared" ca="1" si="2"/>
        <v>No</v>
      </c>
      <c r="AJ4" s="53" t="str">
        <f t="shared" ca="1" si="2"/>
        <v>No</v>
      </c>
      <c r="AK4" s="12" t="str">
        <f t="shared" ca="1" si="2"/>
        <v>No</v>
      </c>
    </row>
    <row r="5" spans="1:37" x14ac:dyDescent="0.25">
      <c r="A5" s="157" t="s">
        <v>106</v>
      </c>
      <c r="B5" s="158" t="s">
        <v>121</v>
      </c>
      <c r="C5" s="102">
        <v>2</v>
      </c>
      <c r="D5" s="49">
        <v>3</v>
      </c>
      <c r="E5" s="49">
        <v>1</v>
      </c>
      <c r="F5" s="49">
        <v>0</v>
      </c>
      <c r="G5" s="49">
        <f ca="1">RANDBETWEEN(1,20)</f>
        <v>18</v>
      </c>
      <c r="H5" s="49">
        <f t="shared" ca="1" si="0"/>
        <v>24</v>
      </c>
      <c r="I5" s="99"/>
      <c r="J5" s="49" t="str">
        <f t="shared" ca="1" si="1"/>
        <v>Yes</v>
      </c>
      <c r="K5" s="53" t="str">
        <f t="shared" ca="1" si="1"/>
        <v>Yes</v>
      </c>
      <c r="L5" s="53" t="str">
        <f t="shared" ca="1" si="1"/>
        <v>Yes</v>
      </c>
      <c r="M5" s="53" t="str">
        <f t="shared" ca="1" si="1"/>
        <v>Yes</v>
      </c>
      <c r="N5" s="53" t="str">
        <f t="shared" ca="1" si="1"/>
        <v>Yes</v>
      </c>
      <c r="O5" s="53" t="str">
        <f t="shared" ca="1" si="1"/>
        <v>Yes</v>
      </c>
      <c r="P5" s="53" t="str">
        <f t="shared" ca="1" si="1"/>
        <v>Yes</v>
      </c>
      <c r="Q5" s="53" t="str">
        <f t="shared" ca="1" si="1"/>
        <v>Yes</v>
      </c>
      <c r="R5" s="12" t="str">
        <f t="shared" ca="1" si="1"/>
        <v>Yes</v>
      </c>
      <c r="T5" s="157" t="s">
        <v>106</v>
      </c>
      <c r="U5" s="158" t="s">
        <v>122</v>
      </c>
      <c r="V5" s="102">
        <v>2</v>
      </c>
      <c r="W5" s="49">
        <v>-2</v>
      </c>
      <c r="X5" s="49">
        <v>0</v>
      </c>
      <c r="Y5" s="49">
        <v>0</v>
      </c>
      <c r="Z5" s="49">
        <f ca="1">RANDBETWEEN(1,20)</f>
        <v>12</v>
      </c>
      <c r="AA5" s="49">
        <f ca="1">SUM(V5:Z5)</f>
        <v>12</v>
      </c>
      <c r="AB5" s="99"/>
      <c r="AC5" s="49" t="str">
        <f t="shared" ca="1" si="2"/>
        <v>Yes</v>
      </c>
      <c r="AD5" s="53" t="str">
        <f t="shared" ca="1" si="2"/>
        <v>No</v>
      </c>
      <c r="AE5" s="53" t="str">
        <f t="shared" ca="1" si="2"/>
        <v>No</v>
      </c>
      <c r="AF5" s="53" t="str">
        <f t="shared" ca="1" si="2"/>
        <v>No</v>
      </c>
      <c r="AG5" s="53" t="str">
        <f t="shared" ca="1" si="2"/>
        <v>No</v>
      </c>
      <c r="AH5" s="53" t="str">
        <f t="shared" ca="1" si="2"/>
        <v>No</v>
      </c>
      <c r="AI5" s="53" t="str">
        <f t="shared" ca="1" si="2"/>
        <v>No</v>
      </c>
      <c r="AJ5" s="53" t="str">
        <f t="shared" ca="1" si="2"/>
        <v>No</v>
      </c>
      <c r="AK5" s="12" t="str">
        <f t="shared" ca="1" si="2"/>
        <v>No</v>
      </c>
    </row>
    <row r="7" spans="1:37" ht="18.75" x14ac:dyDescent="0.25">
      <c r="B7" s="155" t="s">
        <v>116</v>
      </c>
      <c r="C7" s="156" t="s">
        <v>142</v>
      </c>
    </row>
    <row r="8" spans="1:37" ht="18.75" x14ac:dyDescent="0.25">
      <c r="B8" s="155" t="s">
        <v>118</v>
      </c>
      <c r="C8" s="156" t="s">
        <v>126</v>
      </c>
    </row>
    <row r="9" spans="1:37" ht="18.75" x14ac:dyDescent="0.25">
      <c r="B9" s="155" t="s">
        <v>79</v>
      </c>
      <c r="C9" s="156" t="s">
        <v>127</v>
      </c>
    </row>
    <row r="10" spans="1:37" ht="18.75" x14ac:dyDescent="0.25">
      <c r="B10" s="155" t="s">
        <v>79</v>
      </c>
      <c r="C10" s="156" t="s">
        <v>128</v>
      </c>
    </row>
    <row r="11" spans="1:37" ht="18.75" x14ac:dyDescent="0.25">
      <c r="B11" s="155" t="s">
        <v>78</v>
      </c>
      <c r="C11" s="100" t="s">
        <v>129</v>
      </c>
    </row>
    <row r="12" spans="1:37" ht="18.75" x14ac:dyDescent="0.25">
      <c r="B12" s="155" t="s">
        <v>119</v>
      </c>
      <c r="C12" s="156" t="s">
        <v>130</v>
      </c>
    </row>
    <row r="13" spans="1:37" ht="18.75" x14ac:dyDescent="0.25">
      <c r="B13" s="155" t="s">
        <v>80</v>
      </c>
      <c r="C13" s="156" t="s">
        <v>131</v>
      </c>
    </row>
    <row r="14" spans="1:37" ht="18.75" x14ac:dyDescent="0.25">
      <c r="B14" s="155" t="s">
        <v>83</v>
      </c>
      <c r="C14" s="156" t="s">
        <v>132</v>
      </c>
    </row>
    <row r="15" spans="1:37" ht="18.75" x14ac:dyDescent="0.25">
      <c r="B15" s="155" t="s">
        <v>143</v>
      </c>
      <c r="C15" s="156" t="s">
        <v>133</v>
      </c>
    </row>
    <row r="16" spans="1:37" ht="18.75" x14ac:dyDescent="0.25">
      <c r="B16" s="155" t="s">
        <v>87</v>
      </c>
      <c r="C16" s="100" t="s">
        <v>134</v>
      </c>
      <c r="U16" s="2"/>
      <c r="V16" s="2"/>
      <c r="W16" s="2"/>
      <c r="X16" s="2"/>
    </row>
    <row r="17" spans="2:24" ht="18.75" x14ac:dyDescent="0.25">
      <c r="B17" s="155" t="s">
        <v>120</v>
      </c>
      <c r="C17" s="100" t="s">
        <v>135</v>
      </c>
      <c r="U17" s="2"/>
      <c r="V17" s="2"/>
      <c r="W17" s="2"/>
      <c r="X17" s="2"/>
    </row>
    <row r="18" spans="2:24" ht="18.75" x14ac:dyDescent="0.25">
      <c r="B18" s="155" t="s">
        <v>82</v>
      </c>
      <c r="C18" s="156" t="s">
        <v>136</v>
      </c>
    </row>
    <row r="19" spans="2:24" ht="18.75" x14ac:dyDescent="0.25">
      <c r="B19" s="155" t="s">
        <v>81</v>
      </c>
      <c r="C19" s="156" t="s">
        <v>137</v>
      </c>
    </row>
    <row r="20" spans="2:24" ht="18.75" x14ac:dyDescent="0.25">
      <c r="B20" s="155" t="s">
        <v>115</v>
      </c>
      <c r="C20" s="156" t="s">
        <v>138</v>
      </c>
    </row>
    <row r="21" spans="2:24" ht="18.75" x14ac:dyDescent="0.25">
      <c r="B21" s="155" t="s">
        <v>89</v>
      </c>
      <c r="C21" s="156" t="s">
        <v>139</v>
      </c>
    </row>
    <row r="22" spans="2:24" ht="18.75" x14ac:dyDescent="0.25">
      <c r="B22" s="155" t="s">
        <v>114</v>
      </c>
      <c r="C22" s="156" t="s">
        <v>140</v>
      </c>
    </row>
    <row r="23" spans="2:24" ht="18.75" x14ac:dyDescent="0.25">
      <c r="B23" s="155" t="s">
        <v>117</v>
      </c>
      <c r="C23" s="156" t="s">
        <v>141</v>
      </c>
    </row>
    <row r="24" spans="2:24" x14ac:dyDescent="0.25">
      <c r="B24" s="100"/>
    </row>
    <row r="25" spans="2:24" x14ac:dyDescent="0.25">
      <c r="B25" s="100"/>
    </row>
    <row r="26" spans="2:24" x14ac:dyDescent="0.25">
      <c r="B26" s="100"/>
    </row>
    <row r="27" spans="2:24" x14ac:dyDescent="0.25">
      <c r="B27" s="100"/>
    </row>
    <row r="28" spans="2:24" x14ac:dyDescent="0.25">
      <c r="B28" s="100"/>
    </row>
    <row r="29" spans="2:24" x14ac:dyDescent="0.25">
      <c r="B29" s="100"/>
    </row>
    <row r="30" spans="2:24" x14ac:dyDescent="0.25">
      <c r="B30" s="100"/>
    </row>
  </sheetData>
  <sortState ref="A7:B29">
    <sortCondition ref="A7:A29"/>
  </sortState>
  <conditionalFormatting sqref="C2:J2 W2:AA2 A1:I1 AM1:XFD2 A31:XFD1048576 A24:A30 A3 C3:T3 V3:AK3 C24:XFD30 D7:XFD23 AL3:XFD6">
    <cfRule type="cellIs" dxfId="532" priority="2717" operator="equal">
      <formula>"No"</formula>
    </cfRule>
    <cfRule type="cellIs" dxfId="531" priority="2718" operator="equal">
      <formula>"Yes"</formula>
    </cfRule>
  </conditionalFormatting>
  <conditionalFormatting sqref="Z2:Z3 G1:G3 G7:G1048576 Z7:Z1048576">
    <cfRule type="cellIs" dxfId="530" priority="2715" operator="equal">
      <formula>1</formula>
    </cfRule>
    <cfRule type="cellIs" dxfId="529" priority="2716" operator="equal">
      <formula>20</formula>
    </cfRule>
  </conditionalFormatting>
  <conditionalFormatting sqref="L2">
    <cfRule type="cellIs" dxfId="528" priority="2703" operator="equal">
      <formula>"No"</formula>
    </cfRule>
    <cfRule type="cellIs" dxfId="527" priority="2704" operator="equal">
      <formula>"Yes"</formula>
    </cfRule>
  </conditionalFormatting>
  <conditionalFormatting sqref="K2">
    <cfRule type="cellIs" dxfId="526" priority="2711" operator="equal">
      <formula>"No"</formula>
    </cfRule>
    <cfRule type="cellIs" dxfId="525" priority="2712" operator="equal">
      <formula>"Yes"</formula>
    </cfRule>
  </conditionalFormatting>
  <conditionalFormatting sqref="N2">
    <cfRule type="cellIs" dxfId="524" priority="2697" operator="equal">
      <formula>"No"</formula>
    </cfRule>
    <cfRule type="cellIs" dxfId="523" priority="2698" operator="equal">
      <formula>"Yes"</formula>
    </cfRule>
  </conditionalFormatting>
  <conditionalFormatting sqref="R2:S2">
    <cfRule type="cellIs" dxfId="522" priority="2709" operator="equal">
      <formula>"No"</formula>
    </cfRule>
    <cfRule type="cellIs" dxfId="521" priority="2710" operator="equal">
      <formula>"Yes"</formula>
    </cfRule>
  </conditionalFormatting>
  <conditionalFormatting sqref="N2">
    <cfRule type="cellIs" dxfId="520" priority="2707" operator="equal">
      <formula>"No"</formula>
    </cfRule>
    <cfRule type="cellIs" dxfId="519" priority="2708" operator="equal">
      <formula>"Yes"</formula>
    </cfRule>
  </conditionalFormatting>
  <conditionalFormatting sqref="O2">
    <cfRule type="cellIs" dxfId="518" priority="2705" operator="equal">
      <formula>"No"</formula>
    </cfRule>
    <cfRule type="cellIs" dxfId="517" priority="2706" operator="equal">
      <formula>"Yes"</formula>
    </cfRule>
  </conditionalFormatting>
  <conditionalFormatting sqref="L2">
    <cfRule type="cellIs" dxfId="516" priority="2701" operator="equal">
      <formula>"No"</formula>
    </cfRule>
    <cfRule type="cellIs" dxfId="515" priority="2702" operator="equal">
      <formula>"Yes"</formula>
    </cfRule>
  </conditionalFormatting>
  <conditionalFormatting sqref="O2">
    <cfRule type="cellIs" dxfId="514" priority="2699" operator="equal">
      <formula>"No"</formula>
    </cfRule>
    <cfRule type="cellIs" dxfId="513" priority="2700" operator="equal">
      <formula>"Yes"</formula>
    </cfRule>
  </conditionalFormatting>
  <conditionalFormatting sqref="R2:S2">
    <cfRule type="cellIs" dxfId="512" priority="2713" operator="equal">
      <formula>"No"</formula>
    </cfRule>
    <cfRule type="cellIs" dxfId="511" priority="2714" operator="equal">
      <formula>"Yes"</formula>
    </cfRule>
  </conditionalFormatting>
  <conditionalFormatting sqref="R2:S2">
    <cfRule type="cellIs" dxfId="510" priority="2693" operator="equal">
      <formula>"No"</formula>
    </cfRule>
    <cfRule type="cellIs" dxfId="509" priority="2694" operator="equal">
      <formula>"Yes"</formula>
    </cfRule>
  </conditionalFormatting>
  <conditionalFormatting sqref="R2:S2">
    <cfRule type="cellIs" dxfId="508" priority="2695" operator="equal">
      <formula>"No"</formula>
    </cfRule>
    <cfRule type="cellIs" dxfId="507" priority="2696" operator="equal">
      <formula>"Yes"</formula>
    </cfRule>
  </conditionalFormatting>
  <conditionalFormatting sqref="M2">
    <cfRule type="cellIs" dxfId="506" priority="2683" operator="equal">
      <formula>"No"</formula>
    </cfRule>
    <cfRule type="cellIs" dxfId="505" priority="2684" operator="equal">
      <formula>"Yes"</formula>
    </cfRule>
  </conditionalFormatting>
  <conditionalFormatting sqref="M2">
    <cfRule type="cellIs" dxfId="504" priority="2685" operator="equal">
      <formula>"No"</formula>
    </cfRule>
    <cfRule type="cellIs" dxfId="503" priority="2686" operator="equal">
      <formula>"Yes"</formula>
    </cfRule>
  </conditionalFormatting>
  <conditionalFormatting sqref="V1:AB1">
    <cfRule type="cellIs" dxfId="502" priority="2681" operator="equal">
      <formula>"No"</formula>
    </cfRule>
    <cfRule type="cellIs" dxfId="501" priority="2682" operator="equal">
      <formula>"Yes"</formula>
    </cfRule>
  </conditionalFormatting>
  <conditionalFormatting sqref="Z1">
    <cfRule type="cellIs" dxfId="500" priority="2679" operator="equal">
      <formula>1</formula>
    </cfRule>
    <cfRule type="cellIs" dxfId="499" priority="2680" operator="equal">
      <formula>20</formula>
    </cfRule>
  </conditionalFormatting>
  <conditionalFormatting sqref="K1">
    <cfRule type="cellIs" dxfId="498" priority="2625" operator="equal">
      <formula>"No"</formula>
    </cfRule>
    <cfRule type="cellIs" dxfId="497" priority="2626" operator="equal">
      <formula>"Yes"</formula>
    </cfRule>
  </conditionalFormatting>
  <conditionalFormatting sqref="K1">
    <cfRule type="cellIs" dxfId="496" priority="2671" operator="equal">
      <formula>"No"</formula>
    </cfRule>
    <cfRule type="cellIs" dxfId="495" priority="2672" operator="equal">
      <formula>"Yes"</formula>
    </cfRule>
  </conditionalFormatting>
  <conditionalFormatting sqref="K1">
    <cfRule type="cellIs" dxfId="494" priority="2667" operator="equal">
      <formula>"No"</formula>
    </cfRule>
    <cfRule type="cellIs" dxfId="493" priority="2668" operator="equal">
      <formula>"Yes"</formula>
    </cfRule>
  </conditionalFormatting>
  <conditionalFormatting sqref="K1">
    <cfRule type="cellIs" dxfId="492" priority="2669" operator="equal">
      <formula>"No"</formula>
    </cfRule>
    <cfRule type="cellIs" dxfId="491" priority="2670" operator="equal">
      <formula>"Yes"</formula>
    </cfRule>
  </conditionalFormatting>
  <conditionalFormatting sqref="K1">
    <cfRule type="cellIs" dxfId="490" priority="2665" operator="equal">
      <formula>"No"</formula>
    </cfRule>
    <cfRule type="cellIs" dxfId="489" priority="2666" operator="equal">
      <formula>"Yes"</formula>
    </cfRule>
  </conditionalFormatting>
  <conditionalFormatting sqref="AK2">
    <cfRule type="cellIs" dxfId="488" priority="2559" operator="equal">
      <formula>"No"</formula>
    </cfRule>
    <cfRule type="cellIs" dxfId="487" priority="2560" operator="equal">
      <formula>"Yes"</formula>
    </cfRule>
  </conditionalFormatting>
  <conditionalFormatting sqref="AJ2">
    <cfRule type="cellIs" dxfId="486" priority="2555" operator="equal">
      <formula>"No"</formula>
    </cfRule>
    <cfRule type="cellIs" dxfId="485" priority="2556" operator="equal">
      <formula>"Yes"</formula>
    </cfRule>
  </conditionalFormatting>
  <conditionalFormatting sqref="AK2">
    <cfRule type="cellIs" dxfId="484" priority="2557" operator="equal">
      <formula>"No"</formula>
    </cfRule>
    <cfRule type="cellIs" dxfId="483" priority="2558" operator="equal">
      <formula>"Yes"</formula>
    </cfRule>
  </conditionalFormatting>
  <conditionalFormatting sqref="J2">
    <cfRule type="cellIs" dxfId="482" priority="2651" operator="equal">
      <formula>"No"</formula>
    </cfRule>
    <cfRule type="cellIs" dxfId="481" priority="2652" operator="equal">
      <formula>"Yes"</formula>
    </cfRule>
  </conditionalFormatting>
  <conditionalFormatting sqref="L2">
    <cfRule type="cellIs" dxfId="480" priority="2645" operator="equal">
      <formula>"No"</formula>
    </cfRule>
    <cfRule type="cellIs" dxfId="479" priority="2646" operator="equal">
      <formula>"Yes"</formula>
    </cfRule>
  </conditionalFormatting>
  <conditionalFormatting sqref="L2">
    <cfRule type="cellIs" dxfId="478" priority="2655" operator="equal">
      <formula>"No"</formula>
    </cfRule>
    <cfRule type="cellIs" dxfId="477" priority="2656" operator="equal">
      <formula>"Yes"</formula>
    </cfRule>
  </conditionalFormatting>
  <conditionalFormatting sqref="M2">
    <cfRule type="cellIs" dxfId="476" priority="2653" operator="equal">
      <formula>"No"</formula>
    </cfRule>
    <cfRule type="cellIs" dxfId="475" priority="2654" operator="equal">
      <formula>"Yes"</formula>
    </cfRule>
  </conditionalFormatting>
  <conditionalFormatting sqref="J2">
    <cfRule type="cellIs" dxfId="474" priority="2649" operator="equal">
      <formula>"No"</formula>
    </cfRule>
    <cfRule type="cellIs" dxfId="473" priority="2650" operator="equal">
      <formula>"Yes"</formula>
    </cfRule>
  </conditionalFormatting>
  <conditionalFormatting sqref="M2">
    <cfRule type="cellIs" dxfId="472" priority="2647" operator="equal">
      <formula>"No"</formula>
    </cfRule>
    <cfRule type="cellIs" dxfId="471" priority="2648" operator="equal">
      <formula>"Yes"</formula>
    </cfRule>
  </conditionalFormatting>
  <conditionalFormatting sqref="O2">
    <cfRule type="cellIs" dxfId="470" priority="2643" operator="equal">
      <formula>"No"</formula>
    </cfRule>
    <cfRule type="cellIs" dxfId="469" priority="2644" operator="equal">
      <formula>"Yes"</formula>
    </cfRule>
  </conditionalFormatting>
  <conditionalFormatting sqref="O2">
    <cfRule type="cellIs" dxfId="468" priority="2641" operator="equal">
      <formula>"No"</formula>
    </cfRule>
    <cfRule type="cellIs" dxfId="467" priority="2642" operator="equal">
      <formula>"Yes"</formula>
    </cfRule>
  </conditionalFormatting>
  <conditionalFormatting sqref="O2">
    <cfRule type="cellIs" dxfId="466" priority="2639" operator="equal">
      <formula>"No"</formula>
    </cfRule>
    <cfRule type="cellIs" dxfId="465" priority="2640" operator="equal">
      <formula>"Yes"</formula>
    </cfRule>
  </conditionalFormatting>
  <conditionalFormatting sqref="K2">
    <cfRule type="cellIs" dxfId="464" priority="2635" operator="equal">
      <formula>"No"</formula>
    </cfRule>
    <cfRule type="cellIs" dxfId="463" priority="2636" operator="equal">
      <formula>"Yes"</formula>
    </cfRule>
  </conditionalFormatting>
  <conditionalFormatting sqref="K2">
    <cfRule type="cellIs" dxfId="462" priority="2637" operator="equal">
      <formula>"No"</formula>
    </cfRule>
    <cfRule type="cellIs" dxfId="461" priority="2638" operator="equal">
      <formula>"Yes"</formula>
    </cfRule>
  </conditionalFormatting>
  <conditionalFormatting sqref="N2">
    <cfRule type="cellIs" dxfId="460" priority="2629" operator="equal">
      <formula>"No"</formula>
    </cfRule>
    <cfRule type="cellIs" dxfId="459" priority="2630" operator="equal">
      <formula>"Yes"</formula>
    </cfRule>
  </conditionalFormatting>
  <conditionalFormatting sqref="N2">
    <cfRule type="cellIs" dxfId="458" priority="2633" operator="equal">
      <formula>"No"</formula>
    </cfRule>
    <cfRule type="cellIs" dxfId="457" priority="2634" operator="equal">
      <formula>"Yes"</formula>
    </cfRule>
  </conditionalFormatting>
  <conditionalFormatting sqref="N2">
    <cfRule type="cellIs" dxfId="456" priority="2631" operator="equal">
      <formula>"No"</formula>
    </cfRule>
    <cfRule type="cellIs" dxfId="455" priority="2632" operator="equal">
      <formula>"Yes"</formula>
    </cfRule>
  </conditionalFormatting>
  <conditionalFormatting sqref="AG2">
    <cfRule type="cellIs" dxfId="454" priority="2571" operator="equal">
      <formula>"No"</formula>
    </cfRule>
    <cfRule type="cellIs" dxfId="453" priority="2572" operator="equal">
      <formula>"Yes"</formula>
    </cfRule>
  </conditionalFormatting>
  <conditionalFormatting sqref="AK2">
    <cfRule type="cellIs" dxfId="452" priority="2573" operator="equal">
      <formula>"No"</formula>
    </cfRule>
    <cfRule type="cellIs" dxfId="451" priority="2574" operator="equal">
      <formula>"Yes"</formula>
    </cfRule>
  </conditionalFormatting>
  <conditionalFormatting sqref="AH2">
    <cfRule type="cellIs" dxfId="450" priority="2569" operator="equal">
      <formula>"No"</formula>
    </cfRule>
    <cfRule type="cellIs" dxfId="449" priority="2570" operator="equal">
      <formula>"Yes"</formula>
    </cfRule>
  </conditionalFormatting>
  <conditionalFormatting sqref="K1">
    <cfRule type="cellIs" dxfId="448" priority="2627" operator="equal">
      <formula>"No"</formula>
    </cfRule>
    <cfRule type="cellIs" dxfId="447" priority="2628" operator="equal">
      <formula>"Yes"</formula>
    </cfRule>
  </conditionalFormatting>
  <conditionalFormatting sqref="AE2">
    <cfRule type="cellIs" dxfId="446" priority="2567" operator="equal">
      <formula>"No"</formula>
    </cfRule>
    <cfRule type="cellIs" dxfId="445" priority="2568" operator="equal">
      <formula>"Yes"</formula>
    </cfRule>
  </conditionalFormatting>
  <conditionalFormatting sqref="AG2">
    <cfRule type="cellIs" dxfId="444" priority="2561" operator="equal">
      <formula>"No"</formula>
    </cfRule>
    <cfRule type="cellIs" dxfId="443" priority="2562" operator="equal">
      <formula>"Yes"</formula>
    </cfRule>
  </conditionalFormatting>
  <conditionalFormatting sqref="AJ2">
    <cfRule type="cellIs" dxfId="442" priority="2553" operator="equal">
      <formula>"No"</formula>
    </cfRule>
    <cfRule type="cellIs" dxfId="441" priority="2554" operator="equal">
      <formula>"Yes"</formula>
    </cfRule>
  </conditionalFormatting>
  <conditionalFormatting sqref="AJ2">
    <cfRule type="cellIs" dxfId="440" priority="2551" operator="equal">
      <formula>"No"</formula>
    </cfRule>
    <cfRule type="cellIs" dxfId="439" priority="2552" operator="equal">
      <formula>"Yes"</formula>
    </cfRule>
  </conditionalFormatting>
  <conditionalFormatting sqref="AC1">
    <cfRule type="cellIs" dxfId="438" priority="2589" operator="equal">
      <formula>"No"</formula>
    </cfRule>
    <cfRule type="cellIs" dxfId="437" priority="2590" operator="equal">
      <formula>"Yes"</formula>
    </cfRule>
  </conditionalFormatting>
  <conditionalFormatting sqref="AC1">
    <cfRule type="cellIs" dxfId="436" priority="2587" operator="equal">
      <formula>"No"</formula>
    </cfRule>
    <cfRule type="cellIs" dxfId="435" priority="2588" operator="equal">
      <formula>"Yes"</formula>
    </cfRule>
  </conditionalFormatting>
  <conditionalFormatting sqref="AC1">
    <cfRule type="cellIs" dxfId="434" priority="2583" operator="equal">
      <formula>"No"</formula>
    </cfRule>
    <cfRule type="cellIs" dxfId="433" priority="2584" operator="equal">
      <formula>"Yes"</formula>
    </cfRule>
  </conditionalFormatting>
  <conditionalFormatting sqref="AC1">
    <cfRule type="cellIs" dxfId="432" priority="2585" operator="equal">
      <formula>"No"</formula>
    </cfRule>
    <cfRule type="cellIs" dxfId="431" priority="2586" operator="equal">
      <formula>"Yes"</formula>
    </cfRule>
  </conditionalFormatting>
  <conditionalFormatting sqref="AC1">
    <cfRule type="cellIs" dxfId="430" priority="2581" operator="equal">
      <formula>"No"</formula>
    </cfRule>
    <cfRule type="cellIs" dxfId="429" priority="2582" operator="equal">
      <formula>"Yes"</formula>
    </cfRule>
  </conditionalFormatting>
  <conditionalFormatting sqref="AC2">
    <cfRule type="cellIs" dxfId="428" priority="2579" operator="equal">
      <formula>"No"</formula>
    </cfRule>
    <cfRule type="cellIs" dxfId="427" priority="2580" operator="equal">
      <formula>"Yes"</formula>
    </cfRule>
  </conditionalFormatting>
  <conditionalFormatting sqref="AK2">
    <cfRule type="cellIs" dxfId="426" priority="2577" operator="equal">
      <formula>"No"</formula>
    </cfRule>
    <cfRule type="cellIs" dxfId="425" priority="2578" operator="equal">
      <formula>"Yes"</formula>
    </cfRule>
  </conditionalFormatting>
  <conditionalFormatting sqref="AD2">
    <cfRule type="cellIs" dxfId="424" priority="2575" operator="equal">
      <formula>"No"</formula>
    </cfRule>
    <cfRule type="cellIs" dxfId="423" priority="2576" operator="equal">
      <formula>"Yes"</formula>
    </cfRule>
  </conditionalFormatting>
  <conditionalFormatting sqref="AE2">
    <cfRule type="cellIs" dxfId="422" priority="2565" operator="equal">
      <formula>"No"</formula>
    </cfRule>
    <cfRule type="cellIs" dxfId="421" priority="2566" operator="equal">
      <formula>"Yes"</formula>
    </cfRule>
  </conditionalFormatting>
  <conditionalFormatting sqref="AH2">
    <cfRule type="cellIs" dxfId="420" priority="2563" operator="equal">
      <formula>"No"</formula>
    </cfRule>
    <cfRule type="cellIs" dxfId="419" priority="2564" operator="equal">
      <formula>"Yes"</formula>
    </cfRule>
  </conditionalFormatting>
  <conditionalFormatting sqref="AF2">
    <cfRule type="cellIs" dxfId="418" priority="2547" operator="equal">
      <formula>"No"</formula>
    </cfRule>
    <cfRule type="cellIs" dxfId="417" priority="2548" operator="equal">
      <formula>"Yes"</formula>
    </cfRule>
  </conditionalFormatting>
  <conditionalFormatting sqref="AF2">
    <cfRule type="cellIs" dxfId="416" priority="2549" operator="equal">
      <formula>"No"</formula>
    </cfRule>
    <cfRule type="cellIs" dxfId="415" priority="2550" operator="equal">
      <formula>"Yes"</formula>
    </cfRule>
  </conditionalFormatting>
  <conditionalFormatting sqref="AC2">
    <cfRule type="cellIs" dxfId="414" priority="2541" operator="equal">
      <formula>"No"</formula>
    </cfRule>
    <cfRule type="cellIs" dxfId="413" priority="2542" operator="equal">
      <formula>"Yes"</formula>
    </cfRule>
  </conditionalFormatting>
  <conditionalFormatting sqref="AE2">
    <cfRule type="cellIs" dxfId="412" priority="2535" operator="equal">
      <formula>"No"</formula>
    </cfRule>
    <cfRule type="cellIs" dxfId="411" priority="2536" operator="equal">
      <formula>"Yes"</formula>
    </cfRule>
  </conditionalFormatting>
  <conditionalFormatting sqref="AE2">
    <cfRule type="cellIs" dxfId="410" priority="2545" operator="equal">
      <formula>"No"</formula>
    </cfRule>
    <cfRule type="cellIs" dxfId="409" priority="2546" operator="equal">
      <formula>"Yes"</formula>
    </cfRule>
  </conditionalFormatting>
  <conditionalFormatting sqref="AF2">
    <cfRule type="cellIs" dxfId="408" priority="2543" operator="equal">
      <formula>"No"</formula>
    </cfRule>
    <cfRule type="cellIs" dxfId="407" priority="2544" operator="equal">
      <formula>"Yes"</formula>
    </cfRule>
  </conditionalFormatting>
  <conditionalFormatting sqref="AC2">
    <cfRule type="cellIs" dxfId="406" priority="2539" operator="equal">
      <formula>"No"</formula>
    </cfRule>
    <cfRule type="cellIs" dxfId="405" priority="2540" operator="equal">
      <formula>"Yes"</formula>
    </cfRule>
  </conditionalFormatting>
  <conditionalFormatting sqref="AF2">
    <cfRule type="cellIs" dxfId="404" priority="2537" operator="equal">
      <formula>"No"</formula>
    </cfRule>
    <cfRule type="cellIs" dxfId="403" priority="2538" operator="equal">
      <formula>"Yes"</formula>
    </cfRule>
  </conditionalFormatting>
  <conditionalFormatting sqref="AH2">
    <cfRule type="cellIs" dxfId="402" priority="2533" operator="equal">
      <formula>"No"</formula>
    </cfRule>
    <cfRule type="cellIs" dxfId="401" priority="2534" operator="equal">
      <formula>"Yes"</formula>
    </cfRule>
  </conditionalFormatting>
  <conditionalFormatting sqref="AH2">
    <cfRule type="cellIs" dxfId="400" priority="2531" operator="equal">
      <formula>"No"</formula>
    </cfRule>
    <cfRule type="cellIs" dxfId="399" priority="2532" operator="equal">
      <formula>"Yes"</formula>
    </cfRule>
  </conditionalFormatting>
  <conditionalFormatting sqref="AH2">
    <cfRule type="cellIs" dxfId="398" priority="2529" operator="equal">
      <formula>"No"</formula>
    </cfRule>
    <cfRule type="cellIs" dxfId="397" priority="2530" operator="equal">
      <formula>"Yes"</formula>
    </cfRule>
  </conditionalFormatting>
  <conditionalFormatting sqref="AD2">
    <cfRule type="cellIs" dxfId="396" priority="2525" operator="equal">
      <formula>"No"</formula>
    </cfRule>
    <cfRule type="cellIs" dxfId="395" priority="2526" operator="equal">
      <formula>"Yes"</formula>
    </cfRule>
  </conditionalFormatting>
  <conditionalFormatting sqref="AD2">
    <cfRule type="cellIs" dxfId="394" priority="2527" operator="equal">
      <formula>"No"</formula>
    </cfRule>
    <cfRule type="cellIs" dxfId="393" priority="2528" operator="equal">
      <formula>"Yes"</formula>
    </cfRule>
  </conditionalFormatting>
  <conditionalFormatting sqref="AG2">
    <cfRule type="cellIs" dxfId="392" priority="2519" operator="equal">
      <formula>"No"</formula>
    </cfRule>
    <cfRule type="cellIs" dxfId="391" priority="2520" operator="equal">
      <formula>"Yes"</formula>
    </cfRule>
  </conditionalFormatting>
  <conditionalFormatting sqref="AG2">
    <cfRule type="cellIs" dxfId="390" priority="2523" operator="equal">
      <formula>"No"</formula>
    </cfRule>
    <cfRule type="cellIs" dxfId="389" priority="2524" operator="equal">
      <formula>"Yes"</formula>
    </cfRule>
  </conditionalFormatting>
  <conditionalFormatting sqref="AG2">
    <cfRule type="cellIs" dxfId="388" priority="2521" operator="equal">
      <formula>"No"</formula>
    </cfRule>
    <cfRule type="cellIs" dxfId="387" priority="2522" operator="equal">
      <formula>"Yes"</formula>
    </cfRule>
  </conditionalFormatting>
  <conditionalFormatting sqref="AI2">
    <cfRule type="cellIs" dxfId="386" priority="2517" operator="equal">
      <formula>"No"</formula>
    </cfRule>
    <cfRule type="cellIs" dxfId="385" priority="2518" operator="equal">
      <formula>"Yes"</formula>
    </cfRule>
  </conditionalFormatting>
  <conditionalFormatting sqref="AI2">
    <cfRule type="cellIs" dxfId="384" priority="2515" operator="equal">
      <formula>"No"</formula>
    </cfRule>
    <cfRule type="cellIs" dxfId="383" priority="2516" operator="equal">
      <formula>"Yes"</formula>
    </cfRule>
  </conditionalFormatting>
  <conditionalFormatting sqref="AI2">
    <cfRule type="cellIs" dxfId="382" priority="2513" operator="equal">
      <formula>"No"</formula>
    </cfRule>
    <cfRule type="cellIs" dxfId="381" priority="2514" operator="equal">
      <formula>"Yes"</formula>
    </cfRule>
  </conditionalFormatting>
  <conditionalFormatting sqref="AI2">
    <cfRule type="cellIs" dxfId="380" priority="2511" operator="equal">
      <formula>"No"</formula>
    </cfRule>
    <cfRule type="cellIs" dxfId="379" priority="2512" operator="equal">
      <formula>"Yes"</formula>
    </cfRule>
  </conditionalFormatting>
  <conditionalFormatting sqref="AI2">
    <cfRule type="cellIs" dxfId="378" priority="2509" operator="equal">
      <formula>"No"</formula>
    </cfRule>
    <cfRule type="cellIs" dxfId="377" priority="2510" operator="equal">
      <formula>"Yes"</formula>
    </cfRule>
  </conditionalFormatting>
  <conditionalFormatting sqref="AK1">
    <cfRule type="cellIs" dxfId="376" priority="2505" operator="equal">
      <formula>"No"</formula>
    </cfRule>
    <cfRule type="cellIs" dxfId="375" priority="2506" operator="equal">
      <formula>"Yes"</formula>
    </cfRule>
  </conditionalFormatting>
  <conditionalFormatting sqref="AK1">
    <cfRule type="cellIs" dxfId="374" priority="2507" operator="equal">
      <formula>"No"</formula>
    </cfRule>
    <cfRule type="cellIs" dxfId="373" priority="2508" operator="equal">
      <formula>"Yes"</formula>
    </cfRule>
  </conditionalFormatting>
  <conditionalFormatting sqref="AK1">
    <cfRule type="cellIs" dxfId="372" priority="2503" operator="equal">
      <formula>"No"</formula>
    </cfRule>
    <cfRule type="cellIs" dxfId="371" priority="2504" operator="equal">
      <formula>"Yes"</formula>
    </cfRule>
  </conditionalFormatting>
  <conditionalFormatting sqref="AK1">
    <cfRule type="cellIs" dxfId="370" priority="2501" operator="equal">
      <formula>"No"</formula>
    </cfRule>
    <cfRule type="cellIs" dxfId="369" priority="2502" operator="equal">
      <formula>"Yes"</formula>
    </cfRule>
  </conditionalFormatting>
  <conditionalFormatting sqref="AD1">
    <cfRule type="cellIs" dxfId="368" priority="2485" operator="equal">
      <formula>"No"</formula>
    </cfRule>
    <cfRule type="cellIs" dxfId="367" priority="2486" operator="equal">
      <formula>"Yes"</formula>
    </cfRule>
  </conditionalFormatting>
  <conditionalFormatting sqref="AD1">
    <cfRule type="cellIs" dxfId="366" priority="2481" operator="equal">
      <formula>"No"</formula>
    </cfRule>
    <cfRule type="cellIs" dxfId="365" priority="2482" operator="equal">
      <formula>"Yes"</formula>
    </cfRule>
  </conditionalFormatting>
  <conditionalFormatting sqref="AD1">
    <cfRule type="cellIs" dxfId="364" priority="2483" operator="equal">
      <formula>"No"</formula>
    </cfRule>
    <cfRule type="cellIs" dxfId="363" priority="2484" operator="equal">
      <formula>"Yes"</formula>
    </cfRule>
  </conditionalFormatting>
  <conditionalFormatting sqref="AD1">
    <cfRule type="cellIs" dxfId="362" priority="2479" operator="equal">
      <formula>"No"</formula>
    </cfRule>
    <cfRule type="cellIs" dxfId="361" priority="2480" operator="equal">
      <formula>"Yes"</formula>
    </cfRule>
  </conditionalFormatting>
  <conditionalFormatting sqref="AD1">
    <cfRule type="cellIs" dxfId="360" priority="2477" operator="equal">
      <formula>"No"</formula>
    </cfRule>
    <cfRule type="cellIs" dxfId="359" priority="2478" operator="equal">
      <formula>"Yes"</formula>
    </cfRule>
  </conditionalFormatting>
  <conditionalFormatting sqref="S1:U1">
    <cfRule type="cellIs" dxfId="358" priority="2497" operator="equal">
      <formula>"No"</formula>
    </cfRule>
    <cfRule type="cellIs" dxfId="357" priority="2498" operator="equal">
      <formula>"Yes"</formula>
    </cfRule>
  </conditionalFormatting>
  <conditionalFormatting sqref="S1:U1">
    <cfRule type="cellIs" dxfId="356" priority="2499" operator="equal">
      <formula>"No"</formula>
    </cfRule>
    <cfRule type="cellIs" dxfId="355" priority="2500" operator="equal">
      <formula>"Yes"</formula>
    </cfRule>
  </conditionalFormatting>
  <conditionalFormatting sqref="S1:U1">
    <cfRule type="cellIs" dxfId="354" priority="2495" operator="equal">
      <formula>"No"</formula>
    </cfRule>
    <cfRule type="cellIs" dxfId="353" priority="2496" operator="equal">
      <formula>"Yes"</formula>
    </cfRule>
  </conditionalFormatting>
  <conditionalFormatting sqref="S1:U1">
    <cfRule type="cellIs" dxfId="352" priority="2493" operator="equal">
      <formula>"No"</formula>
    </cfRule>
    <cfRule type="cellIs" dxfId="351" priority="2494" operator="equal">
      <formula>"Yes"</formula>
    </cfRule>
  </conditionalFormatting>
  <conditionalFormatting sqref="V2">
    <cfRule type="cellIs" dxfId="350" priority="2487" operator="equal">
      <formula>"No"</formula>
    </cfRule>
    <cfRule type="cellIs" dxfId="349" priority="2488" operator="equal">
      <formula>"Yes"</formula>
    </cfRule>
  </conditionalFormatting>
  <conditionalFormatting sqref="G3">
    <cfRule type="cellIs" dxfId="348" priority="2458" operator="equal">
      <formula>19</formula>
    </cfRule>
  </conditionalFormatting>
  <conditionalFormatting sqref="G3 Z3">
    <cfRule type="cellIs" dxfId="347" priority="2457" operator="equal">
      <formula>19</formula>
    </cfRule>
  </conditionalFormatting>
  <conditionalFormatting sqref="AB2">
    <cfRule type="cellIs" dxfId="346" priority="2261" operator="equal">
      <formula>"No"</formula>
    </cfRule>
    <cfRule type="cellIs" dxfId="345" priority="2262" operator="equal">
      <formula>"Yes"</formula>
    </cfRule>
  </conditionalFormatting>
  <conditionalFormatting sqref="M1">
    <cfRule type="cellIs" dxfId="344" priority="2085" operator="equal">
      <formula>"No"</formula>
    </cfRule>
    <cfRule type="cellIs" dxfId="343" priority="2086" operator="equal">
      <formula>"Yes"</formula>
    </cfRule>
  </conditionalFormatting>
  <conditionalFormatting sqref="M1">
    <cfRule type="cellIs" dxfId="342" priority="2083" operator="equal">
      <formula>"No"</formula>
    </cfRule>
    <cfRule type="cellIs" dxfId="341" priority="2084" operator="equal">
      <formula>"Yes"</formula>
    </cfRule>
  </conditionalFormatting>
  <conditionalFormatting sqref="AH1">
    <cfRule type="cellIs" dxfId="340" priority="2037" operator="equal">
      <formula>"No"</formula>
    </cfRule>
    <cfRule type="cellIs" dxfId="339" priority="2038" operator="equal">
      <formula>"Yes"</formula>
    </cfRule>
  </conditionalFormatting>
  <conditionalFormatting sqref="L1">
    <cfRule type="cellIs" dxfId="338" priority="2067" operator="equal">
      <formula>"No"</formula>
    </cfRule>
    <cfRule type="cellIs" dxfId="337" priority="2068" operator="equal">
      <formula>"Yes"</formula>
    </cfRule>
  </conditionalFormatting>
  <conditionalFormatting sqref="L1">
    <cfRule type="cellIs" dxfId="336" priority="2069" operator="equal">
      <formula>"No"</formula>
    </cfRule>
    <cfRule type="cellIs" dxfId="335" priority="2070" operator="equal">
      <formula>"Yes"</formula>
    </cfRule>
  </conditionalFormatting>
  <conditionalFormatting sqref="AF1">
    <cfRule type="cellIs" dxfId="334" priority="2043" operator="equal">
      <formula>"No"</formula>
    </cfRule>
    <cfRule type="cellIs" dxfId="333" priority="2044" operator="equal">
      <formula>"Yes"</formula>
    </cfRule>
  </conditionalFormatting>
  <conditionalFormatting sqref="AF1">
    <cfRule type="cellIs" dxfId="332" priority="2045" operator="equal">
      <formula>"No"</formula>
    </cfRule>
    <cfRule type="cellIs" dxfId="331" priority="2046" operator="equal">
      <formula>"Yes"</formula>
    </cfRule>
  </conditionalFormatting>
  <conditionalFormatting sqref="AH1">
    <cfRule type="cellIs" dxfId="330" priority="2039" operator="equal">
      <formula>"No"</formula>
    </cfRule>
    <cfRule type="cellIs" dxfId="329" priority="2040" operator="equal">
      <formula>"Yes"</formula>
    </cfRule>
  </conditionalFormatting>
  <conditionalFormatting sqref="AH1">
    <cfRule type="cellIs" dxfId="328" priority="2041" operator="equal">
      <formula>"No"</formula>
    </cfRule>
    <cfRule type="cellIs" dxfId="327" priority="2042" operator="equal">
      <formula>"Yes"</formula>
    </cfRule>
  </conditionalFormatting>
  <conditionalFormatting sqref="A2">
    <cfRule type="cellIs" dxfId="326" priority="1809" operator="equal">
      <formula>"No"</formula>
    </cfRule>
    <cfRule type="cellIs" dxfId="325" priority="1810" operator="equal">
      <formula>"Yes"</formula>
    </cfRule>
  </conditionalFormatting>
  <conditionalFormatting sqref="A2">
    <cfRule type="cellIs" dxfId="324" priority="1807" operator="equal">
      <formula>"No"</formula>
    </cfRule>
    <cfRule type="cellIs" dxfId="323" priority="1808" operator="equal">
      <formula>"Yes"</formula>
    </cfRule>
  </conditionalFormatting>
  <conditionalFormatting sqref="A2">
    <cfRule type="cellIs" dxfId="322" priority="1811" operator="equal">
      <formula>"No"</formula>
    </cfRule>
    <cfRule type="cellIs" dxfId="321" priority="1812" operator="equal">
      <formula>"Yes"</formula>
    </cfRule>
  </conditionalFormatting>
  <conditionalFormatting sqref="A2">
    <cfRule type="cellIs" dxfId="320" priority="1805" operator="equal">
      <formula>"No"</formula>
    </cfRule>
    <cfRule type="cellIs" dxfId="319" priority="1806" operator="equal">
      <formula>"Yes"</formula>
    </cfRule>
  </conditionalFormatting>
  <conditionalFormatting sqref="B2">
    <cfRule type="cellIs" dxfId="318" priority="1803" operator="equal">
      <formula>"No"</formula>
    </cfRule>
    <cfRule type="cellIs" dxfId="317" priority="1804" operator="equal">
      <formula>"Yes"</formula>
    </cfRule>
  </conditionalFormatting>
  <conditionalFormatting sqref="T2">
    <cfRule type="cellIs" dxfId="316" priority="1728" operator="equal">
      <formula>"No"</formula>
    </cfRule>
    <cfRule type="cellIs" dxfId="315" priority="1729" operator="equal">
      <formula>"Yes"</formula>
    </cfRule>
  </conditionalFormatting>
  <conditionalFormatting sqref="T2">
    <cfRule type="cellIs" dxfId="314" priority="1730" operator="equal">
      <formula>"No"</formula>
    </cfRule>
    <cfRule type="cellIs" dxfId="313" priority="1731" operator="equal">
      <formula>"Yes"</formula>
    </cfRule>
  </conditionalFormatting>
  <conditionalFormatting sqref="T2">
    <cfRule type="cellIs" dxfId="312" priority="1724" operator="equal">
      <formula>"No"</formula>
    </cfRule>
    <cfRule type="cellIs" dxfId="311" priority="1725" operator="equal">
      <formula>"Yes"</formula>
    </cfRule>
  </conditionalFormatting>
  <conditionalFormatting sqref="T2">
    <cfRule type="cellIs" dxfId="310" priority="1726" operator="equal">
      <formula>"No"</formula>
    </cfRule>
    <cfRule type="cellIs" dxfId="309" priority="1727" operator="equal">
      <formula>"Yes"</formula>
    </cfRule>
  </conditionalFormatting>
  <conditionalFormatting sqref="U2">
    <cfRule type="cellIs" dxfId="308" priority="1722" operator="equal">
      <formula>"No"</formula>
    </cfRule>
    <cfRule type="cellIs" dxfId="307" priority="1723" operator="equal">
      <formula>"Yes"</formula>
    </cfRule>
  </conditionalFormatting>
  <conditionalFormatting sqref="B24:B30">
    <cfRule type="cellIs" dxfId="306" priority="1704" operator="equal">
      <formula>"No"</formula>
    </cfRule>
    <cfRule type="cellIs" dxfId="305" priority="1705" operator="equal">
      <formula>"Yes"</formula>
    </cfRule>
  </conditionalFormatting>
  <conditionalFormatting sqref="P2">
    <cfRule type="cellIs" dxfId="304" priority="1524" operator="equal">
      <formula>"No"</formula>
    </cfRule>
    <cfRule type="cellIs" dxfId="303" priority="1525" operator="equal">
      <formula>"Yes"</formula>
    </cfRule>
  </conditionalFormatting>
  <conditionalFormatting sqref="P2">
    <cfRule type="cellIs" dxfId="302" priority="1520" operator="equal">
      <formula>"No"</formula>
    </cfRule>
    <cfRule type="cellIs" dxfId="301" priority="1521" operator="equal">
      <formula>"Yes"</formula>
    </cfRule>
  </conditionalFormatting>
  <conditionalFormatting sqref="P2">
    <cfRule type="cellIs" dxfId="300" priority="1522" operator="equal">
      <formula>"No"</formula>
    </cfRule>
    <cfRule type="cellIs" dxfId="299" priority="1523" operator="equal">
      <formula>"Yes"</formula>
    </cfRule>
  </conditionalFormatting>
  <conditionalFormatting sqref="P2">
    <cfRule type="cellIs" dxfId="298" priority="1518" operator="equal">
      <formula>"No"</formula>
    </cfRule>
    <cfRule type="cellIs" dxfId="297" priority="1519" operator="equal">
      <formula>"Yes"</formula>
    </cfRule>
  </conditionalFormatting>
  <conditionalFormatting sqref="P1">
    <cfRule type="cellIs" dxfId="296" priority="1514" operator="equal">
      <formula>"No"</formula>
    </cfRule>
    <cfRule type="cellIs" dxfId="295" priority="1515" operator="equal">
      <formula>"Yes"</formula>
    </cfRule>
  </conditionalFormatting>
  <conditionalFormatting sqref="P2">
    <cfRule type="cellIs" dxfId="294" priority="1516" operator="equal">
      <formula>"No"</formula>
    </cfRule>
    <cfRule type="cellIs" dxfId="293" priority="1517" operator="equal">
      <formula>"Yes"</formula>
    </cfRule>
  </conditionalFormatting>
  <conditionalFormatting sqref="P1">
    <cfRule type="cellIs" dxfId="292" priority="1512" operator="equal">
      <formula>"No"</formula>
    </cfRule>
    <cfRule type="cellIs" dxfId="291" priority="1513" operator="equal">
      <formula>"Yes"</formula>
    </cfRule>
  </conditionalFormatting>
  <conditionalFormatting sqref="N1">
    <cfRule type="cellIs" dxfId="290" priority="1552" operator="equal">
      <formula>"No"</formula>
    </cfRule>
    <cfRule type="cellIs" dxfId="289" priority="1553" operator="equal">
      <formula>"Yes"</formula>
    </cfRule>
  </conditionalFormatting>
  <conditionalFormatting sqref="N1">
    <cfRule type="cellIs" dxfId="288" priority="1554" operator="equal">
      <formula>"No"</formula>
    </cfRule>
    <cfRule type="cellIs" dxfId="287" priority="1555" operator="equal">
      <formula>"Yes"</formula>
    </cfRule>
  </conditionalFormatting>
  <conditionalFormatting sqref="N1">
    <cfRule type="cellIs" dxfId="286" priority="1550" operator="equal">
      <formula>"No"</formula>
    </cfRule>
    <cfRule type="cellIs" dxfId="285" priority="1551" operator="equal">
      <formula>"Yes"</formula>
    </cfRule>
  </conditionalFormatting>
  <conditionalFormatting sqref="Q2">
    <cfRule type="cellIs" dxfId="284" priority="1548" operator="equal">
      <formula>"No"</formula>
    </cfRule>
    <cfRule type="cellIs" dxfId="283" priority="1549" operator="equal">
      <formula>"Yes"</formula>
    </cfRule>
  </conditionalFormatting>
  <conditionalFormatting sqref="Q2">
    <cfRule type="cellIs" dxfId="282" priority="1546" operator="equal">
      <formula>"No"</formula>
    </cfRule>
    <cfRule type="cellIs" dxfId="281" priority="1547" operator="equal">
      <formula>"Yes"</formula>
    </cfRule>
  </conditionalFormatting>
  <conditionalFormatting sqref="Q2">
    <cfRule type="cellIs" dxfId="280" priority="1544" operator="equal">
      <formula>"No"</formula>
    </cfRule>
    <cfRule type="cellIs" dxfId="279" priority="1545" operator="equal">
      <formula>"Yes"</formula>
    </cfRule>
  </conditionalFormatting>
  <conditionalFormatting sqref="Q2">
    <cfRule type="cellIs" dxfId="278" priority="1542" operator="equal">
      <formula>"No"</formula>
    </cfRule>
    <cfRule type="cellIs" dxfId="277" priority="1543" operator="equal">
      <formula>"Yes"</formula>
    </cfRule>
  </conditionalFormatting>
  <conditionalFormatting sqref="Q2">
    <cfRule type="cellIs" dxfId="276" priority="1540" operator="equal">
      <formula>"No"</formula>
    </cfRule>
    <cfRule type="cellIs" dxfId="275" priority="1541" operator="equal">
      <formula>"Yes"</formula>
    </cfRule>
  </conditionalFormatting>
  <conditionalFormatting sqref="P1">
    <cfRule type="cellIs" dxfId="274" priority="1510" operator="equal">
      <formula>"No"</formula>
    </cfRule>
    <cfRule type="cellIs" dxfId="273" priority="1511" operator="equal">
      <formula>"Yes"</formula>
    </cfRule>
  </conditionalFormatting>
  <conditionalFormatting sqref="U3">
    <cfRule type="cellIs" dxfId="272" priority="1216" operator="equal">
      <formula>"No"</formula>
    </cfRule>
    <cfRule type="cellIs" dxfId="271" priority="1217" operator="equal">
      <formula>"Yes"</formula>
    </cfRule>
  </conditionalFormatting>
  <conditionalFormatting sqref="AI1">
    <cfRule type="cellIs" dxfId="270" priority="635" operator="equal">
      <formula>"No"</formula>
    </cfRule>
    <cfRule type="cellIs" dxfId="269" priority="636" operator="equal">
      <formula>"Yes"</formula>
    </cfRule>
  </conditionalFormatting>
  <conditionalFormatting sqref="AI1">
    <cfRule type="cellIs" dxfId="268" priority="637" operator="equal">
      <formula>"No"</formula>
    </cfRule>
    <cfRule type="cellIs" dxfId="267" priority="638" operator="equal">
      <formula>"Yes"</formula>
    </cfRule>
  </conditionalFormatting>
  <conditionalFormatting sqref="AI1">
    <cfRule type="cellIs" dxfId="266" priority="639" operator="equal">
      <formula>"No"</formula>
    </cfRule>
    <cfRule type="cellIs" dxfId="265" priority="640" operator="equal">
      <formula>"Yes"</formula>
    </cfRule>
  </conditionalFormatting>
  <conditionalFormatting sqref="B3">
    <cfRule type="cellIs" dxfId="264" priority="619" operator="equal">
      <formula>"No"</formula>
    </cfRule>
    <cfRule type="cellIs" dxfId="263" priority="620" operator="equal">
      <formula>"Yes"</formula>
    </cfRule>
  </conditionalFormatting>
  <conditionalFormatting sqref="AG1">
    <cfRule type="cellIs" dxfId="262" priority="383" operator="equal">
      <formula>"No"</formula>
    </cfRule>
    <cfRule type="cellIs" dxfId="261" priority="384" operator="equal">
      <formula>"Yes"</formula>
    </cfRule>
  </conditionalFormatting>
  <conditionalFormatting sqref="AG1">
    <cfRule type="cellIs" dxfId="260" priority="385" operator="equal">
      <formula>"No"</formula>
    </cfRule>
    <cfRule type="cellIs" dxfId="259" priority="386" operator="equal">
      <formula>"Yes"</formula>
    </cfRule>
  </conditionalFormatting>
  <conditionalFormatting sqref="AG1">
    <cfRule type="cellIs" dxfId="258" priority="387" operator="equal">
      <formula>"No"</formula>
    </cfRule>
    <cfRule type="cellIs" dxfId="257" priority="388" operator="equal">
      <formula>"Yes"</formula>
    </cfRule>
  </conditionalFormatting>
  <conditionalFormatting sqref="AJ1">
    <cfRule type="cellIs" dxfId="256" priority="363" operator="equal">
      <formula>"No"</formula>
    </cfRule>
    <cfRule type="cellIs" dxfId="255" priority="364" operator="equal">
      <formula>"Yes"</formula>
    </cfRule>
  </conditionalFormatting>
  <conditionalFormatting sqref="AJ1">
    <cfRule type="cellIs" dxfId="254" priority="365" operator="equal">
      <formula>"No"</formula>
    </cfRule>
    <cfRule type="cellIs" dxfId="253" priority="366" operator="equal">
      <formula>"Yes"</formula>
    </cfRule>
  </conditionalFormatting>
  <conditionalFormatting sqref="AJ1">
    <cfRule type="cellIs" dxfId="252" priority="367" operator="equal">
      <formula>"No"</formula>
    </cfRule>
    <cfRule type="cellIs" dxfId="251" priority="368" operator="equal">
      <formula>"Yes"</formula>
    </cfRule>
  </conditionalFormatting>
  <conditionalFormatting sqref="Q1">
    <cfRule type="cellIs" dxfId="250" priority="300" operator="equal">
      <formula>"No"</formula>
    </cfRule>
    <cfRule type="cellIs" dxfId="249" priority="301" operator="equal">
      <formula>"Yes"</formula>
    </cfRule>
  </conditionalFormatting>
  <conditionalFormatting sqref="Q1">
    <cfRule type="cellIs" dxfId="248" priority="302" operator="equal">
      <formula>"No"</formula>
    </cfRule>
    <cfRule type="cellIs" dxfId="247" priority="303" operator="equal">
      <formula>"Yes"</formula>
    </cfRule>
  </conditionalFormatting>
  <conditionalFormatting sqref="Q1">
    <cfRule type="cellIs" dxfId="246" priority="304" operator="equal">
      <formula>"No"</formula>
    </cfRule>
    <cfRule type="cellIs" dxfId="245" priority="305" operator="equal">
      <formula>"Yes"</formula>
    </cfRule>
  </conditionalFormatting>
  <conditionalFormatting sqref="C5">
    <cfRule type="cellIs" dxfId="244" priority="298" operator="equal">
      <formula>"No"</formula>
    </cfRule>
    <cfRule type="cellIs" dxfId="243" priority="299" operator="equal">
      <formula>"Yes"</formula>
    </cfRule>
  </conditionalFormatting>
  <conditionalFormatting sqref="AB5">
    <cfRule type="cellIs" dxfId="242" priority="290" operator="equal">
      <formula>"No"</formula>
    </cfRule>
    <cfRule type="cellIs" dxfId="241" priority="291" operator="equal">
      <formula>"Yes"</formula>
    </cfRule>
  </conditionalFormatting>
  <conditionalFormatting sqref="G5:S5 AA5 AC5:AK5">
    <cfRule type="cellIs" dxfId="240" priority="296" operator="equal">
      <formula>"No"</formula>
    </cfRule>
    <cfRule type="cellIs" dxfId="239" priority="297" operator="equal">
      <formula>"Yes"</formula>
    </cfRule>
  </conditionalFormatting>
  <conditionalFormatting sqref="G5">
    <cfRule type="cellIs" dxfId="238" priority="294" operator="equal">
      <formula>1</formula>
    </cfRule>
    <cfRule type="cellIs" dxfId="237" priority="295" operator="equal">
      <formula>20</formula>
    </cfRule>
  </conditionalFormatting>
  <conditionalFormatting sqref="G5">
    <cfRule type="cellIs" dxfId="236" priority="293" operator="equal">
      <formula>19</formula>
    </cfRule>
  </conditionalFormatting>
  <conditionalFormatting sqref="G5">
    <cfRule type="cellIs" dxfId="235" priority="292" operator="equal">
      <formula>19</formula>
    </cfRule>
  </conditionalFormatting>
  <conditionalFormatting sqref="G5:S5 AA5:AK5">
    <cfRule type="cellIs" dxfId="234" priority="288" operator="equal">
      <formula>"No"</formula>
    </cfRule>
    <cfRule type="cellIs" dxfId="233" priority="289" operator="equal">
      <formula>"Yes"</formula>
    </cfRule>
  </conditionalFormatting>
  <conditionalFormatting sqref="G5">
    <cfRule type="cellIs" dxfId="232" priority="286" operator="equal">
      <formula>1</formula>
    </cfRule>
    <cfRule type="cellIs" dxfId="231" priority="287" operator="equal">
      <formula>20</formula>
    </cfRule>
  </conditionalFormatting>
  <conditionalFormatting sqref="G5">
    <cfRule type="cellIs" dxfId="230" priority="285" operator="equal">
      <formula>19</formula>
    </cfRule>
  </conditionalFormatting>
  <conditionalFormatting sqref="G5">
    <cfRule type="cellIs" dxfId="229" priority="284" operator="equal">
      <formula>19</formula>
    </cfRule>
  </conditionalFormatting>
  <conditionalFormatting sqref="Z5">
    <cfRule type="cellIs" dxfId="228" priority="282" operator="equal">
      <formula>"No"</formula>
    </cfRule>
    <cfRule type="cellIs" dxfId="227" priority="283" operator="equal">
      <formula>"Yes"</formula>
    </cfRule>
  </conditionalFormatting>
  <conditionalFormatting sqref="Z5">
    <cfRule type="cellIs" dxfId="226" priority="280" operator="equal">
      <formula>1</formula>
    </cfRule>
    <cfRule type="cellIs" dxfId="225" priority="281" operator="equal">
      <formula>20</formula>
    </cfRule>
  </conditionalFormatting>
  <conditionalFormatting sqref="Z5">
    <cfRule type="cellIs" dxfId="224" priority="279" operator="equal">
      <formula>19</formula>
    </cfRule>
  </conditionalFormatting>
  <conditionalFormatting sqref="F5">
    <cfRule type="cellIs" dxfId="223" priority="275" operator="equal">
      <formula>"No"</formula>
    </cfRule>
    <cfRule type="cellIs" dxfId="222" priority="276" operator="equal">
      <formula>"Yes"</formula>
    </cfRule>
  </conditionalFormatting>
  <conditionalFormatting sqref="D5:E5">
    <cfRule type="cellIs" dxfId="221" priority="277" operator="equal">
      <formula>"No"</formula>
    </cfRule>
    <cfRule type="cellIs" dxfId="220" priority="278" operator="equal">
      <formula>"Yes"</formula>
    </cfRule>
  </conditionalFormatting>
  <conditionalFormatting sqref="D5:E5">
    <cfRule type="cellIs" dxfId="219" priority="273" operator="equal">
      <formula>"No"</formula>
    </cfRule>
    <cfRule type="cellIs" dxfId="218" priority="274" operator="equal">
      <formula>"Yes"</formula>
    </cfRule>
  </conditionalFormatting>
  <conditionalFormatting sqref="F5">
    <cfRule type="cellIs" dxfId="217" priority="269" operator="equal">
      <formula>"No"</formula>
    </cfRule>
    <cfRule type="cellIs" dxfId="216" priority="270" operator="equal">
      <formula>"Yes"</formula>
    </cfRule>
  </conditionalFormatting>
  <conditionalFormatting sqref="C5">
    <cfRule type="cellIs" dxfId="215" priority="267" operator="equal">
      <formula>"No"</formula>
    </cfRule>
    <cfRule type="cellIs" dxfId="214" priority="268" operator="equal">
      <formula>"Yes"</formula>
    </cfRule>
  </conditionalFormatting>
  <conditionalFormatting sqref="X5">
    <cfRule type="cellIs" dxfId="213" priority="247" operator="equal">
      <formula>"No"</formula>
    </cfRule>
    <cfRule type="cellIs" dxfId="212" priority="248" operator="equal">
      <formula>"Yes"</formula>
    </cfRule>
  </conditionalFormatting>
  <conditionalFormatting sqref="Y5">
    <cfRule type="cellIs" dxfId="211" priority="245" operator="equal">
      <formula>"No"</formula>
    </cfRule>
    <cfRule type="cellIs" dxfId="210" priority="246" operator="equal">
      <formula>"Yes"</formula>
    </cfRule>
  </conditionalFormatting>
  <conditionalFormatting sqref="X5">
    <cfRule type="cellIs" dxfId="209" priority="243" operator="equal">
      <formula>"No"</formula>
    </cfRule>
    <cfRule type="cellIs" dxfId="208" priority="244" operator="equal">
      <formula>"Yes"</formula>
    </cfRule>
  </conditionalFormatting>
  <conditionalFormatting sqref="Y5">
    <cfRule type="cellIs" dxfId="207" priority="239" operator="equal">
      <formula>"No"</formula>
    </cfRule>
    <cfRule type="cellIs" dxfId="206" priority="240" operator="equal">
      <formula>"Yes"</formula>
    </cfRule>
  </conditionalFormatting>
  <conditionalFormatting sqref="J1">
    <cfRule type="cellIs" dxfId="205" priority="184" operator="equal">
      <formula>"No"</formula>
    </cfRule>
    <cfRule type="cellIs" dxfId="204" priority="185" operator="equal">
      <formula>"Yes"</formula>
    </cfRule>
  </conditionalFormatting>
  <conditionalFormatting sqref="J1">
    <cfRule type="cellIs" dxfId="203" priority="194" operator="equal">
      <formula>"No"</formula>
    </cfRule>
    <cfRule type="cellIs" dxfId="202" priority="195" operator="equal">
      <formula>"Yes"</formula>
    </cfRule>
  </conditionalFormatting>
  <conditionalFormatting sqref="J1">
    <cfRule type="cellIs" dxfId="201" priority="190" operator="equal">
      <formula>"No"</formula>
    </cfRule>
    <cfRule type="cellIs" dxfId="200" priority="191" operator="equal">
      <formula>"Yes"</formula>
    </cfRule>
  </conditionalFormatting>
  <conditionalFormatting sqref="J1">
    <cfRule type="cellIs" dxfId="199" priority="192" operator="equal">
      <formula>"No"</formula>
    </cfRule>
    <cfRule type="cellIs" dxfId="198" priority="193" operator="equal">
      <formula>"Yes"</formula>
    </cfRule>
  </conditionalFormatting>
  <conditionalFormatting sqref="J1">
    <cfRule type="cellIs" dxfId="197" priority="188" operator="equal">
      <formula>"No"</formula>
    </cfRule>
    <cfRule type="cellIs" dxfId="196" priority="189" operator="equal">
      <formula>"Yes"</formula>
    </cfRule>
  </conditionalFormatting>
  <conditionalFormatting sqref="J1">
    <cfRule type="cellIs" dxfId="195" priority="186" operator="equal">
      <formula>"No"</formula>
    </cfRule>
    <cfRule type="cellIs" dxfId="194" priority="187" operator="equal">
      <formula>"Yes"</formula>
    </cfRule>
  </conditionalFormatting>
  <conditionalFormatting sqref="V5">
    <cfRule type="cellIs" dxfId="193" priority="182" operator="equal">
      <formula>"No"</formula>
    </cfRule>
    <cfRule type="cellIs" dxfId="192" priority="183" operator="equal">
      <formula>"Yes"</formula>
    </cfRule>
  </conditionalFormatting>
  <conditionalFormatting sqref="W5">
    <cfRule type="cellIs" dxfId="191" priority="180" operator="equal">
      <formula>"No"</formula>
    </cfRule>
    <cfRule type="cellIs" dxfId="190" priority="181" operator="equal">
      <formula>"Yes"</formula>
    </cfRule>
  </conditionalFormatting>
  <conditionalFormatting sqref="W5">
    <cfRule type="cellIs" dxfId="189" priority="178" operator="equal">
      <formula>"No"</formula>
    </cfRule>
    <cfRule type="cellIs" dxfId="188" priority="179" operator="equal">
      <formula>"Yes"</formula>
    </cfRule>
  </conditionalFormatting>
  <conditionalFormatting sqref="V5">
    <cfRule type="cellIs" dxfId="187" priority="174" operator="equal">
      <formula>"No"</formula>
    </cfRule>
    <cfRule type="cellIs" dxfId="186" priority="175" operator="equal">
      <formula>"Yes"</formula>
    </cfRule>
  </conditionalFormatting>
  <conditionalFormatting sqref="B8:C10 B14:C17">
    <cfRule type="cellIs" dxfId="185" priority="120" operator="equal">
      <formula>"No"</formula>
    </cfRule>
    <cfRule type="cellIs" dxfId="184" priority="121" operator="equal">
      <formula>"Yes"</formula>
    </cfRule>
  </conditionalFormatting>
  <conditionalFormatting sqref="B7">
    <cfRule type="cellIs" dxfId="183" priority="118" operator="equal">
      <formula>"No"</formula>
    </cfRule>
    <cfRule type="cellIs" dxfId="182" priority="119" operator="equal">
      <formula>"Yes"</formula>
    </cfRule>
  </conditionalFormatting>
  <conditionalFormatting sqref="B12">
    <cfRule type="cellIs" dxfId="181" priority="116" operator="equal">
      <formula>"No"</formula>
    </cfRule>
    <cfRule type="cellIs" dxfId="180" priority="117" operator="equal">
      <formula>"Yes"</formula>
    </cfRule>
  </conditionalFormatting>
  <conditionalFormatting sqref="C10">
    <cfRule type="cellIs" dxfId="179" priority="114" operator="equal">
      <formula>"No"</formula>
    </cfRule>
    <cfRule type="cellIs" dxfId="178" priority="115" operator="equal">
      <formula>"Yes"</formula>
    </cfRule>
  </conditionalFormatting>
  <conditionalFormatting sqref="C7">
    <cfRule type="cellIs" dxfId="177" priority="112" operator="equal">
      <formula>"No"</formula>
    </cfRule>
    <cfRule type="cellIs" dxfId="176" priority="113" operator="equal">
      <formula>"Yes"</formula>
    </cfRule>
  </conditionalFormatting>
  <conditionalFormatting sqref="C12">
    <cfRule type="cellIs" dxfId="175" priority="110" operator="equal">
      <formula>"No"</formula>
    </cfRule>
    <cfRule type="cellIs" dxfId="174" priority="111" operator="equal">
      <formula>"Yes"</formula>
    </cfRule>
  </conditionalFormatting>
  <conditionalFormatting sqref="B7:B23">
    <cfRule type="cellIs" dxfId="173" priority="108" operator="equal">
      <formula>"No"</formula>
    </cfRule>
    <cfRule type="cellIs" dxfId="172" priority="109" operator="equal">
      <formula>"Yes"</formula>
    </cfRule>
  </conditionalFormatting>
  <conditionalFormatting sqref="C13">
    <cfRule type="cellIs" dxfId="171" priority="106" operator="equal">
      <formula>"No"</formula>
    </cfRule>
    <cfRule type="cellIs" dxfId="170" priority="107" operator="equal">
      <formula>"Yes"</formula>
    </cfRule>
  </conditionalFormatting>
  <conditionalFormatting sqref="B11">
    <cfRule type="cellIs" dxfId="169" priority="104" operator="equal">
      <formula>"No"</formula>
    </cfRule>
    <cfRule type="cellIs" dxfId="168" priority="105" operator="equal">
      <formula>"Yes"</formula>
    </cfRule>
  </conditionalFormatting>
  <conditionalFormatting sqref="B11">
    <cfRule type="cellIs" dxfId="167" priority="102" operator="equal">
      <formula>"No"</formula>
    </cfRule>
    <cfRule type="cellIs" dxfId="166" priority="103" operator="equal">
      <formula>"Yes"</formula>
    </cfRule>
  </conditionalFormatting>
  <conditionalFormatting sqref="C11">
    <cfRule type="cellIs" dxfId="165" priority="100" operator="equal">
      <formula>"No"</formula>
    </cfRule>
    <cfRule type="cellIs" dxfId="164" priority="101" operator="equal">
      <formula>"Yes"</formula>
    </cfRule>
  </conditionalFormatting>
  <conditionalFormatting sqref="C11">
    <cfRule type="cellIs" dxfId="163" priority="98" operator="equal">
      <formula>"No"</formula>
    </cfRule>
    <cfRule type="cellIs" dxfId="162" priority="99" operator="equal">
      <formula>"Yes"</formula>
    </cfRule>
  </conditionalFormatting>
  <conditionalFormatting sqref="B23:C23">
    <cfRule type="cellIs" dxfId="161" priority="80" operator="equal">
      <formula>"No"</formula>
    </cfRule>
    <cfRule type="cellIs" dxfId="160" priority="81" operator="equal">
      <formula>"Yes"</formula>
    </cfRule>
  </conditionalFormatting>
  <conditionalFormatting sqref="B17:C17">
    <cfRule type="cellIs" dxfId="159" priority="96" operator="equal">
      <formula>"N"</formula>
    </cfRule>
    <cfRule type="cellIs" dxfId="158" priority="97" operator="equal">
      <formula>"Y"</formula>
    </cfRule>
  </conditionalFormatting>
  <conditionalFormatting sqref="B21:C23">
    <cfRule type="cellIs" dxfId="157" priority="94" operator="equal">
      <formula>"No"</formula>
    </cfRule>
    <cfRule type="cellIs" dxfId="156" priority="95" operator="equal">
      <formula>"Yes"</formula>
    </cfRule>
  </conditionalFormatting>
  <conditionalFormatting sqref="B19:C20">
    <cfRule type="cellIs" dxfId="155" priority="92" operator="equal">
      <formula>"No"</formula>
    </cfRule>
    <cfRule type="cellIs" dxfId="154" priority="93" operator="equal">
      <formula>"Yes"</formula>
    </cfRule>
  </conditionalFormatting>
  <conditionalFormatting sqref="B19:C20">
    <cfRule type="cellIs" dxfId="153" priority="90" operator="equal">
      <formula>"No"</formula>
    </cfRule>
    <cfRule type="cellIs" dxfId="152" priority="91" operator="equal">
      <formula>"Yes"</formula>
    </cfRule>
  </conditionalFormatting>
  <conditionalFormatting sqref="B21:C21">
    <cfRule type="cellIs" dxfId="151" priority="88" operator="equal">
      <formula>"No"</formula>
    </cfRule>
    <cfRule type="cellIs" dxfId="150" priority="89" operator="equal">
      <formula>"Yes"</formula>
    </cfRule>
  </conditionalFormatting>
  <conditionalFormatting sqref="B18:C18">
    <cfRule type="cellIs" dxfId="149" priority="86" operator="equal">
      <formula>"N"</formula>
    </cfRule>
    <cfRule type="cellIs" dxfId="148" priority="87" operator="equal">
      <formula>"Y"</formula>
    </cfRule>
  </conditionalFormatting>
  <conditionalFormatting sqref="B18:C18">
    <cfRule type="cellIs" dxfId="147" priority="84" operator="equal">
      <formula>"No"</formula>
    </cfRule>
    <cfRule type="cellIs" dxfId="146" priority="85" operator="equal">
      <formula>"Yes"</formula>
    </cfRule>
  </conditionalFormatting>
  <conditionalFormatting sqref="B22:C22">
    <cfRule type="cellIs" dxfId="145" priority="82" operator="equal">
      <formula>"No"</formula>
    </cfRule>
    <cfRule type="cellIs" dxfId="144" priority="83" operator="equal">
      <formula>"Yes"</formula>
    </cfRule>
  </conditionalFormatting>
  <conditionalFormatting sqref="H4:S4 AB4:AK4">
    <cfRule type="cellIs" dxfId="143" priority="78" operator="equal">
      <formula>"No"</formula>
    </cfRule>
    <cfRule type="cellIs" dxfId="142" priority="79" operator="equal">
      <formula>"Yes"</formula>
    </cfRule>
  </conditionalFormatting>
  <conditionalFormatting sqref="B4">
    <cfRule type="cellIs" dxfId="141" priority="76" operator="equal">
      <formula>"No"</formula>
    </cfRule>
    <cfRule type="cellIs" dxfId="140" priority="77" operator="equal">
      <formula>"Yes"</formula>
    </cfRule>
  </conditionalFormatting>
  <conditionalFormatting sqref="A4">
    <cfRule type="cellIs" dxfId="139" priority="74" operator="equal">
      <formula>"No"</formula>
    </cfRule>
    <cfRule type="cellIs" dxfId="138" priority="75" operator="equal">
      <formula>"Yes"</formula>
    </cfRule>
  </conditionalFormatting>
  <conditionalFormatting sqref="D4:E4">
    <cfRule type="cellIs" dxfId="137" priority="72" operator="equal">
      <formula>"No"</formula>
    </cfRule>
    <cfRule type="cellIs" dxfId="136" priority="73" operator="equal">
      <formula>"Yes"</formula>
    </cfRule>
  </conditionalFormatting>
  <conditionalFormatting sqref="G4 C4 E4">
    <cfRule type="cellIs" dxfId="135" priority="70" operator="equal">
      <formula>"No"</formula>
    </cfRule>
    <cfRule type="cellIs" dxfId="134" priority="71" operator="equal">
      <formula>"Yes"</formula>
    </cfRule>
  </conditionalFormatting>
  <conditionalFormatting sqref="G4">
    <cfRule type="cellIs" dxfId="133" priority="68" operator="equal">
      <formula>1</formula>
    </cfRule>
    <cfRule type="cellIs" dxfId="132" priority="69" operator="equal">
      <formula>20</formula>
    </cfRule>
  </conditionalFormatting>
  <conditionalFormatting sqref="G4">
    <cfRule type="cellIs" dxfId="131" priority="67" operator="equal">
      <formula>19</formula>
    </cfRule>
  </conditionalFormatting>
  <conditionalFormatting sqref="G4">
    <cfRule type="cellIs" dxfId="130" priority="66" operator="equal">
      <formula>19</formula>
    </cfRule>
  </conditionalFormatting>
  <conditionalFormatting sqref="D4">
    <cfRule type="cellIs" dxfId="129" priority="64" operator="equal">
      <formula>"No"</formula>
    </cfRule>
    <cfRule type="cellIs" dxfId="128" priority="65" operator="equal">
      <formula>"Yes"</formula>
    </cfRule>
  </conditionalFormatting>
  <conditionalFormatting sqref="F4">
    <cfRule type="cellIs" dxfId="127" priority="62" operator="equal">
      <formula>"No"</formula>
    </cfRule>
    <cfRule type="cellIs" dxfId="126" priority="63" operator="equal">
      <formula>"Yes"</formula>
    </cfRule>
  </conditionalFormatting>
  <conditionalFormatting sqref="AA4">
    <cfRule type="cellIs" dxfId="125" priority="47" operator="equal">
      <formula>"No"</formula>
    </cfRule>
    <cfRule type="cellIs" dxfId="124" priority="48" operator="equal">
      <formula>"Yes"</formula>
    </cfRule>
  </conditionalFormatting>
  <conditionalFormatting sqref="U4">
    <cfRule type="cellIs" dxfId="123" priority="45" operator="equal">
      <formula>"No"</formula>
    </cfRule>
    <cfRule type="cellIs" dxfId="122" priority="46" operator="equal">
      <formula>"Yes"</formula>
    </cfRule>
  </conditionalFormatting>
  <conditionalFormatting sqref="T4">
    <cfRule type="cellIs" dxfId="121" priority="43" operator="equal">
      <formula>"No"</formula>
    </cfRule>
    <cfRule type="cellIs" dxfId="120" priority="44" operator="equal">
      <formula>"Yes"</formula>
    </cfRule>
  </conditionalFormatting>
  <conditionalFormatting sqref="W4:X4">
    <cfRule type="cellIs" dxfId="119" priority="41" operator="equal">
      <formula>"No"</formula>
    </cfRule>
    <cfRule type="cellIs" dxfId="118" priority="42" operator="equal">
      <formula>"Yes"</formula>
    </cfRule>
  </conditionalFormatting>
  <conditionalFormatting sqref="Z4 V4 X4">
    <cfRule type="cellIs" dxfId="117" priority="39" operator="equal">
      <formula>"No"</formula>
    </cfRule>
    <cfRule type="cellIs" dxfId="116" priority="40" operator="equal">
      <formula>"Yes"</formula>
    </cfRule>
  </conditionalFormatting>
  <conditionalFormatting sqref="Z4">
    <cfRule type="cellIs" dxfId="115" priority="37" operator="equal">
      <formula>1</formula>
    </cfRule>
    <cfRule type="cellIs" dxfId="114" priority="38" operator="equal">
      <formula>20</formula>
    </cfRule>
  </conditionalFormatting>
  <conditionalFormatting sqref="Z4">
    <cfRule type="cellIs" dxfId="113" priority="36" operator="equal">
      <formula>19</formula>
    </cfRule>
  </conditionalFormatting>
  <conditionalFormatting sqref="Z4">
    <cfRule type="cellIs" dxfId="112" priority="35" operator="equal">
      <formula>19</formula>
    </cfRule>
  </conditionalFormatting>
  <conditionalFormatting sqref="W4">
    <cfRule type="cellIs" dxfId="111" priority="33" operator="equal">
      <formula>"No"</formula>
    </cfRule>
    <cfRule type="cellIs" dxfId="110" priority="34" operator="equal">
      <formula>"Yes"</formula>
    </cfRule>
  </conditionalFormatting>
  <conditionalFormatting sqref="Y4">
    <cfRule type="cellIs" dxfId="109" priority="31" operator="equal">
      <formula>"No"</formula>
    </cfRule>
    <cfRule type="cellIs" dxfId="108" priority="32" operator="equal">
      <formula>"Yes"</formula>
    </cfRule>
  </conditionalFormatting>
  <conditionalFormatting sqref="A5">
    <cfRule type="cellIs" dxfId="107" priority="23" operator="equal">
      <formula>"No"</formula>
    </cfRule>
    <cfRule type="cellIs" dxfId="106" priority="24" operator="equal">
      <formula>"Yes"</formula>
    </cfRule>
  </conditionalFormatting>
  <conditionalFormatting sqref="B5">
    <cfRule type="cellIs" dxfId="105" priority="27" operator="equal">
      <formula>"No"</formula>
    </cfRule>
    <cfRule type="cellIs" dxfId="104" priority="28" operator="equal">
      <formula>"Yes"</formula>
    </cfRule>
  </conditionalFormatting>
  <conditionalFormatting sqref="B5">
    <cfRule type="cellIs" dxfId="103" priority="29" operator="equal">
      <formula>"No"</formula>
    </cfRule>
    <cfRule type="cellIs" dxfId="102" priority="30" operator="equal">
      <formula>"Yes"</formula>
    </cfRule>
  </conditionalFormatting>
  <conditionalFormatting sqref="A5">
    <cfRule type="cellIs" dxfId="101" priority="25" operator="equal">
      <formula>"No"</formula>
    </cfRule>
    <cfRule type="cellIs" dxfId="100" priority="26" operator="equal">
      <formula>"Yes"</formula>
    </cfRule>
  </conditionalFormatting>
  <conditionalFormatting sqref="A5">
    <cfRule type="cellIs" dxfId="99" priority="21" operator="equal">
      <formula>"No"</formula>
    </cfRule>
    <cfRule type="cellIs" dxfId="98" priority="22" operator="equal">
      <formula>"Yes"</formula>
    </cfRule>
  </conditionalFormatting>
  <conditionalFormatting sqref="A5">
    <cfRule type="cellIs" dxfId="97" priority="19" operator="equal">
      <formula>"No"</formula>
    </cfRule>
    <cfRule type="cellIs" dxfId="96" priority="20" operator="equal">
      <formula>"Yes"</formula>
    </cfRule>
  </conditionalFormatting>
  <conditionalFormatting sqref="T5">
    <cfRule type="cellIs" dxfId="95" priority="11" operator="equal">
      <formula>"No"</formula>
    </cfRule>
    <cfRule type="cellIs" dxfId="94" priority="12" operator="equal">
      <formula>"Yes"</formula>
    </cfRule>
  </conditionalFormatting>
  <conditionalFormatting sqref="U5">
    <cfRule type="cellIs" dxfId="93" priority="15" operator="equal">
      <formula>"No"</formula>
    </cfRule>
    <cfRule type="cellIs" dxfId="92" priority="16" operator="equal">
      <formula>"Yes"</formula>
    </cfRule>
  </conditionalFormatting>
  <conditionalFormatting sqref="U5">
    <cfRule type="cellIs" dxfId="91" priority="17" operator="equal">
      <formula>"No"</formula>
    </cfRule>
    <cfRule type="cellIs" dxfId="90" priority="18" operator="equal">
      <formula>"Yes"</formula>
    </cfRule>
  </conditionalFormatting>
  <conditionalFormatting sqref="T5">
    <cfRule type="cellIs" dxfId="89" priority="13" operator="equal">
      <formula>"No"</formula>
    </cfRule>
    <cfRule type="cellIs" dxfId="88" priority="14" operator="equal">
      <formula>"Yes"</formula>
    </cfRule>
  </conditionalFormatting>
  <conditionalFormatting sqref="T5">
    <cfRule type="cellIs" dxfId="87" priority="9" operator="equal">
      <formula>"No"</formula>
    </cfRule>
    <cfRule type="cellIs" dxfId="86" priority="10" operator="equal">
      <formula>"Yes"</formula>
    </cfRule>
  </conditionalFormatting>
  <conditionalFormatting sqref="T5">
    <cfRule type="cellIs" dxfId="85" priority="7" operator="equal">
      <formula>"No"</formula>
    </cfRule>
    <cfRule type="cellIs" dxfId="84" priority="8" operator="equal">
      <formula>"Yes"</formula>
    </cfRule>
  </conditionalFormatting>
  <conditionalFormatting sqref="O1">
    <cfRule type="cellIs" dxfId="83" priority="3" operator="equal">
      <formula>"No"</formula>
    </cfRule>
    <cfRule type="cellIs" dxfId="82" priority="4" operator="equal">
      <formula>"Yes"</formula>
    </cfRule>
  </conditionalFormatting>
  <conditionalFormatting sqref="O1">
    <cfRule type="cellIs" dxfId="81" priority="5" operator="equal">
      <formula>"No"</formula>
    </cfRule>
    <cfRule type="cellIs" dxfId="80" priority="6" operator="equal">
      <formula>"Yes"</formula>
    </cfRule>
  </conditionalFormatting>
  <conditionalFormatting sqref="O1">
    <cfRule type="cellIs" dxfId="79" priority="1" operator="equal">
      <formula>"No"</formula>
    </cfRule>
    <cfRule type="cellIs" dxfId="78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0.6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2.125" style="104" customWidth="1"/>
    <col min="7" max="7" width="3.875" style="2" bestFit="1" customWidth="1"/>
    <col min="8" max="8" width="3.875" style="2" customWidth="1"/>
    <col min="9" max="10" width="3.875" style="2" bestFit="1" customWidth="1"/>
    <col min="11" max="11" width="3.875" style="2" customWidth="1"/>
    <col min="12" max="13" width="3.875" style="2" bestFit="1" customWidth="1"/>
    <col min="14" max="15" width="3.375" style="2" bestFit="1" customWidth="1"/>
    <col min="16" max="21" width="3.375" style="2" customWidth="1"/>
    <col min="22" max="22" width="3.375" style="12" bestFit="1" customWidth="1"/>
    <col min="23" max="23" width="13" style="2" bestFit="1" customWidth="1"/>
    <col min="24" max="16384" width="9" style="2"/>
  </cols>
  <sheetData>
    <row r="1" spans="1:22" s="1" customFormat="1" ht="16.5" thickBot="1" x14ac:dyDescent="0.3">
      <c r="A1" s="70" t="s">
        <v>6</v>
      </c>
      <c r="B1" s="55" t="s">
        <v>22</v>
      </c>
      <c r="C1" s="56" t="s">
        <v>21</v>
      </c>
      <c r="D1" s="56" t="s">
        <v>1</v>
      </c>
      <c r="E1" s="56" t="s">
        <v>2</v>
      </c>
      <c r="F1" s="104"/>
      <c r="G1" s="55">
        <v>10</v>
      </c>
      <c r="H1" s="55">
        <v>11</v>
      </c>
      <c r="I1" s="55">
        <v>12</v>
      </c>
      <c r="J1" s="55">
        <v>13</v>
      </c>
      <c r="K1" s="55">
        <v>14</v>
      </c>
      <c r="L1" s="55">
        <v>15</v>
      </c>
      <c r="M1" s="55">
        <v>16</v>
      </c>
      <c r="N1" s="55">
        <v>17</v>
      </c>
      <c r="O1" s="55">
        <v>18</v>
      </c>
      <c r="P1" s="55">
        <v>19</v>
      </c>
      <c r="Q1" s="55">
        <v>20</v>
      </c>
      <c r="R1" s="55">
        <v>21</v>
      </c>
      <c r="S1" s="55">
        <v>22</v>
      </c>
      <c r="T1" s="55">
        <v>23</v>
      </c>
      <c r="U1" s="55">
        <v>24</v>
      </c>
      <c r="V1" s="71">
        <v>25</v>
      </c>
    </row>
    <row r="2" spans="1:22" x14ac:dyDescent="0.25">
      <c r="A2" s="75" t="s">
        <v>112</v>
      </c>
      <c r="B2" s="2" t="s">
        <v>51</v>
      </c>
      <c r="C2" s="49">
        <v>6</v>
      </c>
      <c r="D2" s="49">
        <f t="shared" ref="D2:D13" ca="1" si="0">RANDBETWEEN(1,20)</f>
        <v>11</v>
      </c>
      <c r="E2" s="49">
        <f t="shared" ref="E2:E13" ca="1" si="1">D2+C2</f>
        <v>17</v>
      </c>
      <c r="G2" s="53" t="str">
        <f t="shared" ref="G2:V7" ca="1" si="2">IF($E2&gt;G$1-1,"Yes","No")</f>
        <v>Yes</v>
      </c>
      <c r="H2" s="2" t="str">
        <f t="shared" ca="1" si="2"/>
        <v>Yes</v>
      </c>
      <c r="I2" s="2" t="str">
        <f t="shared" ca="1" si="2"/>
        <v>Yes</v>
      </c>
      <c r="J2" s="2" t="str">
        <f t="shared" ca="1" si="2"/>
        <v>Yes</v>
      </c>
      <c r="K2" s="2" t="str">
        <f t="shared" ca="1" si="2"/>
        <v>Yes</v>
      </c>
      <c r="L2" s="2" t="str">
        <f t="shared" ca="1" si="2"/>
        <v>Yes</v>
      </c>
      <c r="M2" s="2" t="str">
        <f t="shared" ca="1" si="2"/>
        <v>Yes</v>
      </c>
      <c r="N2" s="2" t="str">
        <f t="shared" ca="1" si="2"/>
        <v>Yes</v>
      </c>
      <c r="O2" s="2" t="str">
        <f t="shared" ca="1" si="2"/>
        <v>No</v>
      </c>
      <c r="P2" s="2" t="str">
        <f t="shared" ca="1" si="2"/>
        <v>No</v>
      </c>
      <c r="Q2" s="2" t="str">
        <f t="shared" ca="1" si="2"/>
        <v>No</v>
      </c>
      <c r="R2" s="2" t="str">
        <f t="shared" ca="1" si="2"/>
        <v>No</v>
      </c>
      <c r="S2" s="2" t="str">
        <f t="shared" ca="1" si="2"/>
        <v>No</v>
      </c>
      <c r="T2" s="2" t="str">
        <f t="shared" ca="1" si="2"/>
        <v>No</v>
      </c>
      <c r="U2" s="2" t="str">
        <f t="shared" ca="1" si="2"/>
        <v>No</v>
      </c>
      <c r="V2" s="12" t="str">
        <f t="shared" ca="1" si="2"/>
        <v>No</v>
      </c>
    </row>
    <row r="3" spans="1:22" x14ac:dyDescent="0.25">
      <c r="A3" s="75" t="s">
        <v>112</v>
      </c>
      <c r="B3" s="2" t="s">
        <v>52</v>
      </c>
      <c r="C3" s="49">
        <v>2</v>
      </c>
      <c r="D3" s="49">
        <f t="shared" ca="1" si="0"/>
        <v>13</v>
      </c>
      <c r="E3" s="49">
        <f t="shared" ca="1" si="1"/>
        <v>15</v>
      </c>
      <c r="G3" s="53" t="str">
        <f t="shared" ca="1" si="2"/>
        <v>Yes</v>
      </c>
      <c r="H3" s="2" t="str">
        <f t="shared" ca="1" si="2"/>
        <v>Yes</v>
      </c>
      <c r="I3" s="2" t="str">
        <f t="shared" ca="1" si="2"/>
        <v>Yes</v>
      </c>
      <c r="J3" s="2" t="str">
        <f t="shared" ca="1" si="2"/>
        <v>Yes</v>
      </c>
      <c r="K3" s="2" t="str">
        <f t="shared" ca="1" si="2"/>
        <v>Yes</v>
      </c>
      <c r="L3" s="2" t="str">
        <f t="shared" ca="1" si="2"/>
        <v>Yes</v>
      </c>
      <c r="M3" s="2" t="str">
        <f t="shared" ca="1" si="2"/>
        <v>No</v>
      </c>
      <c r="N3" s="2" t="str">
        <f t="shared" ca="1" si="2"/>
        <v>No</v>
      </c>
      <c r="O3" s="2" t="str">
        <f t="shared" ca="1" si="2"/>
        <v>No</v>
      </c>
      <c r="P3" s="2" t="str">
        <f t="shared" ca="1" si="2"/>
        <v>No</v>
      </c>
      <c r="Q3" s="2" t="str">
        <f t="shared" ca="1" si="2"/>
        <v>No</v>
      </c>
      <c r="R3" s="2" t="str">
        <f t="shared" ca="1" si="2"/>
        <v>No</v>
      </c>
      <c r="S3" s="2" t="str">
        <f t="shared" ca="1" si="2"/>
        <v>No</v>
      </c>
      <c r="T3" s="2" t="str">
        <f t="shared" ca="1" si="2"/>
        <v>No</v>
      </c>
      <c r="U3" s="2" t="str">
        <f t="shared" ca="1" si="2"/>
        <v>No</v>
      </c>
      <c r="V3" s="12" t="str">
        <f t="shared" ca="1" si="2"/>
        <v>No</v>
      </c>
    </row>
    <row r="4" spans="1:22" x14ac:dyDescent="0.25">
      <c r="A4" s="76" t="s">
        <v>112</v>
      </c>
      <c r="B4" s="37" t="s">
        <v>53</v>
      </c>
      <c r="C4" s="50">
        <v>4</v>
      </c>
      <c r="D4" s="50">
        <f t="shared" ca="1" si="0"/>
        <v>15</v>
      </c>
      <c r="E4" s="50">
        <f t="shared" ca="1" si="1"/>
        <v>19</v>
      </c>
      <c r="G4" s="37" t="str">
        <f t="shared" ca="1" si="2"/>
        <v>Yes</v>
      </c>
      <c r="H4" s="37" t="str">
        <f t="shared" ca="1" si="2"/>
        <v>Yes</v>
      </c>
      <c r="I4" s="37" t="str">
        <f t="shared" ca="1" si="2"/>
        <v>Yes</v>
      </c>
      <c r="J4" s="37" t="str">
        <f t="shared" ca="1" si="2"/>
        <v>Yes</v>
      </c>
      <c r="K4" s="37" t="str">
        <f t="shared" ca="1" si="2"/>
        <v>Yes</v>
      </c>
      <c r="L4" s="37" t="str">
        <f t="shared" ca="1" si="2"/>
        <v>Yes</v>
      </c>
      <c r="M4" s="37" t="str">
        <f t="shared" ca="1" si="2"/>
        <v>Yes</v>
      </c>
      <c r="N4" s="37" t="str">
        <f t="shared" ca="1" si="2"/>
        <v>Yes</v>
      </c>
      <c r="O4" s="37" t="str">
        <f t="shared" ca="1" si="2"/>
        <v>Yes</v>
      </c>
      <c r="P4" s="37" t="str">
        <f t="shared" ca="1" si="2"/>
        <v>Yes</v>
      </c>
      <c r="Q4" s="37" t="str">
        <f t="shared" ca="1" si="2"/>
        <v>No</v>
      </c>
      <c r="R4" s="37" t="str">
        <f t="shared" ca="1" si="2"/>
        <v>No</v>
      </c>
      <c r="S4" s="37" t="str">
        <f t="shared" ca="1" si="2"/>
        <v>No</v>
      </c>
      <c r="T4" s="37" t="str">
        <f t="shared" ca="1" si="2"/>
        <v>No</v>
      </c>
      <c r="U4" s="37" t="str">
        <f t="shared" ca="1" si="2"/>
        <v>No</v>
      </c>
      <c r="V4" s="38" t="str">
        <f t="shared" ca="1" si="2"/>
        <v>No</v>
      </c>
    </row>
    <row r="5" spans="1:22" x14ac:dyDescent="0.25">
      <c r="A5" s="75" t="s">
        <v>123</v>
      </c>
      <c r="B5" s="2" t="s">
        <v>51</v>
      </c>
      <c r="C5" s="49">
        <v>5</v>
      </c>
      <c r="D5" s="49">
        <f t="shared" ca="1" si="0"/>
        <v>1</v>
      </c>
      <c r="E5" s="49">
        <f t="shared" ref="E5:E7" ca="1" si="3">D5+C5</f>
        <v>6</v>
      </c>
      <c r="G5" s="53" t="str">
        <f t="shared" ca="1" si="2"/>
        <v>No</v>
      </c>
      <c r="H5" s="2" t="str">
        <f t="shared" ca="1" si="2"/>
        <v>No</v>
      </c>
      <c r="I5" s="2" t="str">
        <f t="shared" ca="1" si="2"/>
        <v>No</v>
      </c>
      <c r="J5" s="2" t="str">
        <f t="shared" ca="1" si="2"/>
        <v>No</v>
      </c>
      <c r="K5" s="2" t="str">
        <f t="shared" ca="1" si="2"/>
        <v>No</v>
      </c>
      <c r="L5" s="2" t="str">
        <f t="shared" ca="1" si="2"/>
        <v>No</v>
      </c>
      <c r="M5" s="2" t="str">
        <f t="shared" ca="1" si="2"/>
        <v>No</v>
      </c>
      <c r="N5" s="2" t="str">
        <f t="shared" ca="1" si="2"/>
        <v>No</v>
      </c>
      <c r="O5" s="2" t="str">
        <f t="shared" ca="1" si="2"/>
        <v>No</v>
      </c>
      <c r="P5" s="2" t="str">
        <f t="shared" ca="1" si="2"/>
        <v>No</v>
      </c>
      <c r="Q5" s="2" t="str">
        <f t="shared" ca="1" si="2"/>
        <v>No</v>
      </c>
      <c r="R5" s="2" t="str">
        <f t="shared" ca="1" si="2"/>
        <v>No</v>
      </c>
      <c r="S5" s="2" t="str">
        <f t="shared" ca="1" si="2"/>
        <v>No</v>
      </c>
      <c r="T5" s="2" t="str">
        <f t="shared" ca="1" si="2"/>
        <v>No</v>
      </c>
      <c r="U5" s="2" t="str">
        <f t="shared" ca="1" si="2"/>
        <v>No</v>
      </c>
      <c r="V5" s="12" t="str">
        <f t="shared" ca="1" si="2"/>
        <v>No</v>
      </c>
    </row>
    <row r="6" spans="1:22" x14ac:dyDescent="0.25">
      <c r="A6" s="75" t="s">
        <v>123</v>
      </c>
      <c r="B6" s="2" t="s">
        <v>52</v>
      </c>
      <c r="C6" s="49">
        <v>5</v>
      </c>
      <c r="D6" s="49">
        <f t="shared" ca="1" si="0"/>
        <v>9</v>
      </c>
      <c r="E6" s="49">
        <f t="shared" ca="1" si="3"/>
        <v>14</v>
      </c>
      <c r="G6" s="53" t="str">
        <f t="shared" ca="1" si="2"/>
        <v>Yes</v>
      </c>
      <c r="H6" s="2" t="str">
        <f t="shared" ca="1" si="2"/>
        <v>Yes</v>
      </c>
      <c r="I6" s="2" t="str">
        <f t="shared" ca="1" si="2"/>
        <v>Yes</v>
      </c>
      <c r="J6" s="2" t="str">
        <f t="shared" ca="1" si="2"/>
        <v>Yes</v>
      </c>
      <c r="K6" s="2" t="str">
        <f t="shared" ca="1" si="2"/>
        <v>Yes</v>
      </c>
      <c r="L6" s="2" t="str">
        <f t="shared" ca="1" si="2"/>
        <v>No</v>
      </c>
      <c r="M6" s="2" t="str">
        <f t="shared" ca="1" si="2"/>
        <v>No</v>
      </c>
      <c r="N6" s="2" t="str">
        <f t="shared" ca="1" si="2"/>
        <v>No</v>
      </c>
      <c r="O6" s="2" t="str">
        <f t="shared" ca="1" si="2"/>
        <v>No</v>
      </c>
      <c r="P6" s="2" t="str">
        <f t="shared" ca="1" si="2"/>
        <v>No</v>
      </c>
      <c r="Q6" s="2" t="str">
        <f t="shared" ca="1" si="2"/>
        <v>No</v>
      </c>
      <c r="R6" s="2" t="str">
        <f t="shared" ca="1" si="2"/>
        <v>No</v>
      </c>
      <c r="S6" s="2" t="str">
        <f t="shared" ca="1" si="2"/>
        <v>No</v>
      </c>
      <c r="T6" s="2" t="str">
        <f t="shared" ca="1" si="2"/>
        <v>No</v>
      </c>
      <c r="U6" s="2" t="str">
        <f t="shared" ca="1" si="2"/>
        <v>No</v>
      </c>
      <c r="V6" s="12" t="str">
        <f t="shared" ca="1" si="2"/>
        <v>No</v>
      </c>
    </row>
    <row r="7" spans="1:22" x14ac:dyDescent="0.25">
      <c r="A7" s="76" t="s">
        <v>123</v>
      </c>
      <c r="B7" s="37" t="s">
        <v>53</v>
      </c>
      <c r="C7" s="50">
        <v>1</v>
      </c>
      <c r="D7" s="50">
        <f t="shared" ca="1" si="0"/>
        <v>8</v>
      </c>
      <c r="E7" s="50">
        <f t="shared" ca="1" si="3"/>
        <v>9</v>
      </c>
      <c r="G7" s="37" t="str">
        <f t="shared" ca="1" si="2"/>
        <v>No</v>
      </c>
      <c r="H7" s="37" t="str">
        <f t="shared" ca="1" si="2"/>
        <v>No</v>
      </c>
      <c r="I7" s="37" t="str">
        <f t="shared" ca="1" si="2"/>
        <v>No</v>
      </c>
      <c r="J7" s="37" t="str">
        <f t="shared" ca="1" si="2"/>
        <v>No</v>
      </c>
      <c r="K7" s="37" t="str">
        <f t="shared" ca="1" si="2"/>
        <v>No</v>
      </c>
      <c r="L7" s="37" t="str">
        <f t="shared" ca="1" si="2"/>
        <v>No</v>
      </c>
      <c r="M7" s="37" t="str">
        <f t="shared" ca="1" si="2"/>
        <v>No</v>
      </c>
      <c r="N7" s="37" t="str">
        <f t="shared" ca="1" si="2"/>
        <v>No</v>
      </c>
      <c r="O7" s="37" t="str">
        <f t="shared" ca="1" si="2"/>
        <v>No</v>
      </c>
      <c r="P7" s="37" t="str">
        <f t="shared" ca="1" si="2"/>
        <v>No</v>
      </c>
      <c r="Q7" s="37" t="str">
        <f t="shared" ca="1" si="2"/>
        <v>No</v>
      </c>
      <c r="R7" s="37" t="str">
        <f t="shared" ca="1" si="2"/>
        <v>No</v>
      </c>
      <c r="S7" s="37" t="str">
        <f t="shared" ca="1" si="2"/>
        <v>No</v>
      </c>
      <c r="T7" s="37" t="str">
        <f t="shared" ca="1" si="2"/>
        <v>No</v>
      </c>
      <c r="U7" s="37" t="str">
        <f t="shared" ca="1" si="2"/>
        <v>No</v>
      </c>
      <c r="V7" s="38" t="str">
        <f t="shared" ca="1" si="2"/>
        <v>No</v>
      </c>
    </row>
    <row r="8" spans="1:22" x14ac:dyDescent="0.25">
      <c r="A8" s="47" t="s">
        <v>106</v>
      </c>
      <c r="B8" s="2" t="s">
        <v>51</v>
      </c>
      <c r="C8" s="49">
        <v>8</v>
      </c>
      <c r="D8" s="49">
        <f ca="1">RANDBETWEEN(1,20)</f>
        <v>10</v>
      </c>
      <c r="E8" s="49">
        <f ca="1">D8+C8</f>
        <v>18</v>
      </c>
      <c r="G8" s="53" t="str">
        <f t="shared" ref="G8:V10" ca="1" si="4">IF($E8&gt;G$1-1,"Yes","No")</f>
        <v>Yes</v>
      </c>
      <c r="H8" s="2" t="str">
        <f t="shared" ca="1" si="4"/>
        <v>Yes</v>
      </c>
      <c r="I8" s="2" t="str">
        <f t="shared" ca="1" si="4"/>
        <v>Yes</v>
      </c>
      <c r="J8" s="2" t="str">
        <f t="shared" ca="1" si="4"/>
        <v>Yes</v>
      </c>
      <c r="K8" s="2" t="str">
        <f t="shared" ca="1" si="4"/>
        <v>Yes</v>
      </c>
      <c r="L8" s="2" t="str">
        <f t="shared" ca="1" si="4"/>
        <v>Yes</v>
      </c>
      <c r="M8" s="2" t="str">
        <f t="shared" ca="1" si="4"/>
        <v>Yes</v>
      </c>
      <c r="N8" s="2" t="str">
        <f t="shared" ca="1" si="4"/>
        <v>Yes</v>
      </c>
      <c r="O8" s="2" t="str">
        <f t="shared" ca="1" si="4"/>
        <v>Yes</v>
      </c>
      <c r="P8" s="2" t="str">
        <f t="shared" ca="1" si="4"/>
        <v>No</v>
      </c>
      <c r="Q8" s="2" t="str">
        <f t="shared" ca="1" si="4"/>
        <v>No</v>
      </c>
      <c r="R8" s="2" t="str">
        <f t="shared" ca="1" si="4"/>
        <v>No</v>
      </c>
      <c r="S8" s="2" t="str">
        <f t="shared" ca="1" si="4"/>
        <v>No</v>
      </c>
      <c r="T8" s="2" t="str">
        <f t="shared" ca="1" si="4"/>
        <v>No</v>
      </c>
      <c r="U8" s="2" t="str">
        <f t="shared" ca="1" si="4"/>
        <v>No</v>
      </c>
      <c r="V8" s="12" t="str">
        <f t="shared" ca="1" si="4"/>
        <v>No</v>
      </c>
    </row>
    <row r="9" spans="1:22" x14ac:dyDescent="0.25">
      <c r="A9" s="47" t="s">
        <v>106</v>
      </c>
      <c r="B9" s="2" t="s">
        <v>52</v>
      </c>
      <c r="C9" s="49">
        <v>-3</v>
      </c>
      <c r="D9" s="49">
        <f t="shared" ref="D9:D10" ca="1" si="5">RANDBETWEEN(1,20)</f>
        <v>11</v>
      </c>
      <c r="E9" s="49">
        <f t="shared" ref="E9:E10" ca="1" si="6">D9+C9</f>
        <v>8</v>
      </c>
      <c r="G9" s="53" t="str">
        <f t="shared" ca="1" si="4"/>
        <v>No</v>
      </c>
      <c r="H9" s="2" t="str">
        <f t="shared" ca="1" si="4"/>
        <v>No</v>
      </c>
      <c r="I9" s="2" t="str">
        <f t="shared" ca="1" si="4"/>
        <v>No</v>
      </c>
      <c r="J9" s="2" t="str">
        <f t="shared" ca="1" si="4"/>
        <v>No</v>
      </c>
      <c r="K9" s="2" t="str">
        <f t="shared" ca="1" si="4"/>
        <v>No</v>
      </c>
      <c r="L9" s="2" t="str">
        <f t="shared" ca="1" si="4"/>
        <v>No</v>
      </c>
      <c r="M9" s="2" t="str">
        <f t="shared" ca="1" si="4"/>
        <v>No</v>
      </c>
      <c r="N9" s="2" t="str">
        <f t="shared" ca="1" si="4"/>
        <v>No</v>
      </c>
      <c r="O9" s="2" t="str">
        <f t="shared" ca="1" si="4"/>
        <v>No</v>
      </c>
      <c r="P9" s="2" t="str">
        <f t="shared" ca="1" si="4"/>
        <v>No</v>
      </c>
      <c r="Q9" s="2" t="str">
        <f t="shared" ca="1" si="4"/>
        <v>No</v>
      </c>
      <c r="R9" s="2" t="str">
        <f t="shared" ca="1" si="4"/>
        <v>No</v>
      </c>
      <c r="S9" s="2" t="str">
        <f t="shared" ca="1" si="4"/>
        <v>No</v>
      </c>
      <c r="T9" s="2" t="str">
        <f t="shared" ca="1" si="4"/>
        <v>No</v>
      </c>
      <c r="U9" s="2" t="str">
        <f t="shared" ca="1" si="4"/>
        <v>No</v>
      </c>
      <c r="V9" s="12" t="str">
        <f t="shared" ca="1" si="4"/>
        <v>No</v>
      </c>
    </row>
    <row r="10" spans="1:22" x14ac:dyDescent="0.25">
      <c r="A10" s="48" t="s">
        <v>106</v>
      </c>
      <c r="B10" s="37" t="s">
        <v>53</v>
      </c>
      <c r="C10" s="50">
        <v>1</v>
      </c>
      <c r="D10" s="50">
        <f t="shared" ca="1" si="5"/>
        <v>8</v>
      </c>
      <c r="E10" s="50">
        <f t="shared" ca="1" si="6"/>
        <v>9</v>
      </c>
      <c r="G10" s="37" t="str">
        <f t="shared" ca="1" si="4"/>
        <v>No</v>
      </c>
      <c r="H10" s="37" t="str">
        <f t="shared" ca="1" si="4"/>
        <v>No</v>
      </c>
      <c r="I10" s="37" t="str">
        <f t="shared" ca="1" si="4"/>
        <v>No</v>
      </c>
      <c r="J10" s="37" t="str">
        <f t="shared" ca="1" si="4"/>
        <v>No</v>
      </c>
      <c r="K10" s="37" t="str">
        <f t="shared" ca="1" si="4"/>
        <v>No</v>
      </c>
      <c r="L10" s="37" t="str">
        <f t="shared" ca="1" si="4"/>
        <v>No</v>
      </c>
      <c r="M10" s="37" t="str">
        <f t="shared" ca="1" si="4"/>
        <v>No</v>
      </c>
      <c r="N10" s="37" t="str">
        <f t="shared" ca="1" si="4"/>
        <v>No</v>
      </c>
      <c r="O10" s="37" t="str">
        <f t="shared" ca="1" si="4"/>
        <v>No</v>
      </c>
      <c r="P10" s="37" t="str">
        <f t="shared" ca="1" si="4"/>
        <v>No</v>
      </c>
      <c r="Q10" s="37" t="str">
        <f t="shared" ca="1" si="4"/>
        <v>No</v>
      </c>
      <c r="R10" s="37" t="str">
        <f t="shared" ca="1" si="4"/>
        <v>No</v>
      </c>
      <c r="S10" s="37" t="str">
        <f t="shared" ca="1" si="4"/>
        <v>No</v>
      </c>
      <c r="T10" s="37" t="str">
        <f t="shared" ca="1" si="4"/>
        <v>No</v>
      </c>
      <c r="U10" s="37" t="str">
        <f t="shared" ca="1" si="4"/>
        <v>No</v>
      </c>
      <c r="V10" s="38" t="str">
        <f t="shared" ca="1" si="4"/>
        <v>No</v>
      </c>
    </row>
    <row r="11" spans="1:22" x14ac:dyDescent="0.25">
      <c r="A11" s="76"/>
      <c r="B11" s="37" t="s">
        <v>94</v>
      </c>
      <c r="C11" s="50"/>
      <c r="D11" s="50">
        <f t="shared" ca="1" si="0"/>
        <v>11</v>
      </c>
      <c r="E11" s="50">
        <f t="shared" ca="1" si="1"/>
        <v>11</v>
      </c>
      <c r="F11" s="148"/>
      <c r="G11" s="37" t="str">
        <f t="shared" ref="G11:V13" ca="1" si="7">IF($E11&gt;G$1-1,"Yes","No")</f>
        <v>Yes</v>
      </c>
      <c r="H11" s="37" t="str">
        <f t="shared" ca="1" si="7"/>
        <v>Yes</v>
      </c>
      <c r="I11" s="37" t="str">
        <f t="shared" ca="1" si="7"/>
        <v>No</v>
      </c>
      <c r="J11" s="37" t="str">
        <f t="shared" ca="1" si="7"/>
        <v>No</v>
      </c>
      <c r="K11" s="37" t="str">
        <f t="shared" ca="1" si="7"/>
        <v>No</v>
      </c>
      <c r="L11" s="37" t="str">
        <f t="shared" ca="1" si="7"/>
        <v>No</v>
      </c>
      <c r="M11" s="37" t="str">
        <f t="shared" ca="1" si="7"/>
        <v>No</v>
      </c>
      <c r="N11" s="37" t="str">
        <f t="shared" ca="1" si="7"/>
        <v>No</v>
      </c>
      <c r="O11" s="37" t="str">
        <f t="shared" ca="1" si="7"/>
        <v>No</v>
      </c>
      <c r="P11" s="37" t="str">
        <f t="shared" ca="1" si="7"/>
        <v>No</v>
      </c>
      <c r="Q11" s="37" t="str">
        <f t="shared" ca="1" si="7"/>
        <v>No</v>
      </c>
      <c r="R11" s="37" t="str">
        <f t="shared" ca="1" si="7"/>
        <v>No</v>
      </c>
      <c r="S11" s="37" t="str">
        <f t="shared" ca="1" si="7"/>
        <v>No</v>
      </c>
      <c r="T11" s="37" t="str">
        <f t="shared" ca="1" si="7"/>
        <v>No</v>
      </c>
      <c r="U11" s="37" t="str">
        <f t="shared" ca="1" si="7"/>
        <v>No</v>
      </c>
      <c r="V11" s="38" t="str">
        <f t="shared" ca="1" si="7"/>
        <v>No</v>
      </c>
    </row>
    <row r="12" spans="1:22" x14ac:dyDescent="0.25">
      <c r="A12" s="48" t="s">
        <v>106</v>
      </c>
      <c r="B12" s="37" t="s">
        <v>107</v>
      </c>
      <c r="C12" s="50">
        <v>2</v>
      </c>
      <c r="D12" s="50">
        <f t="shared" ca="1" si="0"/>
        <v>7</v>
      </c>
      <c r="E12" s="50">
        <f t="shared" ca="1" si="1"/>
        <v>9</v>
      </c>
      <c r="F12" s="148"/>
      <c r="G12" s="37" t="str">
        <f t="shared" ca="1" si="7"/>
        <v>No</v>
      </c>
      <c r="H12" s="37" t="str">
        <f t="shared" ca="1" si="7"/>
        <v>No</v>
      </c>
      <c r="I12" s="37" t="str">
        <f t="shared" ca="1" si="7"/>
        <v>No</v>
      </c>
      <c r="J12" s="37" t="str">
        <f t="shared" ca="1" si="7"/>
        <v>No</v>
      </c>
      <c r="K12" s="37" t="str">
        <f t="shared" ca="1" si="7"/>
        <v>No</v>
      </c>
      <c r="L12" s="37" t="str">
        <f t="shared" ca="1" si="7"/>
        <v>No</v>
      </c>
      <c r="M12" s="37" t="str">
        <f t="shared" ca="1" si="7"/>
        <v>No</v>
      </c>
      <c r="N12" s="37" t="str">
        <f t="shared" ca="1" si="7"/>
        <v>No</v>
      </c>
      <c r="O12" s="37" t="str">
        <f t="shared" ca="1" si="7"/>
        <v>No</v>
      </c>
      <c r="P12" s="37" t="str">
        <f t="shared" ca="1" si="7"/>
        <v>No</v>
      </c>
      <c r="Q12" s="37" t="str">
        <f t="shared" ca="1" si="7"/>
        <v>No</v>
      </c>
      <c r="R12" s="37" t="str">
        <f t="shared" ca="1" si="7"/>
        <v>No</v>
      </c>
      <c r="S12" s="37" t="str">
        <f t="shared" ca="1" si="7"/>
        <v>No</v>
      </c>
      <c r="T12" s="37" t="str">
        <f t="shared" ca="1" si="7"/>
        <v>No</v>
      </c>
      <c r="U12" s="37" t="str">
        <f t="shared" ca="1" si="7"/>
        <v>No</v>
      </c>
      <c r="V12" s="38" t="str">
        <f t="shared" ca="1" si="7"/>
        <v>No</v>
      </c>
    </row>
    <row r="13" spans="1:22" x14ac:dyDescent="0.25">
      <c r="A13" s="76"/>
      <c r="B13" s="37" t="s">
        <v>96</v>
      </c>
      <c r="C13" s="50"/>
      <c r="D13" s="50">
        <f t="shared" ca="1" si="0"/>
        <v>7</v>
      </c>
      <c r="E13" s="50">
        <f t="shared" ca="1" si="1"/>
        <v>7</v>
      </c>
      <c r="F13" s="148"/>
      <c r="G13" s="37" t="str">
        <f t="shared" ca="1" si="7"/>
        <v>No</v>
      </c>
      <c r="H13" s="37" t="str">
        <f t="shared" ca="1" si="7"/>
        <v>No</v>
      </c>
      <c r="I13" s="37" t="str">
        <f t="shared" ca="1" si="7"/>
        <v>No</v>
      </c>
      <c r="J13" s="37" t="str">
        <f t="shared" ca="1" si="7"/>
        <v>No</v>
      </c>
      <c r="K13" s="37" t="str">
        <f t="shared" ca="1" si="7"/>
        <v>No</v>
      </c>
      <c r="L13" s="37" t="str">
        <f t="shared" ca="1" si="7"/>
        <v>No</v>
      </c>
      <c r="M13" s="37" t="str">
        <f t="shared" ca="1" si="7"/>
        <v>No</v>
      </c>
      <c r="N13" s="37" t="str">
        <f t="shared" ca="1" si="7"/>
        <v>No</v>
      </c>
      <c r="O13" s="37" t="str">
        <f t="shared" ca="1" si="7"/>
        <v>No</v>
      </c>
      <c r="P13" s="37" t="str">
        <f t="shared" ca="1" si="7"/>
        <v>No</v>
      </c>
      <c r="Q13" s="37" t="str">
        <f t="shared" ca="1" si="7"/>
        <v>No</v>
      </c>
      <c r="R13" s="37" t="str">
        <f t="shared" ca="1" si="7"/>
        <v>No</v>
      </c>
      <c r="S13" s="37" t="str">
        <f t="shared" ca="1" si="7"/>
        <v>No</v>
      </c>
      <c r="T13" s="37" t="str">
        <f t="shared" ca="1" si="7"/>
        <v>No</v>
      </c>
      <c r="U13" s="37" t="str">
        <f t="shared" ca="1" si="7"/>
        <v>No</v>
      </c>
      <c r="V13" s="38" t="str">
        <f t="shared" ca="1" si="7"/>
        <v>No</v>
      </c>
    </row>
  </sheetData>
  <sortState ref="A47:O50">
    <sortCondition ref="B47:B50"/>
  </sortState>
  <conditionalFormatting sqref="D14:D1048576">
    <cfRule type="cellIs" dxfId="77" priority="977" operator="equal">
      <formula>20</formula>
    </cfRule>
    <cfRule type="cellIs" dxfId="76" priority="978" operator="equal">
      <formula>1</formula>
    </cfRule>
  </conditionalFormatting>
  <conditionalFormatting sqref="G2:O4 V2:V4">
    <cfRule type="cellIs" dxfId="75" priority="229" operator="equal">
      <formula>"No"</formula>
    </cfRule>
    <cfRule type="cellIs" dxfId="74" priority="230" operator="equal">
      <formula>"Yes"</formula>
    </cfRule>
  </conditionalFormatting>
  <conditionalFormatting sqref="G2:O4 V2:V4">
    <cfRule type="cellIs" dxfId="73" priority="227" operator="equal">
      <formula>"No"</formula>
    </cfRule>
    <cfRule type="cellIs" dxfId="72" priority="228" operator="equal">
      <formula>"Yes"</formula>
    </cfRule>
  </conditionalFormatting>
  <conditionalFormatting sqref="P2:U4">
    <cfRule type="cellIs" dxfId="71" priority="225" operator="equal">
      <formula>"No"</formula>
    </cfRule>
    <cfRule type="cellIs" dxfId="70" priority="226" operator="equal">
      <formula>"Yes"</formula>
    </cfRule>
  </conditionalFormatting>
  <conditionalFormatting sqref="P2:U4">
    <cfRule type="cellIs" dxfId="69" priority="223" operator="equal">
      <formula>"No"</formula>
    </cfRule>
    <cfRule type="cellIs" dxfId="68" priority="224" operator="equal">
      <formula>"Yes"</formula>
    </cfRule>
  </conditionalFormatting>
  <conditionalFormatting sqref="D2:D4">
    <cfRule type="cellIs" dxfId="67" priority="221" operator="equal">
      <formula>20</formula>
    </cfRule>
    <cfRule type="cellIs" dxfId="66" priority="222" operator="equal">
      <formula>1</formula>
    </cfRule>
  </conditionalFormatting>
  <conditionalFormatting sqref="G11:O11 V11">
    <cfRule type="cellIs" dxfId="65" priority="117" operator="equal">
      <formula>"No"</formula>
    </cfRule>
    <cfRule type="cellIs" dxfId="64" priority="118" operator="equal">
      <formula>"Yes"</formula>
    </cfRule>
  </conditionalFormatting>
  <conditionalFormatting sqref="G11:O11 V11">
    <cfRule type="cellIs" dxfId="63" priority="115" operator="equal">
      <formula>"No"</formula>
    </cfRule>
    <cfRule type="cellIs" dxfId="62" priority="116" operator="equal">
      <formula>"Yes"</formula>
    </cfRule>
  </conditionalFormatting>
  <conditionalFormatting sqref="P11:U11">
    <cfRule type="cellIs" dxfId="61" priority="113" operator="equal">
      <formula>"No"</formula>
    </cfRule>
    <cfRule type="cellIs" dxfId="60" priority="114" operator="equal">
      <formula>"Yes"</formula>
    </cfRule>
  </conditionalFormatting>
  <conditionalFormatting sqref="P11:U11">
    <cfRule type="cellIs" dxfId="59" priority="111" operator="equal">
      <formula>"No"</formula>
    </cfRule>
    <cfRule type="cellIs" dxfId="58" priority="112" operator="equal">
      <formula>"Yes"</formula>
    </cfRule>
  </conditionalFormatting>
  <conditionalFormatting sqref="D11">
    <cfRule type="cellIs" dxfId="57" priority="109" operator="equal">
      <formula>20</formula>
    </cfRule>
    <cfRule type="cellIs" dxfId="56" priority="110" operator="equal">
      <formula>1</formula>
    </cfRule>
  </conditionalFormatting>
  <conditionalFormatting sqref="G12:O12 V12">
    <cfRule type="cellIs" dxfId="55" priority="83" operator="equal">
      <formula>"No"</formula>
    </cfRule>
    <cfRule type="cellIs" dxfId="54" priority="84" operator="equal">
      <formula>"Yes"</formula>
    </cfRule>
  </conditionalFormatting>
  <conditionalFormatting sqref="G12:O12 V12">
    <cfRule type="cellIs" dxfId="53" priority="81" operator="equal">
      <formula>"No"</formula>
    </cfRule>
    <cfRule type="cellIs" dxfId="52" priority="82" operator="equal">
      <formula>"Yes"</formula>
    </cfRule>
  </conditionalFormatting>
  <conditionalFormatting sqref="P12:U12">
    <cfRule type="cellIs" dxfId="51" priority="79" operator="equal">
      <formula>"No"</formula>
    </cfRule>
    <cfRule type="cellIs" dxfId="50" priority="80" operator="equal">
      <formula>"Yes"</formula>
    </cfRule>
  </conditionalFormatting>
  <conditionalFormatting sqref="P12:U12">
    <cfRule type="cellIs" dxfId="49" priority="77" operator="equal">
      <formula>"No"</formula>
    </cfRule>
    <cfRule type="cellIs" dxfId="48" priority="78" operator="equal">
      <formula>"Yes"</formula>
    </cfRule>
  </conditionalFormatting>
  <conditionalFormatting sqref="D12">
    <cfRule type="cellIs" dxfId="47" priority="75" operator="equal">
      <formula>20</formula>
    </cfRule>
    <cfRule type="cellIs" dxfId="46" priority="76" operator="equal">
      <formula>1</formula>
    </cfRule>
  </conditionalFormatting>
  <conditionalFormatting sqref="G13:O13 V13">
    <cfRule type="cellIs" dxfId="45" priority="73" operator="equal">
      <formula>"No"</formula>
    </cfRule>
    <cfRule type="cellIs" dxfId="44" priority="74" operator="equal">
      <formula>"Yes"</formula>
    </cfRule>
  </conditionalFormatting>
  <conditionalFormatting sqref="G13:O13 V13">
    <cfRule type="cellIs" dxfId="43" priority="71" operator="equal">
      <formula>"No"</formula>
    </cfRule>
    <cfRule type="cellIs" dxfId="42" priority="72" operator="equal">
      <formula>"Yes"</formula>
    </cfRule>
  </conditionalFormatting>
  <conditionalFormatting sqref="P13:U13">
    <cfRule type="cellIs" dxfId="41" priority="69" operator="equal">
      <formula>"No"</formula>
    </cfRule>
    <cfRule type="cellIs" dxfId="40" priority="70" operator="equal">
      <formula>"Yes"</formula>
    </cfRule>
  </conditionalFormatting>
  <conditionalFormatting sqref="P13:U13">
    <cfRule type="cellIs" dxfId="39" priority="67" operator="equal">
      <formula>"No"</formula>
    </cfRule>
    <cfRule type="cellIs" dxfId="38" priority="68" operator="equal">
      <formula>"Yes"</formula>
    </cfRule>
  </conditionalFormatting>
  <conditionalFormatting sqref="D13">
    <cfRule type="cellIs" dxfId="37" priority="65" operator="equal">
      <formula>20</formula>
    </cfRule>
    <cfRule type="cellIs" dxfId="36" priority="66" operator="equal">
      <formula>1</formula>
    </cfRule>
  </conditionalFormatting>
  <conditionalFormatting sqref="G8:O8 V8">
    <cfRule type="cellIs" dxfId="35" priority="35" operator="equal">
      <formula>"No"</formula>
    </cfRule>
    <cfRule type="cellIs" dxfId="34" priority="36" operator="equal">
      <formula>"Yes"</formula>
    </cfRule>
  </conditionalFormatting>
  <conditionalFormatting sqref="G9:O10 V9:V10">
    <cfRule type="cellIs" dxfId="33" priority="33" operator="equal">
      <formula>"No"</formula>
    </cfRule>
    <cfRule type="cellIs" dxfId="32" priority="34" operator="equal">
      <formula>"Yes"</formula>
    </cfRule>
  </conditionalFormatting>
  <conditionalFormatting sqref="P8:U8">
    <cfRule type="cellIs" dxfId="31" priority="31" operator="equal">
      <formula>"No"</formula>
    </cfRule>
    <cfRule type="cellIs" dxfId="30" priority="32" operator="equal">
      <formula>"Yes"</formula>
    </cfRule>
  </conditionalFormatting>
  <conditionalFormatting sqref="P9:U10">
    <cfRule type="cellIs" dxfId="29" priority="29" operator="equal">
      <formula>"No"</formula>
    </cfRule>
    <cfRule type="cellIs" dxfId="28" priority="30" operator="equal">
      <formula>"Yes"</formula>
    </cfRule>
  </conditionalFormatting>
  <conditionalFormatting sqref="D8">
    <cfRule type="cellIs" dxfId="27" priority="23" operator="equal">
      <formula>20</formula>
    </cfRule>
    <cfRule type="cellIs" dxfId="26" priority="24" operator="equal">
      <formula>1</formula>
    </cfRule>
  </conditionalFormatting>
  <conditionalFormatting sqref="A8">
    <cfRule type="cellIs" dxfId="25" priority="21" operator="equal">
      <formula>"No"</formula>
    </cfRule>
    <cfRule type="cellIs" dxfId="24" priority="22" operator="equal">
      <formula>"Yes"</formula>
    </cfRule>
  </conditionalFormatting>
  <conditionalFormatting sqref="D9:D10">
    <cfRule type="cellIs" dxfId="23" priority="19" operator="equal">
      <formula>20</formula>
    </cfRule>
    <cfRule type="cellIs" dxfId="22" priority="20" operator="equal">
      <formula>1</formula>
    </cfRule>
  </conditionalFormatting>
  <conditionalFormatting sqref="A9:A10">
    <cfRule type="cellIs" dxfId="21" priority="17" operator="equal">
      <formula>"No"</formula>
    </cfRule>
    <cfRule type="cellIs" dxfId="20" priority="18" operator="equal">
      <formula>"Yes"</formula>
    </cfRule>
  </conditionalFormatting>
  <conditionalFormatting sqref="G5:O5 V5">
    <cfRule type="cellIs" dxfId="19" priority="7" operator="equal">
      <formula>"No"</formula>
    </cfRule>
    <cfRule type="cellIs" dxfId="18" priority="8" operator="equal">
      <formula>"Yes"</formula>
    </cfRule>
  </conditionalFormatting>
  <conditionalFormatting sqref="G6:O7 V6:V7">
    <cfRule type="cellIs" dxfId="17" priority="5" operator="equal">
      <formula>"No"</formula>
    </cfRule>
    <cfRule type="cellIs" dxfId="16" priority="6" operator="equal">
      <formula>"Yes"</formula>
    </cfRule>
  </conditionalFormatting>
  <conditionalFormatting sqref="P5:U5">
    <cfRule type="cellIs" dxfId="15" priority="3" operator="equal">
      <formula>"No"</formula>
    </cfRule>
    <cfRule type="cellIs" dxfId="14" priority="4" operator="equal">
      <formula>"Yes"</formula>
    </cfRule>
  </conditionalFormatting>
  <conditionalFormatting sqref="P6:U7">
    <cfRule type="cellIs" dxfId="13" priority="1" operator="equal">
      <formula>"No"</formula>
    </cfRule>
    <cfRule type="cellIs" dxfId="1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22.625" style="2" bestFit="1" customWidth="1"/>
    <col min="2" max="2" width="6.125" style="2" bestFit="1" customWidth="1"/>
    <col min="3" max="3" width="13" style="2" bestFit="1" customWidth="1"/>
    <col min="4" max="4" width="3.875" style="2" bestFit="1" customWidth="1"/>
    <col min="5" max="5" width="6.375" style="2" bestFit="1" customWidth="1"/>
    <col min="6" max="6" width="7.375" style="2" bestFit="1" customWidth="1"/>
    <col min="7" max="7" width="4.25" style="2" bestFit="1" customWidth="1"/>
    <col min="8" max="8" width="4.75" style="2" bestFit="1" customWidth="1"/>
    <col min="9" max="9" width="4.625" style="2" bestFit="1" customWidth="1"/>
    <col min="10" max="10" width="7.25" style="2" bestFit="1" customWidth="1"/>
    <col min="11" max="11" width="5.375" style="2" bestFit="1" customWidth="1"/>
    <col min="12" max="12" width="4.125" style="2" bestFit="1" customWidth="1"/>
    <col min="13" max="13" width="5.375" style="2" bestFit="1" customWidth="1"/>
    <col min="14" max="14" width="6.125" style="2" bestFit="1" customWidth="1"/>
    <col min="15" max="15" width="4.375" style="2" bestFit="1" customWidth="1"/>
    <col min="16" max="16" width="5.75" style="2" bestFit="1" customWidth="1"/>
    <col min="17" max="17" width="6.25" style="2" bestFit="1" customWidth="1"/>
    <col min="18" max="18" width="8" style="2" customWidth="1"/>
    <col min="19" max="19" width="9" style="2" bestFit="1" customWidth="1"/>
    <col min="20" max="20" width="7.375" style="2" bestFit="1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9" customFormat="1" ht="32.25" thickBot="1" x14ac:dyDescent="0.3">
      <c r="A2" s="6" t="s">
        <v>6</v>
      </c>
      <c r="B2" s="39" t="s">
        <v>54</v>
      </c>
      <c r="C2" s="58" t="s">
        <v>33</v>
      </c>
      <c r="D2" s="60" t="s">
        <v>34</v>
      </c>
      <c r="E2" s="36" t="s">
        <v>36</v>
      </c>
      <c r="F2" s="8" t="s">
        <v>37</v>
      </c>
      <c r="G2" s="22" t="s">
        <v>38</v>
      </c>
      <c r="H2" s="20" t="s">
        <v>39</v>
      </c>
      <c r="I2" s="18" t="s">
        <v>40</v>
      </c>
      <c r="J2" s="34" t="s">
        <v>41</v>
      </c>
      <c r="K2" s="7" t="s">
        <v>56</v>
      </c>
      <c r="L2" s="24" t="s">
        <v>42</v>
      </c>
      <c r="M2" s="28" t="s">
        <v>43</v>
      </c>
      <c r="N2" s="30" t="s">
        <v>44</v>
      </c>
      <c r="O2" s="32" t="s">
        <v>45</v>
      </c>
      <c r="P2" s="7" t="s">
        <v>46</v>
      </c>
      <c r="Q2" s="26" t="s">
        <v>47</v>
      </c>
      <c r="R2" s="8" t="s">
        <v>67</v>
      </c>
      <c r="S2" s="16" t="s">
        <v>55</v>
      </c>
      <c r="T2" s="43" t="s">
        <v>0</v>
      </c>
      <c r="U2" s="68" t="s">
        <v>35</v>
      </c>
      <c r="V2" s="66" t="s">
        <v>68</v>
      </c>
      <c r="W2" s="45" t="s">
        <v>48</v>
      </c>
    </row>
    <row r="3" spans="1:23" x14ac:dyDescent="0.25">
      <c r="A3" s="14" t="s">
        <v>50</v>
      </c>
      <c r="B3" s="40">
        <v>1</v>
      </c>
      <c r="C3" s="59" t="s">
        <v>49</v>
      </c>
      <c r="D3" s="61">
        <v>0</v>
      </c>
      <c r="E3" s="42"/>
      <c r="F3" s="11"/>
      <c r="G3" s="23"/>
      <c r="H3" s="21"/>
      <c r="I3" s="19"/>
      <c r="J3" s="35"/>
      <c r="K3" s="10"/>
      <c r="L3" s="25"/>
      <c r="M3" s="29"/>
      <c r="N3" s="31"/>
      <c r="O3" s="33"/>
      <c r="P3" s="10"/>
      <c r="Q3" s="27"/>
      <c r="R3" s="11">
        <f t="shared" ref="R3:R9" si="0">SUM(E3:Q3)</f>
        <v>0</v>
      </c>
      <c r="S3" s="17"/>
      <c r="T3" s="44"/>
      <c r="U3" s="69">
        <v>30</v>
      </c>
      <c r="V3" s="67">
        <f t="shared" ref="V3:V9" si="1">U3+T3-SUM(R3:S3)</f>
        <v>30</v>
      </c>
      <c r="W3" s="46">
        <f t="shared" ref="W3:W10" si="2">SMALL(U3:V3,1)</f>
        <v>30</v>
      </c>
    </row>
    <row r="4" spans="1:23" x14ac:dyDescent="0.25">
      <c r="A4" s="14" t="s">
        <v>69</v>
      </c>
      <c r="B4" s="40">
        <v>1</v>
      </c>
      <c r="C4" s="59" t="s">
        <v>49</v>
      </c>
      <c r="D4" s="61">
        <v>0</v>
      </c>
      <c r="E4" s="42"/>
      <c r="F4" s="11"/>
      <c r="G4" s="23"/>
      <c r="H4" s="21"/>
      <c r="I4" s="19"/>
      <c r="J4" s="35"/>
      <c r="K4" s="10"/>
      <c r="L4" s="25"/>
      <c r="M4" s="29"/>
      <c r="N4" s="31"/>
      <c r="O4" s="33"/>
      <c r="P4" s="10"/>
      <c r="Q4" s="27"/>
      <c r="R4" s="11">
        <f t="shared" si="0"/>
        <v>0</v>
      </c>
      <c r="S4" s="17"/>
      <c r="T4" s="44"/>
      <c r="U4" s="69">
        <v>26</v>
      </c>
      <c r="V4" s="67">
        <f t="shared" si="1"/>
        <v>26</v>
      </c>
      <c r="W4" s="46">
        <f t="shared" si="2"/>
        <v>26</v>
      </c>
    </row>
    <row r="5" spans="1:23" x14ac:dyDescent="0.25">
      <c r="A5" s="14" t="s">
        <v>97</v>
      </c>
      <c r="B5" s="40">
        <v>1</v>
      </c>
      <c r="C5" s="59" t="s">
        <v>49</v>
      </c>
      <c r="D5" s="61">
        <v>0</v>
      </c>
      <c r="E5" s="42"/>
      <c r="F5" s="11"/>
      <c r="G5" s="23"/>
      <c r="H5" s="21"/>
      <c r="I5" s="19"/>
      <c r="J5" s="35"/>
      <c r="K5" s="10"/>
      <c r="L5" s="25"/>
      <c r="M5" s="29"/>
      <c r="N5" s="31"/>
      <c r="O5" s="33"/>
      <c r="P5" s="10"/>
      <c r="Q5" s="27"/>
      <c r="R5" s="11">
        <f t="shared" ref="R5" si="3">SUM(E5:Q5)</f>
        <v>0</v>
      </c>
      <c r="S5" s="17"/>
      <c r="T5" s="44"/>
      <c r="U5" s="69">
        <v>21</v>
      </c>
      <c r="V5" s="67">
        <f t="shared" ref="V5" si="4">U5+T5-SUM(R5:S5)</f>
        <v>21</v>
      </c>
      <c r="W5" s="46">
        <f t="shared" ref="W5" si="5">SMALL(U5:V5,1)</f>
        <v>21</v>
      </c>
    </row>
    <row r="6" spans="1:23" x14ac:dyDescent="0.25">
      <c r="A6" s="14" t="s">
        <v>76</v>
      </c>
      <c r="B6" s="40">
        <v>1</v>
      </c>
      <c r="C6" s="59" t="s">
        <v>84</v>
      </c>
      <c r="D6" s="61">
        <v>1</v>
      </c>
      <c r="E6" s="42"/>
      <c r="F6" s="11"/>
      <c r="G6" s="23"/>
      <c r="H6" s="21"/>
      <c r="I6" s="19"/>
      <c r="J6" s="35"/>
      <c r="K6" s="10"/>
      <c r="L6" s="25"/>
      <c r="M6" s="29"/>
      <c r="N6" s="31"/>
      <c r="O6" s="33"/>
      <c r="P6" s="10"/>
      <c r="Q6" s="27"/>
      <c r="R6" s="11">
        <f t="shared" si="0"/>
        <v>0</v>
      </c>
      <c r="S6" s="17"/>
      <c r="T6" s="44"/>
      <c r="U6" s="69">
        <v>23</v>
      </c>
      <c r="V6" s="67">
        <f t="shared" si="1"/>
        <v>23</v>
      </c>
      <c r="W6" s="46">
        <f t="shared" si="2"/>
        <v>23</v>
      </c>
    </row>
    <row r="7" spans="1:23" x14ac:dyDescent="0.25">
      <c r="A7" s="14" t="s">
        <v>57</v>
      </c>
      <c r="B7" s="40">
        <v>1</v>
      </c>
      <c r="C7" s="59" t="s">
        <v>49</v>
      </c>
      <c r="D7" s="61">
        <v>0</v>
      </c>
      <c r="E7" s="42"/>
      <c r="F7" s="11"/>
      <c r="G7" s="23"/>
      <c r="H7" s="21"/>
      <c r="I7" s="19"/>
      <c r="J7" s="35"/>
      <c r="K7" s="10"/>
      <c r="L7" s="25"/>
      <c r="M7" s="29"/>
      <c r="N7" s="31"/>
      <c r="O7" s="33"/>
      <c r="P7" s="10"/>
      <c r="Q7" s="27"/>
      <c r="R7" s="11">
        <f t="shared" si="0"/>
        <v>0</v>
      </c>
      <c r="S7" s="17"/>
      <c r="T7" s="44"/>
      <c r="U7" s="69">
        <v>33</v>
      </c>
      <c r="V7" s="67">
        <f t="shared" ref="V7" si="6">U7+T7-SUM(R7:S7)</f>
        <v>33</v>
      </c>
      <c r="W7" s="46">
        <f t="shared" si="2"/>
        <v>33</v>
      </c>
    </row>
    <row r="8" spans="1:23" x14ac:dyDescent="0.25">
      <c r="A8" s="14" t="s">
        <v>58</v>
      </c>
      <c r="B8" s="40">
        <v>1</v>
      </c>
      <c r="C8" s="117" t="s">
        <v>86</v>
      </c>
      <c r="D8" s="61">
        <v>5</v>
      </c>
      <c r="E8" s="42"/>
      <c r="F8" s="11"/>
      <c r="G8" s="23"/>
      <c r="H8" s="21"/>
      <c r="I8" s="19"/>
      <c r="J8" s="35"/>
      <c r="K8" s="10"/>
      <c r="L8" s="25"/>
      <c r="M8" s="29"/>
      <c r="N8" s="31"/>
      <c r="O8" s="33"/>
      <c r="P8" s="10"/>
      <c r="Q8" s="27"/>
      <c r="R8" s="11">
        <f t="shared" si="0"/>
        <v>0</v>
      </c>
      <c r="S8" s="17"/>
      <c r="T8" s="44"/>
      <c r="U8" s="69">
        <v>29</v>
      </c>
      <c r="V8" s="67">
        <f t="shared" si="1"/>
        <v>29</v>
      </c>
      <c r="W8" s="46">
        <f t="shared" si="2"/>
        <v>29</v>
      </c>
    </row>
    <row r="9" spans="1:23" x14ac:dyDescent="0.25">
      <c r="A9" s="14" t="s">
        <v>75</v>
      </c>
      <c r="B9" s="40">
        <v>1</v>
      </c>
      <c r="C9" s="59" t="s">
        <v>49</v>
      </c>
      <c r="D9" s="61">
        <v>0</v>
      </c>
      <c r="E9" s="42"/>
      <c r="F9" s="11"/>
      <c r="G9" s="23"/>
      <c r="H9" s="21">
        <v>20</v>
      </c>
      <c r="I9" s="19"/>
      <c r="J9" s="35"/>
      <c r="K9" s="10"/>
      <c r="L9" s="25"/>
      <c r="M9" s="29"/>
      <c r="N9" s="31"/>
      <c r="O9" s="33"/>
      <c r="P9" s="10"/>
      <c r="Q9" s="27"/>
      <c r="R9" s="11">
        <f t="shared" si="0"/>
        <v>20</v>
      </c>
      <c r="S9" s="17"/>
      <c r="T9" s="44"/>
      <c r="U9" s="69">
        <v>53</v>
      </c>
      <c r="V9" s="67">
        <f t="shared" si="1"/>
        <v>33</v>
      </c>
      <c r="W9" s="46">
        <f t="shared" si="2"/>
        <v>33</v>
      </c>
    </row>
    <row r="10" spans="1:23" x14ac:dyDescent="0.25">
      <c r="A10" s="62" t="s">
        <v>123</v>
      </c>
      <c r="B10" s="63">
        <v>2</v>
      </c>
      <c r="C10" s="59" t="s">
        <v>49</v>
      </c>
      <c r="D10" s="61">
        <v>0</v>
      </c>
      <c r="E10" s="42"/>
      <c r="F10" s="11"/>
      <c r="G10" s="23"/>
      <c r="H10" s="21">
        <v>30</v>
      </c>
      <c r="I10" s="19"/>
      <c r="J10" s="35"/>
      <c r="K10" s="10"/>
      <c r="L10" s="25"/>
      <c r="M10" s="29"/>
      <c r="N10" s="31"/>
      <c r="O10" s="33"/>
      <c r="P10" s="10"/>
      <c r="Q10" s="27"/>
      <c r="R10" s="11">
        <f t="shared" ref="R10" si="7">SUM(E10:Q10)</f>
        <v>30</v>
      </c>
      <c r="S10" s="17"/>
      <c r="T10" s="44"/>
      <c r="U10" s="69">
        <v>13</v>
      </c>
      <c r="V10" s="67">
        <f t="shared" ref="V10" si="8">U10+T10-SUM(R10:S10)</f>
        <v>-17</v>
      </c>
      <c r="W10" s="46">
        <f t="shared" si="2"/>
        <v>-17</v>
      </c>
    </row>
    <row r="11" spans="1:23" x14ac:dyDescent="0.25">
      <c r="A11" s="62" t="s">
        <v>109</v>
      </c>
      <c r="B11" s="63">
        <v>2</v>
      </c>
      <c r="C11" s="59" t="s">
        <v>49</v>
      </c>
      <c r="D11" s="61">
        <v>0</v>
      </c>
      <c r="E11" s="42"/>
      <c r="F11" s="11"/>
      <c r="G11" s="23"/>
      <c r="H11" s="21">
        <v>8</v>
      </c>
      <c r="I11" s="19"/>
      <c r="J11" s="35"/>
      <c r="K11" s="10"/>
      <c r="L11" s="25"/>
      <c r="M11" s="29"/>
      <c r="N11" s="31"/>
      <c r="O11" s="33"/>
      <c r="P11" s="10"/>
      <c r="Q11" s="27"/>
      <c r="R11" s="11">
        <f t="shared" ref="R11:R13" si="9">SUM(E11:Q11)</f>
        <v>8</v>
      </c>
      <c r="S11" s="17"/>
      <c r="T11" s="44"/>
      <c r="U11" s="69">
        <v>24</v>
      </c>
      <c r="V11" s="67">
        <f t="shared" ref="V11:V13" si="10">U11+T11-SUM(R11:S11)</f>
        <v>16</v>
      </c>
      <c r="W11" s="46">
        <f t="shared" ref="W11:W13" si="11">SMALL(U11:V11,1)</f>
        <v>16</v>
      </c>
    </row>
    <row r="12" spans="1:23" x14ac:dyDescent="0.25">
      <c r="A12" s="62" t="s">
        <v>110</v>
      </c>
      <c r="B12" s="63">
        <v>2</v>
      </c>
      <c r="C12" s="59" t="s">
        <v>49</v>
      </c>
      <c r="D12" s="61">
        <v>0</v>
      </c>
      <c r="E12" s="42">
        <v>5</v>
      </c>
      <c r="F12" s="11"/>
      <c r="G12" s="23"/>
      <c r="H12" s="21">
        <v>17</v>
      </c>
      <c r="I12" s="19"/>
      <c r="J12" s="35"/>
      <c r="K12" s="10"/>
      <c r="L12" s="25"/>
      <c r="M12" s="29"/>
      <c r="N12" s="31"/>
      <c r="O12" s="33"/>
      <c r="P12" s="10"/>
      <c r="Q12" s="27"/>
      <c r="R12" s="11">
        <f t="shared" si="9"/>
        <v>22</v>
      </c>
      <c r="S12" s="17"/>
      <c r="T12" s="44">
        <v>27</v>
      </c>
      <c r="U12" s="69">
        <v>24</v>
      </c>
      <c r="V12" s="67">
        <f t="shared" si="10"/>
        <v>29</v>
      </c>
      <c r="W12" s="46">
        <f t="shared" si="11"/>
        <v>24</v>
      </c>
    </row>
    <row r="13" spans="1:23" x14ac:dyDescent="0.25">
      <c r="A13" s="62" t="s">
        <v>111</v>
      </c>
      <c r="B13" s="63">
        <v>2</v>
      </c>
      <c r="C13" s="59" t="s">
        <v>49</v>
      </c>
      <c r="D13" s="61">
        <v>0</v>
      </c>
      <c r="E13" s="42"/>
      <c r="F13" s="11"/>
      <c r="G13" s="23"/>
      <c r="H13" s="21">
        <v>18</v>
      </c>
      <c r="I13" s="19"/>
      <c r="J13" s="35"/>
      <c r="K13" s="10"/>
      <c r="L13" s="25"/>
      <c r="M13" s="29"/>
      <c r="N13" s="31"/>
      <c r="O13" s="33"/>
      <c r="P13" s="10"/>
      <c r="Q13" s="27"/>
      <c r="R13" s="11">
        <f t="shared" si="9"/>
        <v>18</v>
      </c>
      <c r="S13" s="17"/>
      <c r="T13" s="44"/>
      <c r="U13" s="69">
        <v>24</v>
      </c>
      <c r="V13" s="67">
        <f t="shared" si="10"/>
        <v>6</v>
      </c>
      <c r="W13" s="46">
        <f t="shared" si="11"/>
        <v>6</v>
      </c>
    </row>
    <row r="14" spans="1:23" x14ac:dyDescent="0.25">
      <c r="A14" s="153" t="s">
        <v>105</v>
      </c>
      <c r="B14" s="63">
        <v>2</v>
      </c>
      <c r="C14" s="59" t="s">
        <v>49</v>
      </c>
      <c r="D14" s="61">
        <v>0</v>
      </c>
      <c r="E14" s="42"/>
      <c r="F14" s="11"/>
      <c r="G14" s="23"/>
      <c r="H14" s="21"/>
      <c r="I14" s="19"/>
      <c r="J14" s="35"/>
      <c r="K14" s="10"/>
      <c r="L14" s="25"/>
      <c r="M14" s="29"/>
      <c r="N14" s="31"/>
      <c r="O14" s="33"/>
      <c r="P14" s="10"/>
      <c r="Q14" s="27"/>
      <c r="R14" s="11">
        <f t="shared" ref="R14:R15" si="12">SUM(E14:Q14)</f>
        <v>0</v>
      </c>
      <c r="S14" s="17"/>
      <c r="T14" s="44"/>
      <c r="U14" s="154">
        <f>44</f>
        <v>44</v>
      </c>
      <c r="V14" s="67">
        <f t="shared" ref="V14:V15" si="13">U14+T14-SUM(R14:S14)</f>
        <v>44</v>
      </c>
      <c r="W14" s="46">
        <f t="shared" ref="W14:W15" si="14">SMALL(U14:V14,1)</f>
        <v>44</v>
      </c>
    </row>
    <row r="15" spans="1:23" x14ac:dyDescent="0.25">
      <c r="A15" s="15" t="s">
        <v>106</v>
      </c>
      <c r="B15" s="41">
        <v>3</v>
      </c>
      <c r="C15" s="59" t="s">
        <v>108</v>
      </c>
      <c r="D15" s="61">
        <v>6</v>
      </c>
      <c r="E15" s="42">
        <v>39</v>
      </c>
      <c r="F15" s="11">
        <v>8</v>
      </c>
      <c r="G15" s="23"/>
      <c r="H15" s="21"/>
      <c r="I15" s="19"/>
      <c r="J15" s="35"/>
      <c r="K15" s="10"/>
      <c r="L15" s="25"/>
      <c r="M15" s="29"/>
      <c r="N15" s="31"/>
      <c r="O15" s="33"/>
      <c r="P15" s="10"/>
      <c r="Q15" s="27">
        <v>1</v>
      </c>
      <c r="R15" s="11">
        <f t="shared" si="12"/>
        <v>48</v>
      </c>
      <c r="S15" s="17"/>
      <c r="T15" s="44"/>
      <c r="U15" s="69">
        <v>49</v>
      </c>
      <c r="V15" s="67">
        <f t="shared" si="13"/>
        <v>1</v>
      </c>
      <c r="W15" s="46">
        <f t="shared" si="14"/>
        <v>1</v>
      </c>
    </row>
  </sheetData>
  <sortState ref="A3:W13">
    <sortCondition ref="B3:B13"/>
    <sortCondition ref="A3:A13"/>
  </sortState>
  <conditionalFormatting sqref="W2">
    <cfRule type="cellIs" dxfId="11" priority="115" operator="lessThan">
      <formula>1</formula>
    </cfRule>
  </conditionalFormatting>
  <conditionalFormatting sqref="W3:W4 W8 W6 W11:W13">
    <cfRule type="cellIs" dxfId="10" priority="107" stopIfTrue="1" operator="lessThan">
      <formula>0.5</formula>
    </cfRule>
  </conditionalFormatting>
  <conditionalFormatting sqref="W3:W4 W6 W8:W9 W11:W13">
    <cfRule type="cellIs" dxfId="9" priority="1161" operator="lessThan">
      <formula>$U3/2</formula>
    </cfRule>
  </conditionalFormatting>
  <conditionalFormatting sqref="W9">
    <cfRule type="cellIs" dxfId="8" priority="69" stopIfTrue="1" operator="lessThan">
      <formula>0.5</formula>
    </cfRule>
  </conditionalFormatting>
  <conditionalFormatting sqref="W7">
    <cfRule type="cellIs" dxfId="7" priority="53" stopIfTrue="1" operator="lessThan">
      <formula>0.5</formula>
    </cfRule>
  </conditionalFormatting>
  <conditionalFormatting sqref="W7">
    <cfRule type="cellIs" dxfId="6" priority="54" operator="lessThan">
      <formula>$U7/2</formula>
    </cfRule>
  </conditionalFormatting>
  <conditionalFormatting sqref="W5">
    <cfRule type="cellIs" dxfId="5" priority="24" operator="lessThan">
      <formula>$U5/2</formula>
    </cfRule>
  </conditionalFormatting>
  <conditionalFormatting sqref="W5">
    <cfRule type="cellIs" dxfId="4" priority="23" stopIfTrue="1" operator="lessThan">
      <formula>0.5</formula>
    </cfRule>
  </conditionalFormatting>
  <conditionalFormatting sqref="W14:W15">
    <cfRule type="cellIs" dxfId="3" priority="3" stopIfTrue="1" operator="lessThan">
      <formula>0.5</formula>
    </cfRule>
  </conditionalFormatting>
  <conditionalFormatting sqref="W14:W15">
    <cfRule type="cellIs" dxfId="2" priority="4" operator="lessThan">
      <formula>$U14/2</formula>
    </cfRule>
  </conditionalFormatting>
  <conditionalFormatting sqref="W10">
    <cfRule type="cellIs" dxfId="1" priority="1" stopIfTrue="1" operator="lessThan">
      <formula>0.5</formula>
    </cfRule>
  </conditionalFormatting>
  <conditionalFormatting sqref="W10">
    <cfRule type="cellIs" dxfId="0" priority="2" operator="lessThan">
      <formula>$U10/2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77" t="s">
        <v>14</v>
      </c>
      <c r="C1" s="78" t="s">
        <v>15</v>
      </c>
      <c r="D1" s="78" t="s">
        <v>16</v>
      </c>
      <c r="E1" s="78" t="s">
        <v>17</v>
      </c>
      <c r="F1" s="78" t="s">
        <v>18</v>
      </c>
      <c r="G1" s="78" t="s">
        <v>19</v>
      </c>
      <c r="H1" s="79" t="s">
        <v>20</v>
      </c>
    </row>
    <row r="2" spans="1:16" x14ac:dyDescent="0.25">
      <c r="B2" s="80" t="s">
        <v>13</v>
      </c>
      <c r="C2" s="81">
        <f ca="1">RANDBETWEEN(1,3)</f>
        <v>1</v>
      </c>
      <c r="D2" s="81">
        <f ca="1">RANDBETWEEN(1,3)+RANDBETWEEN(1,3)</f>
        <v>3</v>
      </c>
      <c r="E2" s="81">
        <f ca="1">RANDBETWEEN(1,3)+RANDBETWEEN(1,3)+RANDBETWEEN(1,3)</f>
        <v>4</v>
      </c>
      <c r="F2" s="81">
        <f ca="1">RANDBETWEEN(1,3)+RANDBETWEEN(1,3)+RANDBETWEEN(1,3)+RANDBETWEEN(1,3)</f>
        <v>6</v>
      </c>
      <c r="G2" s="81">
        <f ca="1">RANDBETWEEN(1,3)+RANDBETWEEN(1,3)+RANDBETWEEN(1,3)+RANDBETWEEN(1,3)+RANDBETWEEN(1,3)</f>
        <v>8</v>
      </c>
      <c r="H2" s="82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83" t="s">
        <v>12</v>
      </c>
      <c r="C3" s="84">
        <f ca="1">RANDBETWEEN(1,4)</f>
        <v>2</v>
      </c>
      <c r="D3" s="84">
        <f ca="1">RANDBETWEEN(1,4)+RANDBETWEEN(1,4)</f>
        <v>3</v>
      </c>
      <c r="E3" s="84">
        <f ca="1">RANDBETWEEN(1,4)+RANDBETWEEN(1,4)+RANDBETWEEN(1,4)</f>
        <v>11</v>
      </c>
      <c r="F3" s="84">
        <f ca="1">RANDBETWEEN(1,4)+RANDBETWEEN(1,4)+RANDBETWEEN(1,4)+RANDBETWEEN(1,4)</f>
        <v>10</v>
      </c>
      <c r="G3" s="84">
        <f ca="1">RANDBETWEEN(1,4)+RANDBETWEEN(1,4)+RANDBETWEEN(1,4)+RANDBETWEEN(1,4)+RANDBETWEEN(1,4)</f>
        <v>17</v>
      </c>
      <c r="H3" s="85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25">
      <c r="B4" s="83" t="s">
        <v>11</v>
      </c>
      <c r="C4" s="84">
        <f ca="1">RANDBETWEEN(1,6)</f>
        <v>3</v>
      </c>
      <c r="D4" s="84">
        <f ca="1">RANDBETWEEN(1,6)+RANDBETWEEN(1,6)</f>
        <v>3</v>
      </c>
      <c r="E4" s="84">
        <f ca="1">RANDBETWEEN(1,6)+RANDBETWEEN(1,6)+RANDBETWEEN(1,6)</f>
        <v>7</v>
      </c>
      <c r="F4" s="84">
        <f ca="1">RANDBETWEEN(1,6)+RANDBETWEEN(1,6)+RANDBETWEEN(1,6)+RANDBETWEEN(1,6)</f>
        <v>20</v>
      </c>
      <c r="G4" s="84">
        <f ca="1">RANDBETWEEN(1,6)+RANDBETWEEN(1,6)+RANDBETWEEN(1,6)+RANDBETWEEN(1,6)+RANDBETWEEN(1,6)</f>
        <v>19</v>
      </c>
      <c r="H4" s="85">
        <f ca="1">RANDBETWEEN(1,6)+RANDBETWEEN(1,6)+RANDBETWEEN(1,6)+RANDBETWEEN(1,6)+RANDBETWEEN(1,6)+RANDBETWEEN(1,6)</f>
        <v>17</v>
      </c>
      <c r="L4" s="1"/>
      <c r="M4" s="1"/>
      <c r="N4" s="1"/>
      <c r="O4" s="1"/>
      <c r="P4" s="1"/>
    </row>
    <row r="5" spans="1:16" x14ac:dyDescent="0.25">
      <c r="B5" s="83" t="s">
        <v>10</v>
      </c>
      <c r="C5" s="84">
        <f ca="1">RANDBETWEEN(1,8)</f>
        <v>5</v>
      </c>
      <c r="D5" s="84">
        <f ca="1">RANDBETWEEN(1,8)+RANDBETWEEN(1,8)</f>
        <v>14</v>
      </c>
      <c r="E5" s="84">
        <f ca="1">RANDBETWEEN(1,8)+RANDBETWEEN(1,8)+RANDBETWEEN(1,8)</f>
        <v>12</v>
      </c>
      <c r="F5" s="84">
        <f ca="1">RANDBETWEEN(1,8)+RANDBETWEEN(1,8)+RANDBETWEEN(1,8)+RANDBETWEEN(1,8)</f>
        <v>25</v>
      </c>
      <c r="G5" s="84">
        <f ca="1">RANDBETWEEN(1,8)+RANDBETWEEN(1,8)+RANDBETWEEN(1,8)+RANDBETWEEN(1,8)+RANDBETWEEN(1,8)</f>
        <v>22</v>
      </c>
      <c r="H5" s="85">
        <f ca="1">RANDBETWEEN(1,8)+RANDBETWEEN(1,8)+RANDBETWEEN(1,8)+RANDBETWEEN(1,8)+RANDBETWEEN(1,8)+RANDBETWEEN(1,8)</f>
        <v>35</v>
      </c>
      <c r="L5" s="1"/>
      <c r="M5" s="1"/>
      <c r="N5" s="1"/>
      <c r="O5" s="1"/>
      <c r="P5" s="1"/>
    </row>
    <row r="6" spans="1:16" x14ac:dyDescent="0.25">
      <c r="B6" s="83" t="s">
        <v>9</v>
      </c>
      <c r="C6" s="84">
        <f ca="1">RANDBETWEEN(1,10)</f>
        <v>9</v>
      </c>
      <c r="D6" s="84">
        <f ca="1">RANDBETWEEN(1,10)+RANDBETWEEN(1,10)</f>
        <v>20</v>
      </c>
      <c r="E6" s="84">
        <f ca="1">RANDBETWEEN(1,10)+RANDBETWEEN(1,10)+RANDBETWEEN(1,10)</f>
        <v>10</v>
      </c>
      <c r="F6" s="84">
        <f ca="1">RANDBETWEEN(1,10)+RANDBETWEEN(1,10)+RANDBETWEEN(1,10)+RANDBETWEEN(1,10)</f>
        <v>32</v>
      </c>
      <c r="G6" s="84">
        <f ca="1">RANDBETWEEN(1,10)+RANDBETWEEN(1,10)+RANDBETWEEN(1,10)+RANDBETWEEN(1,10)+RANDBETWEEN(1,10)</f>
        <v>29</v>
      </c>
      <c r="H6" s="85">
        <f ca="1">RANDBETWEEN(1,10)+RANDBETWEEN(1,10)+RANDBETWEEN(1,10)+RANDBETWEEN(1,10)+RANDBETWEEN(1,10)+RANDBETWEEN(1,10)</f>
        <v>34</v>
      </c>
      <c r="L6" s="1"/>
      <c r="M6" s="1"/>
      <c r="N6" s="1"/>
      <c r="O6" s="1"/>
      <c r="P6" s="1"/>
    </row>
    <row r="7" spans="1:16" x14ac:dyDescent="0.25">
      <c r="B7" s="83" t="s">
        <v>8</v>
      </c>
      <c r="C7" s="84">
        <f ca="1">RANDBETWEEN(1,12)</f>
        <v>1</v>
      </c>
      <c r="D7" s="84">
        <f ca="1">RANDBETWEEN(1,12)+RANDBETWEEN(1,12)</f>
        <v>15</v>
      </c>
      <c r="E7" s="84">
        <f ca="1">RANDBETWEEN(1,12)+RANDBETWEEN(1,12)+RANDBETWEEN(1,12)</f>
        <v>26</v>
      </c>
      <c r="F7" s="84">
        <f ca="1">RANDBETWEEN(1,12)+RANDBETWEEN(1,12)+RANDBETWEEN(1,12)+RANDBETWEEN(1,12)</f>
        <v>38</v>
      </c>
      <c r="G7" s="84">
        <f ca="1">RANDBETWEEN(1,12)+RANDBETWEEN(1,12)+RANDBETWEEN(1,12)+RANDBETWEEN(1,12)+RANDBETWEEN(1,12)</f>
        <v>36</v>
      </c>
      <c r="H7" s="85">
        <f ca="1">RANDBETWEEN(1,12)+RANDBETWEEN(1,12)+RANDBETWEEN(1,12)+RANDBETWEEN(1,12)+RANDBETWEEN(1,12)+RANDBETWEEN(1,12)</f>
        <v>53</v>
      </c>
      <c r="L7" s="1"/>
      <c r="M7" s="1"/>
      <c r="N7" s="1"/>
      <c r="O7" s="1"/>
      <c r="P7" s="1"/>
    </row>
    <row r="8" spans="1:16" x14ac:dyDescent="0.25">
      <c r="B8" s="83" t="s">
        <v>7</v>
      </c>
      <c r="C8" s="84">
        <f ca="1">RANDBETWEEN(1,20)</f>
        <v>8</v>
      </c>
      <c r="D8" s="84">
        <f ca="1">RANDBETWEEN(1,20)+RANDBETWEEN(1,20)</f>
        <v>20</v>
      </c>
      <c r="E8" s="84">
        <f ca="1">RANDBETWEEN(1,20)+RANDBETWEEN(1,20)+RANDBETWEEN(1,20)</f>
        <v>38</v>
      </c>
      <c r="F8" s="84">
        <f ca="1">RANDBETWEEN(1,20)+RANDBETWEEN(1,20)+RANDBETWEEN(1,20)+RANDBETWEEN(1,20)</f>
        <v>39</v>
      </c>
      <c r="G8" s="84">
        <f ca="1">RANDBETWEEN(1,20)+RANDBETWEEN(1,20)+RANDBETWEEN(1,20)+RANDBETWEEN(1,20)+RANDBETWEEN(1,20)</f>
        <v>38</v>
      </c>
      <c r="H8" s="85">
        <f ca="1">RANDBETWEEN(1,20)+RANDBETWEEN(1,20)+RANDBETWEEN(1,20)+RANDBETWEEN(1,20)+RANDBETWEEN(1,20)+RANDBETWEEN(1,20)</f>
        <v>62</v>
      </c>
      <c r="L8" s="1"/>
      <c r="M8" s="1"/>
      <c r="N8" s="1"/>
      <c r="O8" s="1"/>
      <c r="P8" s="1"/>
    </row>
    <row r="9" spans="1:16" ht="16.5" thickBot="1" x14ac:dyDescent="0.3">
      <c r="B9" s="86" t="s">
        <v>23</v>
      </c>
      <c r="C9" s="87">
        <f ca="1">RANDBETWEEN(1,100)</f>
        <v>64</v>
      </c>
      <c r="D9" s="87">
        <f ca="1">RANDBETWEEN(1,100)+RANDBETWEEN(1,100)</f>
        <v>28</v>
      </c>
      <c r="E9" s="87">
        <f ca="1">RANDBETWEEN(1,100)+RANDBETWEEN(1,100)+RANDBETWEEN(1,100)</f>
        <v>126</v>
      </c>
      <c r="F9" s="87">
        <f ca="1">RANDBETWEEN(1,100)+RANDBETWEEN(1,100)+RANDBETWEEN(1,100)+RANDBETWEEN(1,100)</f>
        <v>235</v>
      </c>
      <c r="G9" s="87">
        <f ca="1">RANDBETWEEN(1,100)+RANDBETWEEN(1,100)+RANDBETWEEN(1,100)+RANDBETWEEN(1,100)+RANDBETWEEN(1,100)</f>
        <v>335</v>
      </c>
      <c r="H9" s="88">
        <f ca="1">RANDBETWEEN(1,100)+RANDBETWEEN(1,100)+RANDBETWEEN(1,100)+RANDBETWEEN(1,100)+RANDBETWEEN(1,100)+RANDBETWEEN(1,100)</f>
        <v>259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2013-06-29T16:39:14Z</cp:lastPrinted>
  <dcterms:created xsi:type="dcterms:W3CDTF">2011-08-12T18:00:42Z</dcterms:created>
  <dcterms:modified xsi:type="dcterms:W3CDTF">2013-12-09T20:01:25Z</dcterms:modified>
</cp:coreProperties>
</file>