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4" i="1" l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Z26" i="5" l="1"/>
  <c r="D12" i="5"/>
  <c r="C12" i="5"/>
  <c r="B12" i="5"/>
  <c r="U25" i="5"/>
  <c r="Y25" i="5" s="1"/>
  <c r="Z25" i="5" s="1"/>
  <c r="U24" i="5"/>
  <c r="Y24" i="5" s="1"/>
  <c r="Z24" i="5" s="1"/>
  <c r="U23" i="5"/>
  <c r="Y23" i="5" s="1"/>
  <c r="Z23" i="5" s="1"/>
  <c r="U22" i="5"/>
  <c r="Y22" i="5" s="1"/>
  <c r="Z22" i="5" s="1"/>
  <c r="U21" i="5"/>
  <c r="Y21" i="5" s="1"/>
  <c r="Z21" i="5" s="1"/>
  <c r="U20" i="5"/>
  <c r="Y20" i="5" s="1"/>
  <c r="Z20" i="5" s="1"/>
  <c r="U19" i="5"/>
  <c r="Y19" i="5" s="1"/>
  <c r="Z19" i="5" s="1"/>
  <c r="U18" i="5"/>
  <c r="Y18" i="5" s="1"/>
  <c r="Z18" i="5" s="1"/>
  <c r="U17" i="5"/>
  <c r="Y17" i="5" s="1"/>
  <c r="Z17" i="5" s="1"/>
  <c r="U14" i="5"/>
  <c r="Y14" i="5" s="1"/>
  <c r="Z14" i="5" s="1"/>
  <c r="U13" i="5"/>
  <c r="Y13" i="5" s="1"/>
  <c r="Z13" i="5" s="1"/>
  <c r="U12" i="5"/>
  <c r="Y12" i="5" s="1"/>
  <c r="Z12" i="5" s="1"/>
  <c r="U11" i="5"/>
  <c r="Y11" i="5" s="1"/>
  <c r="Z11" i="5" s="1"/>
  <c r="U10" i="5"/>
  <c r="Y10" i="5" s="1"/>
  <c r="Z10" i="5" s="1"/>
  <c r="U26" i="5"/>
  <c r="U16" i="5"/>
  <c r="U15" i="5"/>
  <c r="U9" i="5"/>
  <c r="U8" i="5"/>
  <c r="U7" i="5"/>
  <c r="U6" i="5"/>
  <c r="U5" i="5"/>
  <c r="U4" i="5"/>
  <c r="U3" i="5"/>
  <c r="U2" i="5"/>
  <c r="D17" i="3" l="1"/>
  <c r="E17" i="3" s="1"/>
  <c r="D16" i="3"/>
  <c r="E16" i="3" s="1"/>
  <c r="I12" i="1" l="1"/>
  <c r="I11" i="1"/>
  <c r="I10" i="1"/>
  <c r="I13" i="1" l="1"/>
  <c r="P16" i="1"/>
  <c r="D16" i="1"/>
  <c r="I14" i="1" l="1"/>
  <c r="P15" i="1" s="1"/>
  <c r="P14" i="1"/>
  <c r="M11" i="1"/>
  <c r="P10" i="1" l="1"/>
  <c r="P9" i="1"/>
  <c r="P8" i="1"/>
  <c r="P11" i="1" l="1"/>
  <c r="P12" i="1" s="1"/>
  <c r="P18" i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D8" i="3"/>
  <c r="E8" i="3" s="1"/>
  <c r="D9" i="3"/>
  <c r="E9" i="3" s="1"/>
  <c r="D10" i="3"/>
  <c r="E10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D15" i="3"/>
  <c r="E15" i="3" s="1"/>
  <c r="D14" i="3"/>
  <c r="E14" i="3" s="1"/>
  <c r="D13" i="3"/>
  <c r="E13" i="3" s="1"/>
  <c r="D12" i="3"/>
  <c r="E12" i="3" s="1"/>
  <c r="D11" i="3"/>
  <c r="E11" i="3" s="1"/>
  <c r="D7" i="3"/>
  <c r="D6" i="3"/>
  <c r="D5" i="3"/>
  <c r="D4" i="3"/>
  <c r="D3" i="3"/>
  <c r="E3" i="3" s="1"/>
  <c r="D2" i="3"/>
  <c r="Y16" i="5"/>
  <c r="Z16" i="5" s="1"/>
  <c r="Y15" i="5"/>
  <c r="Z15" i="5" s="1"/>
  <c r="Y9" i="5"/>
  <c r="Z9" i="5" s="1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7" i="3" l="1"/>
  <c r="E4" i="3"/>
  <c r="E5" i="3"/>
  <c r="E2" i="3"/>
  <c r="E6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shield of faith +2</t>
        </r>
      </text>
    </comment>
    <comment ref="E14" authorId="0">
      <text>
        <r>
          <rPr>
            <i/>
            <sz val="12"/>
            <color theme="1"/>
            <rFont val="Times New Roman"/>
            <family val="1"/>
          </rPr>
          <t>Spell resistance 10</t>
        </r>
      </text>
    </comment>
    <comment ref="E25" authorId="0">
      <text>
        <r>
          <rPr>
            <i/>
            <sz val="12"/>
            <color theme="1"/>
            <rFont val="Times New Roman"/>
            <family val="1"/>
          </rPr>
          <t>immunity to poison, magical sleep effects, paralysis, and stunning.</t>
        </r>
      </text>
    </comment>
  </commentList>
</comments>
</file>

<file path=xl/sharedStrings.xml><?xml version="1.0" encoding="utf-8"?>
<sst xmlns="http://schemas.openxmlformats.org/spreadsheetml/2006/main" count="345" uniqueCount="197">
  <si>
    <t>Character</t>
  </si>
  <si>
    <t>Group</t>
  </si>
  <si>
    <t>Initiative</t>
  </si>
  <si>
    <t>Roll</t>
  </si>
  <si>
    <t>Modified Roll</t>
  </si>
  <si>
    <t>Move</t>
  </si>
  <si>
    <t>30’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</si>
  <si>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</si>
  <si>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</si>
  <si>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</si>
  <si>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</si>
  <si>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</si>
  <si>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</si>
  <si>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</si>
  <si>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</si>
  <si>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</si>
  <si>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</si>
  <si>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</si>
  <si>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</si>
  <si>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</si>
  <si>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</si>
  <si>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</si>
  <si>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</si>
  <si>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</si>
  <si>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</si>
  <si>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</si>
  <si>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Class</t>
  </si>
  <si>
    <t>Levels</t>
  </si>
  <si>
    <t>Avg. ECL</t>
  </si>
  <si>
    <t>diviner</t>
  </si>
  <si>
    <t>Total Levels</t>
  </si>
  <si>
    <t>rogue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</si>
  <si>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</si>
  <si>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</si>
  <si>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</si>
  <si>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</si>
  <si>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</si>
  <si>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</si>
  <si>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</si>
  <si>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</si>
  <si>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</si>
  <si>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</si>
  <si>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</si>
  <si>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</si>
  <si>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</si>
  <si>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</si>
  <si>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</si>
  <si>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</si>
  <si>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</si>
  <si>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wolf</t>
  </si>
  <si>
    <t>bite</t>
  </si>
  <si>
    <t>1d6+1</t>
  </si>
  <si>
    <t>Check/Save vs.</t>
  </si>
  <si>
    <t>Ranks</t>
  </si>
  <si>
    <t>Save</t>
  </si>
  <si>
    <t>Fortitude</t>
  </si>
  <si>
    <t>Reflex</t>
  </si>
  <si>
    <t>Will</t>
  </si>
  <si>
    <t>Dispel</t>
  </si>
  <si>
    <t>Jump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</si>
  <si>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</si>
  <si>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</si>
  <si>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</si>
  <si>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</si>
  <si>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</si>
  <si>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</si>
  <si>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</si>
  <si>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</si>
  <si>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</si>
  <si>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</si>
  <si>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</si>
  <si>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</si>
  <si>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</si>
  <si>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</si>
  <si>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</si>
  <si>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</si>
  <si>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</si>
  <si>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</si>
  <si>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</si>
  <si>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</si>
  <si>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</si>
  <si>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</si>
  <si>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</si>
  <si>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</si>
  <si>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</si>
  <si>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</si>
  <si>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</si>
  <si>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</si>
  <si>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</si>
  <si>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</si>
  <si>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</si>
  <si>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</si>
  <si>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</si>
  <si>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</si>
  <si>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</si>
  <si>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</si>
  <si>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</si>
  <si>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</si>
  <si>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</si>
  <si>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</si>
  <si>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</si>
  <si>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</si>
  <si>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</si>
  <si>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</si>
  <si>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</si>
  <si>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</si>
  <si>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</si>
  <si>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</si>
  <si>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</si>
  <si>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</si>
  <si>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</si>
  <si>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</si>
  <si>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</si>
  <si>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</si>
  <si>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</si>
  <si>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</si>
  <si>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</si>
  <si>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20’</t>
  </si>
  <si>
    <t>barkskin bonus</t>
  </si>
  <si>
    <t>shield of faith bonus</t>
  </si>
  <si>
    <t>Willow</t>
  </si>
  <si>
    <t>Brandilor</t>
  </si>
  <si>
    <t>Dani</t>
  </si>
  <si>
    <t>Allisa</t>
  </si>
  <si>
    <t>Copper</t>
  </si>
  <si>
    <t>Zond</t>
  </si>
  <si>
    <t>Kedrik</t>
  </si>
  <si>
    <t>Modesty</t>
  </si>
  <si>
    <t>Guru San-ji</t>
  </si>
  <si>
    <t>constables</t>
  </si>
  <si>
    <t>monstrous spiders</t>
  </si>
  <si>
    <t>M taint elemental</t>
  </si>
  <si>
    <t>myconids</t>
  </si>
  <si>
    <t>druid</t>
  </si>
  <si>
    <t>monk-fighter</t>
  </si>
  <si>
    <t>rogue-diviner</t>
  </si>
  <si>
    <t>warlock</t>
  </si>
  <si>
    <t>archivist</t>
  </si>
  <si>
    <t>warlock-rogue</t>
  </si>
  <si>
    <t>fighter</t>
  </si>
  <si>
    <t>monk</t>
  </si>
  <si>
    <t>paladin</t>
  </si>
  <si>
    <t>Constable</t>
  </si>
  <si>
    <t>Fisticuffs</t>
  </si>
  <si>
    <t>violet fungus</t>
  </si>
  <si>
    <t>myconid guard</t>
  </si>
  <si>
    <t>myconid elder worker</t>
  </si>
  <si>
    <t>S monstrous spider</t>
  </si>
  <si>
    <t>MW longsword</t>
  </si>
  <si>
    <t>1d8; 19-20/x2; Slashing</t>
  </si>
  <si>
    <t>1d8; 19-20/x2; 80’; Piercing</t>
  </si>
  <si>
    <t>Falchion +1</t>
  </si>
  <si>
    <t>2d4 + 1; 18-20/x2; Slashing</t>
  </si>
  <si>
    <t>1d10; 19-20/x2; 120’ Piercing</t>
  </si>
  <si>
    <t>1d6 + 1</t>
  </si>
  <si>
    <t>Antennae</t>
  </si>
  <si>
    <t>rust</t>
  </si>
  <si>
    <t>1d3</t>
  </si>
  <si>
    <t>tentacle</t>
  </si>
  <si>
    <t>1d6+2+poison (1d4 Str, DC14)</t>
  </si>
  <si>
    <t>2 slams</t>
  </si>
  <si>
    <t>1d6+2</t>
  </si>
  <si>
    <t>spores</t>
  </si>
  <si>
    <t>MM II 155 - 156</t>
  </si>
  <si>
    <t>1d4-2+poison (DC 10, 1d3 Str)</t>
  </si>
  <si>
    <t>web</t>
  </si>
  <si>
    <t>EscArt DC 10; break DC 14</t>
  </si>
  <si>
    <t>slam</t>
  </si>
  <si>
    <t>1d8+4+taint</t>
  </si>
  <si>
    <t>Constable (pal 3)</t>
  </si>
  <si>
    <t>J’Rae Fisticuffs</t>
  </si>
  <si>
    <t>axiomatic rust monster</t>
  </si>
  <si>
    <t>Handle Animal</t>
  </si>
  <si>
    <t>Escape Artist</t>
  </si>
  <si>
    <t>Pearl (pal 3)</t>
  </si>
  <si>
    <t>Jade (pal 3)</t>
  </si>
  <si>
    <t>Ruby (pal 3)</t>
  </si>
  <si>
    <t>J’Rae Fisticuffs (pal / clr)</t>
  </si>
  <si>
    <t>S monstrous spider 1</t>
  </si>
  <si>
    <t>S monstrous spider 2</t>
  </si>
  <si>
    <t>S monstrous spider 3</t>
  </si>
  <si>
    <t>S monstrous spider 4</t>
  </si>
  <si>
    <t>S monstrous spider 5</t>
  </si>
  <si>
    <t>S monstrous spider 6</t>
  </si>
  <si>
    <t>S monstrous spider 7</t>
  </si>
  <si>
    <t>kobold scout</t>
  </si>
  <si>
    <t>cold iron</t>
  </si>
  <si>
    <t>Resist A.C.E.F.</t>
  </si>
  <si>
    <t>Resist S.C.E.F.</t>
  </si>
  <si>
    <t>—</t>
  </si>
  <si>
    <t>MW hvy xbow</t>
  </si>
  <si>
    <t>MW lt xbow</t>
  </si>
  <si>
    <t>Small spiders</t>
  </si>
  <si>
    <t>Tiny spiders</t>
  </si>
  <si>
    <t>aberration / elemental</t>
  </si>
  <si>
    <t>plant</t>
  </si>
  <si>
    <t>vermin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</si>
</sst>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0" fillId="19" borderId="33" xfId="0" applyFill="1" applyBorder="1" applyAlignment="1">
      <alignment horizontal="center"/>
    </xf>
    <xf numFmtId="0" fontId="0" fillId="19" borderId="34" xfId="0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/>
    </xf>
    <xf numFmtId="0" fontId="0" fillId="18" borderId="31" xfId="0" applyFill="1" applyBorder="1" applyAlignment="1">
      <alignment horizontal="center"/>
    </xf>
    <xf numFmtId="0" fontId="8" fillId="17" borderId="35" xfId="0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horizontal="center"/>
    </xf>
    <xf numFmtId="0" fontId="9" fillId="17" borderId="37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/>
    <xf numFmtId="0" fontId="0" fillId="0" borderId="38" xfId="0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16" borderId="43" xfId="0" applyFont="1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51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53" xfId="0" applyFill="1" applyBorder="1" applyAlignment="1">
      <alignment horizontal="right"/>
    </xf>
    <xf numFmtId="164" fontId="0" fillId="3" borderId="54" xfId="0" applyNumberForma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46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right"/>
    </xf>
    <xf numFmtId="0" fontId="0" fillId="3" borderId="50" xfId="0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3" xfId="0" applyFill="1" applyBorder="1" applyAlignment="1">
      <alignment horizontal="right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46" xfId="0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right"/>
    </xf>
    <xf numFmtId="0" fontId="0" fillId="5" borderId="50" xfId="0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5" fillId="19" borderId="64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7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0000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22</c:v>
                </c:pt>
                <c:pt idx="4">
                  <c:v>24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17</c:v>
                </c:pt>
                <c:pt idx="3">
                  <c:v>32</c:v>
                </c:pt>
                <c:pt idx="4">
                  <c:v>41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10</c:v>
                </c:pt>
                <c:pt idx="2">
                  <c:v>18</c:v>
                </c:pt>
                <c:pt idx="3">
                  <c:v>28</c:v>
                </c:pt>
                <c:pt idx="4">
                  <c:v>50</c:v>
                </c:pt>
                <c:pt idx="5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55328"/>
        <c:axId val="140757248"/>
        <c:axId val="44130752"/>
      </c:area3DChart>
      <c:catAx>
        <c:axId val="140755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757248"/>
        <c:crosses val="autoZero"/>
        <c:auto val="1"/>
        <c:lblAlgn val="ctr"/>
        <c:lblOffset val="100"/>
        <c:noMultiLvlLbl val="0"/>
      </c:catAx>
      <c:valAx>
        <c:axId val="1407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755328"/>
        <c:crosses val="autoZero"/>
        <c:crossBetween val="midCat"/>
      </c:valAx>
      <c:serAx>
        <c:axId val="44130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7572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17</c:v>
                </c:pt>
                <c:pt idx="4">
                  <c:v>22</c:v>
                </c:pt>
                <c:pt idx="5">
                  <c:v>32</c:v>
                </c:pt>
                <c:pt idx="6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20</c:v>
                </c:pt>
                <c:pt idx="3">
                  <c:v>15</c:v>
                </c:pt>
                <c:pt idx="4">
                  <c:v>24</c:v>
                </c:pt>
                <c:pt idx="5">
                  <c:v>41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3">
                  <c:v>25</c:v>
                </c:pt>
                <c:pt idx="4">
                  <c:v>35</c:v>
                </c:pt>
                <c:pt idx="5">
                  <c:v>44</c:v>
                </c:pt>
                <c:pt idx="6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98240"/>
        <c:axId val="48374912"/>
        <c:axId val="49227968"/>
      </c:area3DChart>
      <c:catAx>
        <c:axId val="191098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8374912"/>
        <c:crosses val="autoZero"/>
        <c:auto val="1"/>
        <c:lblAlgn val="ctr"/>
        <c:lblOffset val="100"/>
        <c:noMultiLvlLbl val="0"/>
      </c:catAx>
      <c:valAx>
        <c:axId val="4837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1098240"/>
        <c:crosses val="autoZero"/>
        <c:crossBetween val="midCat"/>
      </c:valAx>
      <c:serAx>
        <c:axId val="49227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4837491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22</c:v>
                </c:pt>
                <c:pt idx="4">
                  <c:v>24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17</c:v>
                </c:pt>
                <c:pt idx="3">
                  <c:v>32</c:v>
                </c:pt>
                <c:pt idx="4">
                  <c:v>41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10</c:v>
                </c:pt>
                <c:pt idx="2">
                  <c:v>18</c:v>
                </c:pt>
                <c:pt idx="3">
                  <c:v>28</c:v>
                </c:pt>
                <c:pt idx="4">
                  <c:v>50</c:v>
                </c:pt>
                <c:pt idx="5">
                  <c:v>85</c:v>
                </c:pt>
              </c:numCache>
            </c:numRef>
          </c:val>
        </c:ser>
        <c:bandFmts/>
        <c:axId val="48388736"/>
        <c:axId val="48390528"/>
        <c:axId val="49236160"/>
      </c:surface3DChart>
      <c:catAx>
        <c:axId val="4838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8390528"/>
        <c:crosses val="autoZero"/>
        <c:auto val="1"/>
        <c:lblAlgn val="ctr"/>
        <c:lblOffset val="100"/>
        <c:noMultiLvlLbl val="0"/>
      </c:catAx>
      <c:valAx>
        <c:axId val="4839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8388736"/>
        <c:crosses val="autoZero"/>
        <c:crossBetween val="midCat"/>
      </c:valAx>
      <c:serAx>
        <c:axId val="49236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839052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/>
  </sheetViews>
  <sheetFormatPr defaultRowHeight="15.75" x14ac:dyDescent="0.25"/>
  <cols>
    <col min="1" max="1" width="14.6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5.875" style="21" bestFit="1" customWidth="1"/>
    <col min="7" max="7" width="2.75" customWidth="1"/>
    <col min="8" max="8" width="12.625" bestFit="1" customWidth="1"/>
    <col min="9" max="9" width="4.75" bestFit="1" customWidth="1"/>
    <col min="10" max="10" width="15.75" bestFit="1" customWidth="1"/>
    <col min="11" max="11" width="2.75" customWidth="1"/>
    <col min="12" max="12" width="7" bestFit="1" customWidth="1"/>
    <col min="13" max="13" width="6.5" bestFit="1" customWidth="1"/>
    <col min="14" max="14" width="2.75" customWidth="1"/>
    <col min="15" max="15" width="19.375" bestFit="1" customWidth="1"/>
    <col min="16" max="16" width="4.75" bestFit="1" customWidth="1"/>
    <col min="17" max="17" width="17.25" bestFit="1" customWidth="1"/>
  </cols>
  <sheetData>
    <row r="1" spans="1:17" s="143" customFormat="1" ht="32.25" thickBot="1" x14ac:dyDescent="0.3">
      <c r="A1" s="141" t="s">
        <v>0</v>
      </c>
      <c r="B1" s="141" t="s">
        <v>1</v>
      </c>
      <c r="C1" s="141" t="s">
        <v>2</v>
      </c>
      <c r="D1" s="142" t="s">
        <v>3</v>
      </c>
      <c r="E1" s="141" t="s">
        <v>4</v>
      </c>
      <c r="F1" s="141" t="s">
        <v>5</v>
      </c>
      <c r="H1" s="144" t="s">
        <v>22</v>
      </c>
      <c r="I1" s="144"/>
      <c r="J1" s="144"/>
      <c r="K1" s="144"/>
      <c r="L1" s="144"/>
      <c r="M1" s="144"/>
      <c r="N1" s="144"/>
      <c r="O1" s="144" t="s">
        <v>23</v>
      </c>
      <c r="P1" s="144"/>
      <c r="Q1" s="144"/>
    </row>
    <row r="2" spans="1:17" ht="17.25" thickTop="1" thickBot="1" x14ac:dyDescent="0.3">
      <c r="A2" s="111" t="s">
        <v>120</v>
      </c>
      <c r="B2" s="111">
        <v>1</v>
      </c>
      <c r="C2" s="86">
        <v>5</v>
      </c>
      <c r="D2" s="96">
        <f t="shared" ref="D2:D16" ca="1" si="0">RANDBETWEEN(1,20)</f>
        <v>7</v>
      </c>
      <c r="E2" s="86">
        <f t="shared" ref="E2:E14" ca="1" si="1">D2+C2</f>
        <v>12</v>
      </c>
      <c r="F2" s="86" t="s">
        <v>117</v>
      </c>
      <c r="H2" s="105" t="s">
        <v>0</v>
      </c>
      <c r="I2" s="106" t="s">
        <v>24</v>
      </c>
      <c r="J2" s="107" t="s">
        <v>25</v>
      </c>
      <c r="L2" s="133" t="s">
        <v>26</v>
      </c>
      <c r="M2" s="107" t="s">
        <v>27</v>
      </c>
      <c r="O2" s="120" t="s">
        <v>0</v>
      </c>
      <c r="P2" s="121" t="s">
        <v>24</v>
      </c>
      <c r="Q2" s="122" t="s">
        <v>25</v>
      </c>
    </row>
    <row r="3" spans="1:17" x14ac:dyDescent="0.25">
      <c r="A3" s="111" t="s">
        <v>121</v>
      </c>
      <c r="B3" s="111">
        <v>1</v>
      </c>
      <c r="C3" s="86">
        <v>3</v>
      </c>
      <c r="D3" s="96">
        <f t="shared" ca="1" si="0"/>
        <v>14</v>
      </c>
      <c r="E3" s="86">
        <f t="shared" ca="1" si="1"/>
        <v>17</v>
      </c>
      <c r="F3" s="86" t="s">
        <v>6</v>
      </c>
      <c r="H3" s="108" t="s">
        <v>123</v>
      </c>
      <c r="I3" s="109">
        <v>5</v>
      </c>
      <c r="J3" s="110" t="s">
        <v>133</v>
      </c>
      <c r="L3" s="134" t="s">
        <v>136</v>
      </c>
      <c r="M3" s="110">
        <v>7</v>
      </c>
      <c r="O3" s="123" t="s">
        <v>131</v>
      </c>
      <c r="P3" s="124">
        <v>5</v>
      </c>
      <c r="Q3" s="125" t="s">
        <v>194</v>
      </c>
    </row>
    <row r="4" spans="1:17" x14ac:dyDescent="0.25">
      <c r="A4" s="111" t="s">
        <v>122</v>
      </c>
      <c r="B4" s="111">
        <v>1</v>
      </c>
      <c r="C4" s="86">
        <v>3</v>
      </c>
      <c r="D4" s="96">
        <f t="shared" ca="1" si="0"/>
        <v>5</v>
      </c>
      <c r="E4" s="86">
        <f t="shared" ca="1" si="1"/>
        <v>8</v>
      </c>
      <c r="F4" s="86" t="s">
        <v>6</v>
      </c>
      <c r="H4" s="108" t="s">
        <v>121</v>
      </c>
      <c r="I4" s="111">
        <v>5</v>
      </c>
      <c r="J4" s="110" t="s">
        <v>134</v>
      </c>
      <c r="L4" s="135" t="s">
        <v>133</v>
      </c>
      <c r="M4" s="110">
        <v>5</v>
      </c>
      <c r="O4" s="123" t="s">
        <v>132</v>
      </c>
      <c r="P4" s="87">
        <v>2</v>
      </c>
      <c r="Q4" s="125" t="s">
        <v>195</v>
      </c>
    </row>
    <row r="5" spans="1:17" x14ac:dyDescent="0.25">
      <c r="A5" s="111" t="s">
        <v>124</v>
      </c>
      <c r="B5" s="111">
        <v>1</v>
      </c>
      <c r="C5" s="86">
        <v>3</v>
      </c>
      <c r="D5" s="96">
        <f t="shared" ca="1" si="0"/>
        <v>5</v>
      </c>
      <c r="E5" s="86">
        <f t="shared" ca="1" si="1"/>
        <v>8</v>
      </c>
      <c r="F5" s="86" t="s">
        <v>6</v>
      </c>
      <c r="H5" s="108" t="s">
        <v>124</v>
      </c>
      <c r="I5" s="111">
        <v>5</v>
      </c>
      <c r="J5" s="110" t="s">
        <v>135</v>
      </c>
      <c r="L5" s="135" t="s">
        <v>140</v>
      </c>
      <c r="M5" s="110">
        <v>4</v>
      </c>
      <c r="O5" s="123" t="s">
        <v>192</v>
      </c>
      <c r="P5" s="87">
        <v>2</v>
      </c>
      <c r="Q5" s="125" t="s">
        <v>196</v>
      </c>
    </row>
    <row r="6" spans="1:17" x14ac:dyDescent="0.25">
      <c r="A6" s="111" t="s">
        <v>125</v>
      </c>
      <c r="B6" s="111">
        <v>1</v>
      </c>
      <c r="C6" s="86">
        <v>2</v>
      </c>
      <c r="D6" s="96">
        <f t="shared" ca="1" si="0"/>
        <v>6</v>
      </c>
      <c r="E6" s="86">
        <f t="shared" ca="1" si="1"/>
        <v>8</v>
      </c>
      <c r="F6" s="86" t="s">
        <v>6</v>
      </c>
      <c r="H6" s="108" t="s">
        <v>122</v>
      </c>
      <c r="I6" s="111">
        <v>5</v>
      </c>
      <c r="J6" s="110" t="s">
        <v>136</v>
      </c>
      <c r="L6" s="135" t="s">
        <v>137</v>
      </c>
      <c r="M6" s="110">
        <v>4</v>
      </c>
      <c r="O6" s="123" t="s">
        <v>193</v>
      </c>
      <c r="P6" s="87">
        <v>1</v>
      </c>
      <c r="Q6" s="125" t="s">
        <v>196</v>
      </c>
    </row>
    <row r="7" spans="1:17" ht="16.5" thickBot="1" x14ac:dyDescent="0.3">
      <c r="A7" s="111" t="s">
        <v>123</v>
      </c>
      <c r="B7" s="111">
        <v>1</v>
      </c>
      <c r="C7" s="86">
        <v>1</v>
      </c>
      <c r="D7" s="96">
        <f t="shared" ca="1" si="0"/>
        <v>6</v>
      </c>
      <c r="E7" s="86">
        <f t="shared" ca="1" si="1"/>
        <v>7</v>
      </c>
      <c r="F7" s="86" t="s">
        <v>6</v>
      </c>
      <c r="H7" s="108" t="s">
        <v>126</v>
      </c>
      <c r="I7" s="111">
        <v>5</v>
      </c>
      <c r="J7" s="110" t="s">
        <v>137</v>
      </c>
      <c r="L7" s="135" t="s">
        <v>29</v>
      </c>
      <c r="M7" s="110">
        <v>1</v>
      </c>
      <c r="O7" s="123"/>
      <c r="P7" s="87"/>
      <c r="Q7" s="125"/>
    </row>
    <row r="8" spans="1:17" x14ac:dyDescent="0.25">
      <c r="A8" s="111" t="s">
        <v>126</v>
      </c>
      <c r="B8" s="111">
        <v>1</v>
      </c>
      <c r="C8" s="86">
        <v>1</v>
      </c>
      <c r="D8" s="96">
        <f t="shared" ca="1" si="0"/>
        <v>20</v>
      </c>
      <c r="E8" s="86">
        <f t="shared" ca="1" si="1"/>
        <v>21</v>
      </c>
      <c r="F8" s="86" t="s">
        <v>117</v>
      </c>
      <c r="H8" s="108" t="s">
        <v>120</v>
      </c>
      <c r="I8" s="111">
        <v>5</v>
      </c>
      <c r="J8" s="110" t="s">
        <v>138</v>
      </c>
      <c r="L8" s="135" t="s">
        <v>139</v>
      </c>
      <c r="M8" s="110">
        <v>5</v>
      </c>
      <c r="O8" s="126" t="s">
        <v>28</v>
      </c>
      <c r="P8" s="127">
        <f>AVERAGE(P2:P7)</f>
        <v>2.5</v>
      </c>
      <c r="Q8" s="128"/>
    </row>
    <row r="9" spans="1:17" ht="16.5" thickBot="1" x14ac:dyDescent="0.3">
      <c r="A9" s="85" t="s">
        <v>127</v>
      </c>
      <c r="B9" s="85">
        <v>1</v>
      </c>
      <c r="C9" s="86">
        <v>3</v>
      </c>
      <c r="D9" s="96">
        <f t="shared" ca="1" si="0"/>
        <v>7</v>
      </c>
      <c r="E9" s="86">
        <f t="shared" ca="1" si="1"/>
        <v>10</v>
      </c>
      <c r="F9" s="86" t="s">
        <v>7</v>
      </c>
      <c r="H9" s="108" t="s">
        <v>125</v>
      </c>
      <c r="I9" s="112">
        <v>5</v>
      </c>
      <c r="J9" s="110" t="s">
        <v>139</v>
      </c>
      <c r="L9" s="135" t="s">
        <v>31</v>
      </c>
      <c r="M9" s="110">
        <v>4</v>
      </c>
      <c r="O9" s="129" t="s">
        <v>30</v>
      </c>
      <c r="P9" s="130">
        <f>SUM(P2:P7)</f>
        <v>10</v>
      </c>
      <c r="Q9" s="125"/>
    </row>
    <row r="10" spans="1:17" x14ac:dyDescent="0.25">
      <c r="A10" s="85" t="s">
        <v>129</v>
      </c>
      <c r="B10" s="85">
        <v>1</v>
      </c>
      <c r="C10" s="86">
        <v>3</v>
      </c>
      <c r="D10" s="96">
        <f t="shared" ca="1" si="0"/>
        <v>11</v>
      </c>
      <c r="E10" s="86">
        <f t="shared" ca="1" si="1"/>
        <v>14</v>
      </c>
      <c r="F10" s="86" t="s">
        <v>6</v>
      </c>
      <c r="H10" s="113" t="s">
        <v>28</v>
      </c>
      <c r="I10" s="114">
        <f>AVERAGE(I3:I9)</f>
        <v>5</v>
      </c>
      <c r="J10" s="115"/>
      <c r="L10" s="136" t="s">
        <v>141</v>
      </c>
      <c r="M10" s="137">
        <v>0</v>
      </c>
      <c r="O10" s="129" t="s">
        <v>32</v>
      </c>
      <c r="P10" s="130">
        <f>COUNT(P2:P7)</f>
        <v>4</v>
      </c>
      <c r="Q10" s="125"/>
    </row>
    <row r="11" spans="1:17" ht="16.5" thickBot="1" x14ac:dyDescent="0.3">
      <c r="A11" s="85" t="s">
        <v>128</v>
      </c>
      <c r="B11" s="85">
        <v>1</v>
      </c>
      <c r="C11" s="86">
        <v>1</v>
      </c>
      <c r="D11" s="96">
        <f t="shared" ca="1" si="0"/>
        <v>1</v>
      </c>
      <c r="E11" s="86">
        <f t="shared" ca="1" si="1"/>
        <v>2</v>
      </c>
      <c r="F11" s="86" t="s">
        <v>6</v>
      </c>
      <c r="H11" s="116" t="s">
        <v>30</v>
      </c>
      <c r="I11" s="117">
        <f>SUM(I3:I9)</f>
        <v>35</v>
      </c>
      <c r="J11" s="110"/>
      <c r="L11" s="138" t="s">
        <v>33</v>
      </c>
      <c r="M11" s="139">
        <f>SUM(M3:M10)</f>
        <v>30</v>
      </c>
      <c r="O11" s="129" t="s">
        <v>34</v>
      </c>
      <c r="P11" s="160">
        <f>P9/4</f>
        <v>2.5</v>
      </c>
      <c r="Q11" s="125" t="s">
        <v>35</v>
      </c>
    </row>
    <row r="12" spans="1:17" ht="17.25" thickTop="1" thickBot="1" x14ac:dyDescent="0.3">
      <c r="A12" s="87" t="s">
        <v>130</v>
      </c>
      <c r="B12" s="87">
        <v>2</v>
      </c>
      <c r="C12" s="86">
        <v>3</v>
      </c>
      <c r="D12" s="96">
        <f t="shared" ca="1" si="0"/>
        <v>16</v>
      </c>
      <c r="E12" s="86">
        <f t="shared" ca="1" si="1"/>
        <v>19</v>
      </c>
      <c r="F12" s="86" t="s">
        <v>6</v>
      </c>
      <c r="H12" s="116" t="s">
        <v>32</v>
      </c>
      <c r="I12" s="117">
        <f>COUNT(I3:I9)</f>
        <v>7</v>
      </c>
      <c r="J12" s="110"/>
      <c r="O12" s="131" t="s">
        <v>36</v>
      </c>
      <c r="P12" s="161">
        <f>P11*2</f>
        <v>5</v>
      </c>
      <c r="Q12" s="132" t="s">
        <v>37</v>
      </c>
    </row>
    <row r="13" spans="1:17" ht="16.5" thickTop="1" x14ac:dyDescent="0.25">
      <c r="A13" s="87" t="s">
        <v>132</v>
      </c>
      <c r="B13" s="87">
        <v>2</v>
      </c>
      <c r="C13" s="86">
        <v>1</v>
      </c>
      <c r="D13" s="96">
        <f t="shared" ca="1" si="0"/>
        <v>11</v>
      </c>
      <c r="E13" s="86">
        <f t="shared" ca="1" si="1"/>
        <v>12</v>
      </c>
      <c r="F13" s="86" t="s">
        <v>117</v>
      </c>
      <c r="H13" s="116" t="s">
        <v>34</v>
      </c>
      <c r="I13" s="162">
        <f>I11/4</f>
        <v>8.75</v>
      </c>
      <c r="J13" s="110" t="s">
        <v>35</v>
      </c>
    </row>
    <row r="14" spans="1:17" ht="16.5" thickBot="1" x14ac:dyDescent="0.3">
      <c r="A14" s="87" t="s">
        <v>131</v>
      </c>
      <c r="B14" s="87">
        <v>2</v>
      </c>
      <c r="C14" s="86">
        <v>1</v>
      </c>
      <c r="D14" s="96">
        <f t="shared" ca="1" si="0"/>
        <v>19</v>
      </c>
      <c r="E14" s="86">
        <f t="shared" ca="1" si="1"/>
        <v>20</v>
      </c>
      <c r="F14" s="86" t="s">
        <v>6</v>
      </c>
      <c r="H14" s="118" t="s">
        <v>36</v>
      </c>
      <c r="I14" s="163">
        <f>I13*2</f>
        <v>17.5</v>
      </c>
      <c r="J14" s="119" t="s">
        <v>37</v>
      </c>
      <c r="O14" s="104" t="s">
        <v>38</v>
      </c>
      <c r="P14" s="165">
        <f>I13</f>
        <v>8.75</v>
      </c>
    </row>
    <row r="15" spans="1:17" ht="16.5" thickTop="1" x14ac:dyDescent="0.25">
      <c r="O15" s="104" t="s">
        <v>39</v>
      </c>
      <c r="P15" s="165">
        <f>I14</f>
        <v>17.5</v>
      </c>
    </row>
    <row r="16" spans="1:17" x14ac:dyDescent="0.25">
      <c r="D16" s="96">
        <f t="shared" ca="1" si="0"/>
        <v>10</v>
      </c>
      <c r="O16" s="104" t="s">
        <v>40</v>
      </c>
      <c r="P16" s="165">
        <f>I11</f>
        <v>35</v>
      </c>
    </row>
    <row r="18" spans="15:16" x14ac:dyDescent="0.25">
      <c r="O18" s="15" t="s">
        <v>41</v>
      </c>
      <c r="P18" s="164">
        <f>P9</f>
        <v>10</v>
      </c>
    </row>
  </sheetData>
  <sortState ref="A2:E14">
    <sortCondition ref="B2:B14"/>
    <sortCondition descending="1" ref="C2:C14"/>
  </sortState>
  <conditionalFormatting sqref="P18">
    <cfRule type="cellIs" dxfId="6" priority="1" operator="greaterThan">
      <formula>$P$16</formula>
    </cfRule>
    <cfRule type="cellIs" dxfId="5" priority="2" operator="between">
      <formula>$P$15</formula>
      <formula>$P$14+$P$15</formula>
    </cfRule>
    <cfRule type="cellIs" dxfId="4" priority="3" operator="between">
      <formula>$P$14+$P$15</formula>
      <formula>$P$16</formula>
    </cfRule>
    <cfRule type="cellIs" dxfId="3" priority="5" operator="between">
      <formula>$P$14</formula>
      <formula>$P$15</formula>
    </cfRule>
    <cfRule type="cellIs" dxfId="2" priority="6" operator="lessThan">
      <formula>$P$14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5.75" x14ac:dyDescent="0.25"/>
  <cols>
    <col min="1" max="1" width="17.75" style="21" bestFit="1" customWidth="1"/>
    <col min="2" max="2" width="13" style="21" bestFit="1" customWidth="1"/>
    <col min="3" max="3" width="26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40" t="s">
        <v>0</v>
      </c>
      <c r="B1" s="99" t="s">
        <v>42</v>
      </c>
      <c r="C1" s="99" t="s">
        <v>43</v>
      </c>
      <c r="D1" s="101" t="s">
        <v>44</v>
      </c>
      <c r="E1" s="99" t="s">
        <v>45</v>
      </c>
      <c r="F1" s="99" t="s">
        <v>46</v>
      </c>
      <c r="G1" s="99" t="s">
        <v>47</v>
      </c>
      <c r="H1" s="103" t="s">
        <v>48</v>
      </c>
      <c r="I1" s="100" t="s">
        <v>33</v>
      </c>
    </row>
    <row r="2" spans="1:9" x14ac:dyDescent="0.25">
      <c r="A2" s="85" t="s">
        <v>142</v>
      </c>
      <c r="B2" s="86" t="s">
        <v>148</v>
      </c>
      <c r="C2" s="86" t="s">
        <v>149</v>
      </c>
      <c r="D2" s="102">
        <v>3</v>
      </c>
      <c r="E2" s="86">
        <v>2</v>
      </c>
      <c r="F2" s="86">
        <v>1</v>
      </c>
      <c r="G2" s="86">
        <v>0</v>
      </c>
      <c r="H2" s="96">
        <f t="shared" ref="H2:H8" ca="1" si="0">RANDBETWEEN(1,20)</f>
        <v>11</v>
      </c>
      <c r="I2" s="86">
        <f t="shared" ref="I2:I8" ca="1" si="1">SUM(D2:H2)</f>
        <v>17</v>
      </c>
    </row>
    <row r="3" spans="1:9" x14ac:dyDescent="0.25">
      <c r="A3" s="85" t="s">
        <v>142</v>
      </c>
      <c r="B3" s="86" t="s">
        <v>191</v>
      </c>
      <c r="C3" s="86" t="s">
        <v>150</v>
      </c>
      <c r="D3" s="102">
        <v>3</v>
      </c>
      <c r="E3" s="86">
        <v>-1</v>
      </c>
      <c r="F3" s="86">
        <v>1</v>
      </c>
      <c r="G3" s="86">
        <v>0</v>
      </c>
      <c r="H3" s="96">
        <f t="shared" ca="1" si="0"/>
        <v>9</v>
      </c>
      <c r="I3" s="86">
        <f t="shared" ca="1" si="1"/>
        <v>12</v>
      </c>
    </row>
    <row r="4" spans="1:9" x14ac:dyDescent="0.25">
      <c r="A4" s="85" t="s">
        <v>143</v>
      </c>
      <c r="B4" s="86" t="s">
        <v>151</v>
      </c>
      <c r="C4" s="86" t="s">
        <v>152</v>
      </c>
      <c r="D4" s="102">
        <v>7</v>
      </c>
      <c r="E4" s="86">
        <v>2</v>
      </c>
      <c r="F4" s="86">
        <v>1</v>
      </c>
      <c r="G4" s="86">
        <v>0</v>
      </c>
      <c r="H4" s="96">
        <f t="shared" ca="1" si="0"/>
        <v>14</v>
      </c>
      <c r="I4" s="86">
        <f t="shared" ca="1" si="1"/>
        <v>24</v>
      </c>
    </row>
    <row r="5" spans="1:9" x14ac:dyDescent="0.25">
      <c r="A5" s="85" t="s">
        <v>143</v>
      </c>
      <c r="B5" s="86" t="s">
        <v>190</v>
      </c>
      <c r="C5" s="86" t="s">
        <v>153</v>
      </c>
      <c r="D5" s="102">
        <v>7</v>
      </c>
      <c r="E5" s="86">
        <v>-1</v>
      </c>
      <c r="F5" s="86">
        <v>1</v>
      </c>
      <c r="G5" s="86">
        <v>0</v>
      </c>
      <c r="H5" s="96">
        <f t="shared" ca="1" si="0"/>
        <v>9</v>
      </c>
      <c r="I5" s="86">
        <f t="shared" ca="1" si="1"/>
        <v>16</v>
      </c>
    </row>
    <row r="6" spans="1:9" x14ac:dyDescent="0.25">
      <c r="A6" s="85" t="s">
        <v>49</v>
      </c>
      <c r="B6" s="86" t="s">
        <v>50</v>
      </c>
      <c r="C6" s="86" t="s">
        <v>154</v>
      </c>
      <c r="D6" s="102">
        <v>3</v>
      </c>
      <c r="E6" s="86">
        <v>0</v>
      </c>
      <c r="F6" s="86">
        <v>0</v>
      </c>
      <c r="G6" s="86">
        <v>0</v>
      </c>
      <c r="H6" s="96">
        <f t="shared" ca="1" si="0"/>
        <v>14</v>
      </c>
      <c r="I6" s="86">
        <f t="shared" ca="1" si="1"/>
        <v>17</v>
      </c>
    </row>
    <row r="7" spans="1:9" x14ac:dyDescent="0.25">
      <c r="A7" s="85" t="s">
        <v>127</v>
      </c>
      <c r="B7" s="86" t="s">
        <v>155</v>
      </c>
      <c r="C7" s="86" t="s">
        <v>156</v>
      </c>
      <c r="D7" s="102">
        <v>3</v>
      </c>
      <c r="E7" s="86">
        <v>0</v>
      </c>
      <c r="F7" s="86">
        <v>0</v>
      </c>
      <c r="G7" s="86">
        <v>0</v>
      </c>
      <c r="H7" s="96">
        <f t="shared" ca="1" si="0"/>
        <v>6</v>
      </c>
      <c r="I7" s="86">
        <f t="shared" ca="1" si="1"/>
        <v>9</v>
      </c>
    </row>
    <row r="8" spans="1:9" x14ac:dyDescent="0.25">
      <c r="A8" s="85" t="s">
        <v>127</v>
      </c>
      <c r="B8" s="86" t="s">
        <v>50</v>
      </c>
      <c r="C8" s="86" t="s">
        <v>157</v>
      </c>
      <c r="D8" s="102">
        <v>-2</v>
      </c>
      <c r="E8" s="86">
        <v>0</v>
      </c>
      <c r="F8" s="86">
        <v>0</v>
      </c>
      <c r="G8" s="86">
        <v>0</v>
      </c>
      <c r="H8" s="96">
        <f t="shared" ca="1" si="0"/>
        <v>6</v>
      </c>
      <c r="I8" s="86">
        <f t="shared" ca="1" si="1"/>
        <v>4</v>
      </c>
    </row>
    <row r="9" spans="1:9" ht="16.5" thickBot="1" x14ac:dyDescent="0.3"/>
    <row r="10" spans="1:9" ht="16.5" thickBot="1" x14ac:dyDescent="0.3">
      <c r="A10" s="140" t="s">
        <v>0</v>
      </c>
      <c r="B10" s="99" t="s">
        <v>42</v>
      </c>
      <c r="C10" s="99" t="s">
        <v>43</v>
      </c>
      <c r="D10" s="101" t="s">
        <v>44</v>
      </c>
      <c r="E10" s="99" t="s">
        <v>45</v>
      </c>
      <c r="F10" s="99" t="s">
        <v>46</v>
      </c>
      <c r="G10" s="99" t="s">
        <v>47</v>
      </c>
      <c r="H10" s="103" t="s">
        <v>48</v>
      </c>
      <c r="I10" s="100" t="s">
        <v>33</v>
      </c>
    </row>
    <row r="11" spans="1:9" x14ac:dyDescent="0.25">
      <c r="A11" s="87" t="s">
        <v>144</v>
      </c>
      <c r="B11" s="86" t="s">
        <v>158</v>
      </c>
      <c r="C11" s="86" t="s">
        <v>159</v>
      </c>
      <c r="D11" s="102">
        <v>1</v>
      </c>
      <c r="E11" s="86">
        <v>2</v>
      </c>
      <c r="F11" s="86">
        <v>0</v>
      </c>
      <c r="G11" s="86">
        <v>0</v>
      </c>
      <c r="H11" s="96">
        <f t="shared" ref="H11:H18" ca="1" si="2">RANDBETWEEN(1,20)</f>
        <v>7</v>
      </c>
      <c r="I11" s="86">
        <f t="shared" ref="I11:I18" ca="1" si="3">SUM(D11:H11)</f>
        <v>10</v>
      </c>
    </row>
    <row r="12" spans="1:9" x14ac:dyDescent="0.25">
      <c r="A12" s="87" t="s">
        <v>145</v>
      </c>
      <c r="B12" s="86" t="s">
        <v>160</v>
      </c>
      <c r="C12" s="86" t="s">
        <v>161</v>
      </c>
      <c r="D12" s="102">
        <v>2</v>
      </c>
      <c r="E12" s="86">
        <v>1</v>
      </c>
      <c r="F12" s="86">
        <v>0</v>
      </c>
      <c r="G12" s="86">
        <v>0</v>
      </c>
      <c r="H12" s="96">
        <f t="shared" ca="1" si="2"/>
        <v>14</v>
      </c>
      <c r="I12" s="86">
        <f t="shared" ca="1" si="3"/>
        <v>17</v>
      </c>
    </row>
    <row r="13" spans="1:9" x14ac:dyDescent="0.25">
      <c r="A13" s="87" t="s">
        <v>145</v>
      </c>
      <c r="B13" s="86" t="s">
        <v>162</v>
      </c>
      <c r="C13" s="86" t="s">
        <v>163</v>
      </c>
      <c r="D13" s="102">
        <v>2</v>
      </c>
      <c r="E13" s="86">
        <v>1</v>
      </c>
      <c r="F13" s="86">
        <v>0</v>
      </c>
      <c r="G13" s="86">
        <v>0</v>
      </c>
      <c r="H13" s="96">
        <f t="shared" ca="1" si="2"/>
        <v>13</v>
      </c>
      <c r="I13" s="86">
        <f t="shared" ca="1" si="3"/>
        <v>16</v>
      </c>
    </row>
    <row r="14" spans="1:9" x14ac:dyDescent="0.25">
      <c r="A14" s="87" t="s">
        <v>146</v>
      </c>
      <c r="B14" s="86" t="s">
        <v>160</v>
      </c>
      <c r="C14" s="86" t="s">
        <v>51</v>
      </c>
      <c r="D14" s="102">
        <v>2</v>
      </c>
      <c r="E14" s="86">
        <v>1</v>
      </c>
      <c r="F14" s="86">
        <v>0</v>
      </c>
      <c r="G14" s="86">
        <v>0</v>
      </c>
      <c r="H14" s="96">
        <f t="shared" ca="1" si="2"/>
        <v>17</v>
      </c>
      <c r="I14" s="86">
        <f t="shared" ca="1" si="3"/>
        <v>20</v>
      </c>
    </row>
    <row r="15" spans="1:9" x14ac:dyDescent="0.25">
      <c r="A15" s="87" t="s">
        <v>146</v>
      </c>
      <c r="B15" s="86" t="s">
        <v>162</v>
      </c>
      <c r="C15" s="86" t="s">
        <v>163</v>
      </c>
      <c r="D15" s="102">
        <v>2</v>
      </c>
      <c r="E15" s="86">
        <v>1</v>
      </c>
      <c r="F15" s="86">
        <v>0</v>
      </c>
      <c r="G15" s="86">
        <v>0</v>
      </c>
      <c r="H15" s="96">
        <f t="shared" ca="1" si="2"/>
        <v>5</v>
      </c>
      <c r="I15" s="86">
        <f t="shared" ca="1" si="3"/>
        <v>8</v>
      </c>
    </row>
    <row r="16" spans="1:9" x14ac:dyDescent="0.25">
      <c r="A16" s="87" t="s">
        <v>147</v>
      </c>
      <c r="B16" s="86" t="s">
        <v>50</v>
      </c>
      <c r="C16" s="86" t="s">
        <v>164</v>
      </c>
      <c r="D16" s="102">
        <v>4</v>
      </c>
      <c r="E16" s="86">
        <v>0</v>
      </c>
      <c r="F16" s="86">
        <v>0</v>
      </c>
      <c r="G16" s="86">
        <v>0</v>
      </c>
      <c r="H16" s="96">
        <f t="shared" ca="1" si="2"/>
        <v>14</v>
      </c>
      <c r="I16" s="86">
        <f t="shared" ca="1" si="3"/>
        <v>18</v>
      </c>
    </row>
    <row r="17" spans="1:9" x14ac:dyDescent="0.25">
      <c r="A17" s="87" t="s">
        <v>147</v>
      </c>
      <c r="B17" s="86" t="s">
        <v>165</v>
      </c>
      <c r="C17" s="86" t="s">
        <v>166</v>
      </c>
      <c r="D17" s="102">
        <v>4</v>
      </c>
      <c r="E17" s="86">
        <v>0</v>
      </c>
      <c r="F17" s="86">
        <v>0</v>
      </c>
      <c r="G17" s="86">
        <v>0</v>
      </c>
      <c r="H17" s="96">
        <f t="shared" ca="1" si="2"/>
        <v>15</v>
      </c>
      <c r="I17" s="86">
        <f t="shared" ca="1" si="3"/>
        <v>19</v>
      </c>
    </row>
    <row r="18" spans="1:9" x14ac:dyDescent="0.25">
      <c r="A18" s="87" t="s">
        <v>131</v>
      </c>
      <c r="B18" s="86" t="s">
        <v>167</v>
      </c>
      <c r="C18" s="86" t="s">
        <v>168</v>
      </c>
      <c r="D18" s="102">
        <v>3</v>
      </c>
      <c r="E18" s="86">
        <v>3</v>
      </c>
      <c r="F18" s="86">
        <v>0</v>
      </c>
      <c r="G18" s="86">
        <v>0</v>
      </c>
      <c r="H18" s="96">
        <f t="shared" ca="1" si="2"/>
        <v>6</v>
      </c>
      <c r="I18" s="86">
        <f t="shared" ca="1" si="3"/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/>
  </sheetViews>
  <sheetFormatPr defaultColWidth="3.875" defaultRowHeight="15.75" x14ac:dyDescent="0.25"/>
  <cols>
    <col min="1" max="1" width="18" style="21" bestFit="1" customWidth="1"/>
    <col min="2" max="2" width="13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7.75" style="21" bestFit="1" customWidth="1"/>
    <col min="8" max="8" width="13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81" t="s">
        <v>0</v>
      </c>
      <c r="B1" s="81" t="s">
        <v>52</v>
      </c>
      <c r="C1" s="81" t="s">
        <v>53</v>
      </c>
      <c r="D1" s="96" t="s">
        <v>3</v>
      </c>
      <c r="E1" s="81" t="s">
        <v>54</v>
      </c>
      <c r="G1" s="81" t="s">
        <v>0</v>
      </c>
      <c r="H1" s="81" t="s">
        <v>52</v>
      </c>
      <c r="I1" s="81" t="s">
        <v>53</v>
      </c>
      <c r="J1" s="96" t="s">
        <v>3</v>
      </c>
      <c r="K1" s="81" t="s">
        <v>54</v>
      </c>
    </row>
    <row r="2" spans="1:11" x14ac:dyDescent="0.25">
      <c r="A2" s="82" t="s">
        <v>169</v>
      </c>
      <c r="B2" s="83" t="s">
        <v>55</v>
      </c>
      <c r="C2" s="83">
        <v>6</v>
      </c>
      <c r="D2" s="97">
        <f ca="1">RANDBETWEEN(1,20)</f>
        <v>4</v>
      </c>
      <c r="E2" s="83">
        <f t="shared" ref="E2:E15" ca="1" si="0">D2+C2</f>
        <v>10</v>
      </c>
      <c r="G2" s="84" t="s">
        <v>144</v>
      </c>
      <c r="H2" s="83" t="s">
        <v>55</v>
      </c>
      <c r="I2" s="83">
        <v>6</v>
      </c>
      <c r="J2" s="97">
        <f ca="1">RANDBETWEEN(1,20)</f>
        <v>12</v>
      </c>
      <c r="K2" s="83">
        <f t="shared" ref="K2:K16" ca="1" si="1">J2+I2</f>
        <v>18</v>
      </c>
    </row>
    <row r="3" spans="1:11" x14ac:dyDescent="0.25">
      <c r="A3" s="85" t="s">
        <v>169</v>
      </c>
      <c r="B3" s="86" t="s">
        <v>56</v>
      </c>
      <c r="C3" s="86">
        <v>2</v>
      </c>
      <c r="D3" s="96">
        <f ca="1">RANDBETWEEN(1,20)</f>
        <v>20</v>
      </c>
      <c r="E3" s="86">
        <f t="shared" ca="1" si="0"/>
        <v>22</v>
      </c>
      <c r="G3" s="87" t="s">
        <v>144</v>
      </c>
      <c r="H3" s="86" t="s">
        <v>56</v>
      </c>
      <c r="I3" s="86">
        <v>-1</v>
      </c>
      <c r="J3" s="96">
        <f ca="1">RANDBETWEEN(1,20)</f>
        <v>10</v>
      </c>
      <c r="K3" s="86">
        <f t="shared" ca="1" si="1"/>
        <v>9</v>
      </c>
    </row>
    <row r="4" spans="1:11" x14ac:dyDescent="0.25">
      <c r="A4" s="88" t="s">
        <v>169</v>
      </c>
      <c r="B4" s="89" t="s">
        <v>57</v>
      </c>
      <c r="C4" s="89">
        <v>4</v>
      </c>
      <c r="D4" s="98">
        <f ca="1">RANDBETWEEN(1,20)</f>
        <v>14</v>
      </c>
      <c r="E4" s="89">
        <f t="shared" ca="1" si="0"/>
        <v>18</v>
      </c>
      <c r="G4" s="90" t="s">
        <v>144</v>
      </c>
      <c r="H4" s="89" t="s">
        <v>57</v>
      </c>
      <c r="I4" s="89">
        <v>0</v>
      </c>
      <c r="J4" s="98">
        <f ca="1">RANDBETWEEN(1,20)</f>
        <v>17</v>
      </c>
      <c r="K4" s="89">
        <f t="shared" ca="1" si="1"/>
        <v>17</v>
      </c>
    </row>
    <row r="5" spans="1:11" x14ac:dyDescent="0.25">
      <c r="A5" s="82" t="s">
        <v>170</v>
      </c>
      <c r="B5" s="83" t="s">
        <v>55</v>
      </c>
      <c r="C5" s="83">
        <v>8</v>
      </c>
      <c r="D5" s="97">
        <f t="shared" ref="D5:D17" ca="1" si="2">RANDBETWEEN(1,20)</f>
        <v>14</v>
      </c>
      <c r="E5" s="83">
        <f t="shared" ca="1" si="0"/>
        <v>22</v>
      </c>
      <c r="G5" s="84" t="s">
        <v>146</v>
      </c>
      <c r="H5" s="83" t="s">
        <v>55</v>
      </c>
      <c r="I5" s="83">
        <v>4</v>
      </c>
      <c r="J5" s="97">
        <f t="shared" ref="J5:J16" ca="1" si="3">RANDBETWEEN(1,20)</f>
        <v>17</v>
      </c>
      <c r="K5" s="83">
        <f t="shared" ca="1" si="1"/>
        <v>21</v>
      </c>
    </row>
    <row r="6" spans="1:11" x14ac:dyDescent="0.25">
      <c r="A6" s="85" t="s">
        <v>170</v>
      </c>
      <c r="B6" s="86" t="s">
        <v>56</v>
      </c>
      <c r="C6" s="86">
        <v>3</v>
      </c>
      <c r="D6" s="96">
        <f t="shared" ca="1" si="2"/>
        <v>3</v>
      </c>
      <c r="E6" s="86">
        <f t="shared" ca="1" si="0"/>
        <v>6</v>
      </c>
      <c r="G6" s="87" t="s">
        <v>146</v>
      </c>
      <c r="H6" s="86" t="s">
        <v>56</v>
      </c>
      <c r="I6" s="86">
        <v>2</v>
      </c>
      <c r="J6" s="96">
        <f t="shared" ca="1" si="3"/>
        <v>8</v>
      </c>
      <c r="K6" s="86">
        <f t="shared" ca="1" si="1"/>
        <v>10</v>
      </c>
    </row>
    <row r="7" spans="1:11" x14ac:dyDescent="0.25">
      <c r="A7" s="88" t="s">
        <v>170</v>
      </c>
      <c r="B7" s="89" t="s">
        <v>57</v>
      </c>
      <c r="C7" s="89">
        <v>6</v>
      </c>
      <c r="D7" s="98">
        <f t="shared" ca="1" si="2"/>
        <v>14</v>
      </c>
      <c r="E7" s="89">
        <f t="shared" ca="1" si="0"/>
        <v>20</v>
      </c>
      <c r="G7" s="90" t="s">
        <v>146</v>
      </c>
      <c r="H7" s="89" t="s">
        <v>57</v>
      </c>
      <c r="I7" s="89">
        <v>3</v>
      </c>
      <c r="J7" s="98">
        <f t="shared" ca="1" si="3"/>
        <v>14</v>
      </c>
      <c r="K7" s="89">
        <f t="shared" ca="1" si="1"/>
        <v>17</v>
      </c>
    </row>
    <row r="8" spans="1:11" x14ac:dyDescent="0.25">
      <c r="A8" s="82" t="s">
        <v>49</v>
      </c>
      <c r="B8" s="83" t="s">
        <v>55</v>
      </c>
      <c r="C8" s="83">
        <v>5</v>
      </c>
      <c r="D8" s="97">
        <f t="shared" ca="1" si="2"/>
        <v>18</v>
      </c>
      <c r="E8" s="83">
        <f t="shared" ca="1" si="0"/>
        <v>23</v>
      </c>
      <c r="G8" s="84" t="s">
        <v>145</v>
      </c>
      <c r="H8" s="83" t="s">
        <v>55</v>
      </c>
      <c r="I8" s="83">
        <v>6</v>
      </c>
      <c r="J8" s="97">
        <f t="shared" ca="1" si="3"/>
        <v>19</v>
      </c>
      <c r="K8" s="83">
        <f t="shared" ca="1" si="1"/>
        <v>25</v>
      </c>
    </row>
    <row r="9" spans="1:11" x14ac:dyDescent="0.25">
      <c r="A9" s="85" t="s">
        <v>49</v>
      </c>
      <c r="B9" s="86" t="s">
        <v>56</v>
      </c>
      <c r="C9" s="86">
        <v>5</v>
      </c>
      <c r="D9" s="96">
        <f t="shared" ca="1" si="2"/>
        <v>20</v>
      </c>
      <c r="E9" s="86">
        <f t="shared" ca="1" si="0"/>
        <v>25</v>
      </c>
      <c r="G9" s="87" t="s">
        <v>145</v>
      </c>
      <c r="H9" s="86" t="s">
        <v>56</v>
      </c>
      <c r="I9" s="86">
        <v>2</v>
      </c>
      <c r="J9" s="96">
        <f t="shared" ca="1" si="3"/>
        <v>16</v>
      </c>
      <c r="K9" s="86">
        <f t="shared" ca="1" si="1"/>
        <v>18</v>
      </c>
    </row>
    <row r="10" spans="1:11" x14ac:dyDescent="0.25">
      <c r="A10" s="88" t="s">
        <v>49</v>
      </c>
      <c r="B10" s="89" t="s">
        <v>57</v>
      </c>
      <c r="C10" s="89">
        <v>1</v>
      </c>
      <c r="D10" s="98">
        <f t="shared" ca="1" si="2"/>
        <v>15</v>
      </c>
      <c r="E10" s="89">
        <f t="shared" ca="1" si="0"/>
        <v>16</v>
      </c>
      <c r="G10" s="90" t="s">
        <v>145</v>
      </c>
      <c r="H10" s="89" t="s">
        <v>57</v>
      </c>
      <c r="I10" s="89">
        <v>3</v>
      </c>
      <c r="J10" s="98">
        <f t="shared" ca="1" si="3"/>
        <v>4</v>
      </c>
      <c r="K10" s="89">
        <f t="shared" ca="1" si="1"/>
        <v>7</v>
      </c>
    </row>
    <row r="11" spans="1:11" x14ac:dyDescent="0.25">
      <c r="A11" s="82" t="s">
        <v>171</v>
      </c>
      <c r="B11" s="83" t="s">
        <v>55</v>
      </c>
      <c r="C11" s="83">
        <v>2</v>
      </c>
      <c r="D11" s="97">
        <f t="shared" ca="1" si="2"/>
        <v>11</v>
      </c>
      <c r="E11" s="83">
        <f t="shared" ca="1" si="0"/>
        <v>13</v>
      </c>
      <c r="G11" s="84" t="s">
        <v>147</v>
      </c>
      <c r="H11" s="83" t="s">
        <v>55</v>
      </c>
      <c r="I11" s="83">
        <v>2</v>
      </c>
      <c r="J11" s="97">
        <f t="shared" ca="1" si="3"/>
        <v>11</v>
      </c>
      <c r="K11" s="83">
        <f t="shared" ca="1" si="1"/>
        <v>13</v>
      </c>
    </row>
    <row r="12" spans="1:11" x14ac:dyDescent="0.25">
      <c r="A12" s="85" t="s">
        <v>171</v>
      </c>
      <c r="B12" s="86" t="s">
        <v>56</v>
      </c>
      <c r="C12" s="86">
        <v>4</v>
      </c>
      <c r="D12" s="96">
        <f t="shared" ca="1" si="2"/>
        <v>9</v>
      </c>
      <c r="E12" s="86">
        <f t="shared" ca="1" si="0"/>
        <v>13</v>
      </c>
      <c r="G12" s="87" t="s">
        <v>147</v>
      </c>
      <c r="H12" s="86" t="s">
        <v>56</v>
      </c>
      <c r="I12" s="86">
        <v>3</v>
      </c>
      <c r="J12" s="96">
        <f t="shared" ca="1" si="3"/>
        <v>16</v>
      </c>
      <c r="K12" s="86">
        <f t="shared" ca="1" si="1"/>
        <v>19</v>
      </c>
    </row>
    <row r="13" spans="1:11" x14ac:dyDescent="0.25">
      <c r="A13" s="88" t="s">
        <v>171</v>
      </c>
      <c r="B13" s="89" t="s">
        <v>57</v>
      </c>
      <c r="C13" s="89">
        <v>5</v>
      </c>
      <c r="D13" s="98">
        <f t="shared" ca="1" si="2"/>
        <v>7</v>
      </c>
      <c r="E13" s="89">
        <f t="shared" ca="1" si="0"/>
        <v>12</v>
      </c>
      <c r="G13" s="90" t="s">
        <v>147</v>
      </c>
      <c r="H13" s="89" t="s">
        <v>57</v>
      </c>
      <c r="I13" s="89">
        <v>0</v>
      </c>
      <c r="J13" s="98">
        <f t="shared" ca="1" si="3"/>
        <v>4</v>
      </c>
      <c r="K13" s="89">
        <f t="shared" ca="1" si="1"/>
        <v>4</v>
      </c>
    </row>
    <row r="14" spans="1:11" x14ac:dyDescent="0.25">
      <c r="A14" s="85"/>
      <c r="B14" s="86" t="s">
        <v>58</v>
      </c>
      <c r="C14" s="86"/>
      <c r="D14" s="96">
        <f t="shared" ca="1" si="2"/>
        <v>7</v>
      </c>
      <c r="E14" s="86">
        <f t="shared" ca="1" si="0"/>
        <v>7</v>
      </c>
      <c r="G14" s="84" t="s">
        <v>131</v>
      </c>
      <c r="H14" s="83" t="s">
        <v>55</v>
      </c>
      <c r="I14" s="83">
        <v>8</v>
      </c>
      <c r="J14" s="97">
        <f t="shared" ca="1" si="3"/>
        <v>2</v>
      </c>
      <c r="K14" s="83">
        <f t="shared" ca="1" si="1"/>
        <v>10</v>
      </c>
    </row>
    <row r="15" spans="1:11" x14ac:dyDescent="0.25">
      <c r="A15" s="85"/>
      <c r="B15" s="86" t="s">
        <v>59</v>
      </c>
      <c r="C15" s="86"/>
      <c r="D15" s="96">
        <f t="shared" ca="1" si="2"/>
        <v>3</v>
      </c>
      <c r="E15" s="86">
        <f t="shared" ca="1" si="0"/>
        <v>3</v>
      </c>
      <c r="G15" s="87" t="s">
        <v>131</v>
      </c>
      <c r="H15" s="86" t="s">
        <v>56</v>
      </c>
      <c r="I15" s="86">
        <v>2</v>
      </c>
      <c r="J15" s="96">
        <f t="shared" ca="1" si="3"/>
        <v>1</v>
      </c>
      <c r="K15" s="86">
        <f t="shared" ca="1" si="1"/>
        <v>3</v>
      </c>
    </row>
    <row r="16" spans="1:11" x14ac:dyDescent="0.25">
      <c r="A16" s="85"/>
      <c r="B16" s="86" t="s">
        <v>172</v>
      </c>
      <c r="C16" s="86"/>
      <c r="D16" s="96">
        <f t="shared" ca="1" si="2"/>
        <v>19</v>
      </c>
      <c r="E16" s="86">
        <f t="shared" ref="E16:E17" ca="1" si="4">D16+C16</f>
        <v>19</v>
      </c>
      <c r="G16" s="90" t="s">
        <v>131</v>
      </c>
      <c r="H16" s="89" t="s">
        <v>57</v>
      </c>
      <c r="I16" s="89">
        <v>3</v>
      </c>
      <c r="J16" s="98">
        <f t="shared" ca="1" si="3"/>
        <v>1</v>
      </c>
      <c r="K16" s="89">
        <f t="shared" ca="1" si="1"/>
        <v>4</v>
      </c>
    </row>
    <row r="17" spans="1:5" x14ac:dyDescent="0.25">
      <c r="A17" s="85"/>
      <c r="B17" s="86" t="s">
        <v>173</v>
      </c>
      <c r="C17" s="86"/>
      <c r="D17" s="96">
        <f t="shared" ca="1" si="2"/>
        <v>8</v>
      </c>
      <c r="E17" s="86">
        <f t="shared" ca="1" si="4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13" style="21" bestFit="1" customWidth="1"/>
    <col min="6" max="6" width="2.875" style="21" bestFit="1" customWidth="1"/>
    <col min="7" max="7" width="6.375" style="21" bestFit="1" customWidth="1"/>
    <col min="8" max="8" width="7.375" style="21" bestFit="1" customWidth="1"/>
    <col min="9" max="9" width="4.25" style="21" bestFit="1" customWidth="1"/>
    <col min="10" max="10" width="4.75" style="21" bestFit="1" customWidth="1"/>
    <col min="11" max="11" width="4.625" style="21" bestFit="1" customWidth="1"/>
    <col min="12" max="12" width="7.25" style="21" bestFit="1" customWidth="1"/>
    <col min="13" max="13" width="5.375" style="21" bestFit="1" customWidth="1"/>
    <col min="14" max="14" width="4.125" style="21" bestFit="1" customWidth="1"/>
    <col min="15" max="15" width="5.375" style="21" bestFit="1" customWidth="1"/>
    <col min="16" max="16" width="6.125" style="21" bestFit="1" customWidth="1"/>
    <col min="17" max="17" width="4.375" style="21" bestFit="1" customWidth="1"/>
    <col min="18" max="18" width="5.75" style="21" bestFit="1" customWidth="1"/>
    <col min="19" max="19" width="6.25" style="21" bestFit="1" customWidth="1"/>
    <col min="20" max="20" width="9" style="21"/>
    <col min="21" max="21" width="7.875" style="21" bestFit="1" customWidth="1"/>
    <col min="22" max="22" width="9" style="21"/>
    <col min="23" max="23" width="7.375" style="21" bestFit="1" customWidth="1"/>
    <col min="24" max="24" width="4.375" style="21" bestFit="1" customWidth="1"/>
    <col min="25" max="25" width="6.625" style="21" hidden="1" customWidth="1"/>
    <col min="26" max="26" width="7.375" style="21" bestFit="1" customWidth="1"/>
    <col min="27" max="16384" width="9" style="21"/>
  </cols>
  <sheetData>
    <row r="1" spans="1:26" s="17" customFormat="1" ht="33" thickTop="1" thickBot="1" x14ac:dyDescent="0.3">
      <c r="A1" s="58" t="s">
        <v>0</v>
      </c>
      <c r="B1" s="151" t="s">
        <v>60</v>
      </c>
      <c r="C1" s="154" t="s">
        <v>61</v>
      </c>
      <c r="D1" s="157" t="s">
        <v>62</v>
      </c>
      <c r="E1" s="145" t="s">
        <v>63</v>
      </c>
      <c r="F1" s="146"/>
      <c r="G1" s="55" t="s">
        <v>64</v>
      </c>
      <c r="H1" s="16" t="s">
        <v>65</v>
      </c>
      <c r="I1" s="18" t="s">
        <v>66</v>
      </c>
      <c r="J1" s="25" t="s">
        <v>67</v>
      </c>
      <c r="K1" s="28" t="s">
        <v>68</v>
      </c>
      <c r="L1" s="31" t="s">
        <v>69</v>
      </c>
      <c r="M1" s="37" t="s">
        <v>70</v>
      </c>
      <c r="N1" s="40" t="s">
        <v>71</v>
      </c>
      <c r="O1" s="43" t="s">
        <v>72</v>
      </c>
      <c r="P1" s="46" t="s">
        <v>73</v>
      </c>
      <c r="Q1" s="49" t="s">
        <v>74</v>
      </c>
      <c r="R1" s="52" t="s">
        <v>75</v>
      </c>
      <c r="S1" s="34" t="s">
        <v>76</v>
      </c>
      <c r="T1" s="63" t="s">
        <v>77</v>
      </c>
      <c r="U1" s="66" t="s">
        <v>78</v>
      </c>
      <c r="V1" s="75" t="s">
        <v>79</v>
      </c>
      <c r="W1" s="78" t="s">
        <v>80</v>
      </c>
      <c r="X1" s="72" t="s">
        <v>81</v>
      </c>
      <c r="Y1" s="66" t="s">
        <v>82</v>
      </c>
      <c r="Z1" s="69" t="s">
        <v>83</v>
      </c>
    </row>
    <row r="2" spans="1:26" ht="16.5" thickTop="1" x14ac:dyDescent="0.25">
      <c r="A2" s="59" t="s">
        <v>123</v>
      </c>
      <c r="B2" s="152">
        <v>15</v>
      </c>
      <c r="C2" s="155">
        <v>11</v>
      </c>
      <c r="D2" s="158">
        <v>18</v>
      </c>
      <c r="E2" s="147" t="s">
        <v>84</v>
      </c>
      <c r="F2" s="148">
        <v>0</v>
      </c>
      <c r="G2" s="56"/>
      <c r="H2" s="19"/>
      <c r="I2" s="20"/>
      <c r="J2" s="26">
        <v>3</v>
      </c>
      <c r="K2" s="29"/>
      <c r="L2" s="32"/>
      <c r="M2" s="38"/>
      <c r="N2" s="41"/>
      <c r="O2" s="44"/>
      <c r="P2" s="47"/>
      <c r="Q2" s="50"/>
      <c r="R2" s="53"/>
      <c r="S2" s="35"/>
      <c r="T2" s="64"/>
      <c r="U2" s="67">
        <f t="shared" ref="U2:U26" si="0">SUM(G2:T2)</f>
        <v>3</v>
      </c>
      <c r="V2" s="76"/>
      <c r="W2" s="79"/>
      <c r="X2" s="73">
        <v>30</v>
      </c>
      <c r="Y2" s="67">
        <f t="shared" ref="Y2:Y16" si="1">X2+W2-(U2+V2)</f>
        <v>27</v>
      </c>
      <c r="Z2" s="70">
        <f t="shared" ref="Z2" si="2">SMALL(X2:Y2,1)</f>
        <v>27</v>
      </c>
    </row>
    <row r="3" spans="1:26" x14ac:dyDescent="0.25">
      <c r="A3" s="59" t="s">
        <v>121</v>
      </c>
      <c r="B3" s="153">
        <v>12</v>
      </c>
      <c r="C3" s="156">
        <v>17</v>
      </c>
      <c r="D3" s="159">
        <v>18</v>
      </c>
      <c r="E3" s="149" t="s">
        <v>84</v>
      </c>
      <c r="F3" s="150">
        <v>0</v>
      </c>
      <c r="G3" s="57">
        <v>5</v>
      </c>
      <c r="H3" s="22">
        <v>9</v>
      </c>
      <c r="I3" s="23">
        <v>8</v>
      </c>
      <c r="J3" s="27">
        <v>11</v>
      </c>
      <c r="K3" s="30">
        <v>1</v>
      </c>
      <c r="L3" s="33"/>
      <c r="M3" s="39"/>
      <c r="N3" s="42"/>
      <c r="O3" s="45"/>
      <c r="P3" s="48"/>
      <c r="Q3" s="51"/>
      <c r="R3" s="54"/>
      <c r="S3" s="36"/>
      <c r="T3" s="65"/>
      <c r="U3" s="67">
        <f t="shared" si="0"/>
        <v>34</v>
      </c>
      <c r="V3" s="77"/>
      <c r="W3" s="80">
        <v>27</v>
      </c>
      <c r="X3" s="74">
        <v>26</v>
      </c>
      <c r="Y3" s="68">
        <f>X3+W3-(U3+V3)</f>
        <v>19</v>
      </c>
      <c r="Z3" s="71">
        <f>SMALL(X3:Y3,1)</f>
        <v>19</v>
      </c>
    </row>
    <row r="4" spans="1:26" x14ac:dyDescent="0.25">
      <c r="A4" s="61" t="s">
        <v>124</v>
      </c>
      <c r="B4" s="153">
        <v>10</v>
      </c>
      <c r="C4" s="156">
        <v>13</v>
      </c>
      <c r="D4" s="159">
        <v>13</v>
      </c>
      <c r="E4" s="149" t="s">
        <v>84</v>
      </c>
      <c r="F4" s="150">
        <v>0</v>
      </c>
      <c r="G4" s="57">
        <v>1</v>
      </c>
      <c r="H4" s="22"/>
      <c r="I4" s="23"/>
      <c r="J4" s="27">
        <v>6</v>
      </c>
      <c r="K4" s="30">
        <v>1</v>
      </c>
      <c r="L4" s="33"/>
      <c r="M4" s="39"/>
      <c r="N4" s="42"/>
      <c r="O4" s="45"/>
      <c r="P4" s="48"/>
      <c r="Q4" s="51"/>
      <c r="R4" s="54"/>
      <c r="S4" s="36"/>
      <c r="T4" s="65"/>
      <c r="U4" s="67">
        <f t="shared" si="0"/>
        <v>8</v>
      </c>
      <c r="V4" s="77"/>
      <c r="W4" s="80"/>
      <c r="X4" s="74">
        <v>21</v>
      </c>
      <c r="Y4" s="68">
        <f t="shared" si="1"/>
        <v>13</v>
      </c>
      <c r="Z4" s="167">
        <f t="shared" ref="Z4:Z26" si="3">SMALL(X4:Y4,1)</f>
        <v>13</v>
      </c>
    </row>
    <row r="5" spans="1:26" x14ac:dyDescent="0.25">
      <c r="A5" s="61" t="s">
        <v>122</v>
      </c>
      <c r="B5" s="153">
        <v>15</v>
      </c>
      <c r="C5" s="156">
        <v>13</v>
      </c>
      <c r="D5" s="159">
        <v>18</v>
      </c>
      <c r="E5" s="149" t="s">
        <v>186</v>
      </c>
      <c r="F5" s="150">
        <v>1</v>
      </c>
      <c r="G5" s="57"/>
      <c r="H5" s="22"/>
      <c r="I5" s="23"/>
      <c r="J5" s="27"/>
      <c r="K5" s="30">
        <v>1</v>
      </c>
      <c r="L5" s="33"/>
      <c r="M5" s="39"/>
      <c r="N5" s="42"/>
      <c r="O5" s="45"/>
      <c r="P5" s="48"/>
      <c r="Q5" s="51"/>
      <c r="R5" s="54"/>
      <c r="S5" s="36"/>
      <c r="T5" s="65"/>
      <c r="U5" s="67">
        <f t="shared" si="0"/>
        <v>1</v>
      </c>
      <c r="V5" s="77"/>
      <c r="W5" s="80"/>
      <c r="X5" s="74">
        <v>23</v>
      </c>
      <c r="Y5" s="68">
        <f t="shared" si="1"/>
        <v>22</v>
      </c>
      <c r="Z5" s="167">
        <f t="shared" si="3"/>
        <v>22</v>
      </c>
    </row>
    <row r="6" spans="1:26" x14ac:dyDescent="0.25">
      <c r="A6" s="61" t="s">
        <v>126</v>
      </c>
      <c r="B6" s="153">
        <v>18</v>
      </c>
      <c r="C6" s="156">
        <v>12</v>
      </c>
      <c r="D6" s="159">
        <v>19</v>
      </c>
      <c r="E6" s="149" t="s">
        <v>84</v>
      </c>
      <c r="F6" s="150">
        <v>0</v>
      </c>
      <c r="G6" s="57"/>
      <c r="H6" s="22"/>
      <c r="I6" s="23"/>
      <c r="J6" s="27"/>
      <c r="K6" s="30"/>
      <c r="L6" s="33"/>
      <c r="M6" s="39"/>
      <c r="N6" s="42"/>
      <c r="O6" s="45"/>
      <c r="P6" s="48"/>
      <c r="Q6" s="51"/>
      <c r="R6" s="54"/>
      <c r="S6" s="36"/>
      <c r="T6" s="65"/>
      <c r="U6" s="67">
        <f t="shared" si="0"/>
        <v>0</v>
      </c>
      <c r="V6" s="77"/>
      <c r="W6" s="80"/>
      <c r="X6" s="74">
        <v>33</v>
      </c>
      <c r="Y6" s="68">
        <f t="shared" si="1"/>
        <v>33</v>
      </c>
      <c r="Z6" s="167">
        <f t="shared" si="3"/>
        <v>33</v>
      </c>
    </row>
    <row r="7" spans="1:26" x14ac:dyDescent="0.25">
      <c r="A7" s="61" t="s">
        <v>120</v>
      </c>
      <c r="B7" s="153">
        <v>14</v>
      </c>
      <c r="C7" s="156">
        <v>17</v>
      </c>
      <c r="D7" s="159">
        <v>20</v>
      </c>
      <c r="E7" s="149" t="s">
        <v>187</v>
      </c>
      <c r="F7" s="150">
        <v>5</v>
      </c>
      <c r="G7" s="57"/>
      <c r="H7" s="22"/>
      <c r="I7" s="23"/>
      <c r="J7" s="27">
        <v>2</v>
      </c>
      <c r="K7" s="30"/>
      <c r="L7" s="33"/>
      <c r="M7" s="39"/>
      <c r="N7" s="42"/>
      <c r="O7" s="45"/>
      <c r="P7" s="48"/>
      <c r="Q7" s="51"/>
      <c r="R7" s="54"/>
      <c r="S7" s="36"/>
      <c r="T7" s="65"/>
      <c r="U7" s="67">
        <f t="shared" si="0"/>
        <v>2</v>
      </c>
      <c r="V7" s="77"/>
      <c r="W7" s="80"/>
      <c r="X7" s="74">
        <v>29</v>
      </c>
      <c r="Y7" s="68">
        <f t="shared" si="1"/>
        <v>27</v>
      </c>
      <c r="Z7" s="167">
        <f t="shared" si="3"/>
        <v>27</v>
      </c>
    </row>
    <row r="8" spans="1:26" x14ac:dyDescent="0.25">
      <c r="A8" s="61" t="s">
        <v>125</v>
      </c>
      <c r="B8" s="153">
        <v>15</v>
      </c>
      <c r="C8" s="156">
        <v>9</v>
      </c>
      <c r="D8" s="159">
        <v>16</v>
      </c>
      <c r="E8" s="149" t="s">
        <v>84</v>
      </c>
      <c r="F8" s="150">
        <v>0</v>
      </c>
      <c r="G8" s="57"/>
      <c r="H8" s="22">
        <v>3</v>
      </c>
      <c r="I8" s="23">
        <v>1</v>
      </c>
      <c r="J8" s="27">
        <v>20</v>
      </c>
      <c r="K8" s="30"/>
      <c r="L8" s="33"/>
      <c r="M8" s="39"/>
      <c r="N8" s="42"/>
      <c r="O8" s="45"/>
      <c r="P8" s="48"/>
      <c r="Q8" s="51"/>
      <c r="R8" s="54"/>
      <c r="S8" s="36"/>
      <c r="T8" s="65"/>
      <c r="U8" s="67">
        <f t="shared" si="0"/>
        <v>24</v>
      </c>
      <c r="V8" s="77"/>
      <c r="W8" s="80">
        <v>13</v>
      </c>
      <c r="X8" s="74">
        <v>53</v>
      </c>
      <c r="Y8" s="68">
        <f t="shared" si="1"/>
        <v>42</v>
      </c>
      <c r="Z8" s="167">
        <f t="shared" si="3"/>
        <v>42</v>
      </c>
    </row>
    <row r="9" spans="1:26" x14ac:dyDescent="0.25">
      <c r="A9" s="60" t="s">
        <v>174</v>
      </c>
      <c r="B9" s="153">
        <v>18</v>
      </c>
      <c r="C9" s="156">
        <v>9</v>
      </c>
      <c r="D9" s="159">
        <v>18</v>
      </c>
      <c r="E9" s="149" t="s">
        <v>84</v>
      </c>
      <c r="F9" s="150">
        <v>0</v>
      </c>
      <c r="G9" s="57"/>
      <c r="H9" s="22"/>
      <c r="I9" s="23"/>
      <c r="J9" s="27"/>
      <c r="K9" s="30"/>
      <c r="L9" s="33"/>
      <c r="M9" s="39"/>
      <c r="N9" s="42"/>
      <c r="O9" s="45"/>
      <c r="P9" s="48"/>
      <c r="Q9" s="51"/>
      <c r="R9" s="54"/>
      <c r="S9" s="36"/>
      <c r="T9" s="65"/>
      <c r="U9" s="67">
        <f t="shared" si="0"/>
        <v>0</v>
      </c>
      <c r="V9" s="77"/>
      <c r="W9" s="80"/>
      <c r="X9" s="74">
        <v>24</v>
      </c>
      <c r="Y9" s="68">
        <f>X9+W9-(U9+V9)</f>
        <v>24</v>
      </c>
      <c r="Z9" s="167">
        <f t="shared" si="3"/>
        <v>24</v>
      </c>
    </row>
    <row r="10" spans="1:26" x14ac:dyDescent="0.25">
      <c r="A10" s="60" t="s">
        <v>175</v>
      </c>
      <c r="B10" s="153">
        <v>18</v>
      </c>
      <c r="C10" s="156">
        <v>9</v>
      </c>
      <c r="D10" s="159">
        <v>18</v>
      </c>
      <c r="E10" s="149" t="s">
        <v>84</v>
      </c>
      <c r="F10" s="150">
        <v>0</v>
      </c>
      <c r="G10" s="57"/>
      <c r="H10" s="22"/>
      <c r="I10" s="23"/>
      <c r="J10" s="27"/>
      <c r="K10" s="30"/>
      <c r="L10" s="33"/>
      <c r="M10" s="39"/>
      <c r="N10" s="42"/>
      <c r="O10" s="45"/>
      <c r="P10" s="48"/>
      <c r="Q10" s="51"/>
      <c r="R10" s="54"/>
      <c r="S10" s="36"/>
      <c r="T10" s="65"/>
      <c r="U10" s="67">
        <f t="shared" ref="U10:U14" si="4">SUM(G10:T10)</f>
        <v>0</v>
      </c>
      <c r="V10" s="77"/>
      <c r="W10" s="80"/>
      <c r="X10" s="74">
        <v>24</v>
      </c>
      <c r="Y10" s="68">
        <f t="shared" ref="Y10:Y14" si="5">X10+W10-(U10+V10)</f>
        <v>24</v>
      </c>
      <c r="Z10" s="167">
        <f t="shared" si="3"/>
        <v>24</v>
      </c>
    </row>
    <row r="11" spans="1:26" x14ac:dyDescent="0.25">
      <c r="A11" s="60" t="s">
        <v>176</v>
      </c>
      <c r="B11" s="153">
        <v>18</v>
      </c>
      <c r="C11" s="156">
        <v>9</v>
      </c>
      <c r="D11" s="159">
        <v>18</v>
      </c>
      <c r="E11" s="149" t="s">
        <v>84</v>
      </c>
      <c r="F11" s="150">
        <v>0</v>
      </c>
      <c r="G11" s="57"/>
      <c r="H11" s="22"/>
      <c r="I11" s="23"/>
      <c r="J11" s="27"/>
      <c r="K11" s="30"/>
      <c r="L11" s="33"/>
      <c r="M11" s="39"/>
      <c r="N11" s="42"/>
      <c r="O11" s="45"/>
      <c r="P11" s="48"/>
      <c r="Q11" s="51"/>
      <c r="R11" s="54"/>
      <c r="S11" s="36"/>
      <c r="T11" s="65"/>
      <c r="U11" s="67">
        <f t="shared" si="4"/>
        <v>0</v>
      </c>
      <c r="V11" s="77"/>
      <c r="W11" s="80"/>
      <c r="X11" s="74">
        <v>24</v>
      </c>
      <c r="Y11" s="68">
        <f t="shared" si="5"/>
        <v>24</v>
      </c>
      <c r="Z11" s="167">
        <f t="shared" si="3"/>
        <v>24</v>
      </c>
    </row>
    <row r="12" spans="1:26" x14ac:dyDescent="0.25">
      <c r="A12" s="60" t="s">
        <v>177</v>
      </c>
      <c r="B12" s="166">
        <f>20+2</f>
        <v>22</v>
      </c>
      <c r="C12" s="166">
        <f>9+2</f>
        <v>11</v>
      </c>
      <c r="D12" s="166">
        <f>20+2</f>
        <v>22</v>
      </c>
      <c r="E12" s="149" t="s">
        <v>84</v>
      </c>
      <c r="F12" s="150">
        <v>0</v>
      </c>
      <c r="G12" s="57">
        <v>20</v>
      </c>
      <c r="H12" s="22">
        <v>2</v>
      </c>
      <c r="I12" s="23"/>
      <c r="J12" s="27"/>
      <c r="K12" s="30"/>
      <c r="L12" s="33"/>
      <c r="M12" s="39"/>
      <c r="N12" s="42"/>
      <c r="O12" s="45"/>
      <c r="P12" s="48"/>
      <c r="Q12" s="51"/>
      <c r="R12" s="54"/>
      <c r="S12" s="36"/>
      <c r="T12" s="65"/>
      <c r="U12" s="67">
        <f t="shared" si="4"/>
        <v>22</v>
      </c>
      <c r="V12" s="77"/>
      <c r="W12" s="80">
        <v>14</v>
      </c>
      <c r="X12" s="74">
        <v>50</v>
      </c>
      <c r="Y12" s="68">
        <f t="shared" si="5"/>
        <v>42</v>
      </c>
      <c r="Z12" s="167">
        <f t="shared" si="3"/>
        <v>42</v>
      </c>
    </row>
    <row r="13" spans="1:26" x14ac:dyDescent="0.25">
      <c r="A13" s="60" t="s">
        <v>128</v>
      </c>
      <c r="B13" s="153">
        <v>19</v>
      </c>
      <c r="C13" s="156">
        <v>20</v>
      </c>
      <c r="D13" s="159">
        <v>20</v>
      </c>
      <c r="E13" s="149" t="s">
        <v>84</v>
      </c>
      <c r="F13" s="150">
        <v>0</v>
      </c>
      <c r="G13" s="57"/>
      <c r="H13" s="22"/>
      <c r="I13" s="23"/>
      <c r="J13" s="27"/>
      <c r="K13" s="30"/>
      <c r="L13" s="33"/>
      <c r="M13" s="39"/>
      <c r="N13" s="42"/>
      <c r="O13" s="45"/>
      <c r="P13" s="48"/>
      <c r="Q13" s="51"/>
      <c r="R13" s="54"/>
      <c r="S13" s="36"/>
      <c r="T13" s="65"/>
      <c r="U13" s="67">
        <f t="shared" si="4"/>
        <v>0</v>
      </c>
      <c r="V13" s="77"/>
      <c r="W13" s="80"/>
      <c r="X13" s="74">
        <v>44</v>
      </c>
      <c r="Y13" s="68">
        <f t="shared" si="5"/>
        <v>44</v>
      </c>
      <c r="Z13" s="167">
        <f t="shared" si="3"/>
        <v>44</v>
      </c>
    </row>
    <row r="14" spans="1:26" x14ac:dyDescent="0.25">
      <c r="A14" s="60" t="s">
        <v>127</v>
      </c>
      <c r="B14" s="153">
        <v>15</v>
      </c>
      <c r="C14" s="156">
        <v>13</v>
      </c>
      <c r="D14" s="159">
        <v>18</v>
      </c>
      <c r="E14" s="149" t="s">
        <v>188</v>
      </c>
      <c r="F14" s="150">
        <v>10</v>
      </c>
      <c r="G14" s="57">
        <v>7</v>
      </c>
      <c r="H14" s="22"/>
      <c r="I14" s="23"/>
      <c r="J14" s="27"/>
      <c r="K14" s="30"/>
      <c r="L14" s="33"/>
      <c r="M14" s="39"/>
      <c r="N14" s="42"/>
      <c r="O14" s="45"/>
      <c r="P14" s="48"/>
      <c r="Q14" s="51"/>
      <c r="R14" s="54"/>
      <c r="S14" s="36"/>
      <c r="T14" s="65">
        <v>1</v>
      </c>
      <c r="U14" s="67">
        <f t="shared" si="4"/>
        <v>8</v>
      </c>
      <c r="V14" s="77"/>
      <c r="W14" s="80">
        <v>8</v>
      </c>
      <c r="X14" s="74">
        <v>27</v>
      </c>
      <c r="Y14" s="68">
        <f t="shared" si="5"/>
        <v>27</v>
      </c>
      <c r="Z14" s="167">
        <f t="shared" si="3"/>
        <v>27</v>
      </c>
    </row>
    <row r="15" spans="1:26" x14ac:dyDescent="0.25">
      <c r="A15" s="62" t="s">
        <v>144</v>
      </c>
      <c r="B15" s="153">
        <v>13</v>
      </c>
      <c r="C15" s="156">
        <v>9</v>
      </c>
      <c r="D15" s="159">
        <v>13</v>
      </c>
      <c r="E15" s="149" t="s">
        <v>84</v>
      </c>
      <c r="F15" s="150">
        <v>0</v>
      </c>
      <c r="G15" s="57"/>
      <c r="H15" s="22"/>
      <c r="I15" s="23"/>
      <c r="J15" s="27"/>
      <c r="K15" s="30"/>
      <c r="L15" s="33"/>
      <c r="M15" s="39"/>
      <c r="N15" s="42"/>
      <c r="O15" s="45"/>
      <c r="P15" s="48"/>
      <c r="Q15" s="51"/>
      <c r="R15" s="54"/>
      <c r="S15" s="36"/>
      <c r="T15" s="65"/>
      <c r="U15" s="67">
        <f t="shared" si="0"/>
        <v>0</v>
      </c>
      <c r="V15" s="77"/>
      <c r="W15" s="80"/>
      <c r="X15" s="74">
        <v>15</v>
      </c>
      <c r="Y15" s="68">
        <f t="shared" si="1"/>
        <v>15</v>
      </c>
      <c r="Z15" s="167">
        <f t="shared" si="3"/>
        <v>15</v>
      </c>
    </row>
    <row r="16" spans="1:26" x14ac:dyDescent="0.25">
      <c r="A16" s="62" t="s">
        <v>145</v>
      </c>
      <c r="B16" s="153">
        <v>11</v>
      </c>
      <c r="C16" s="156">
        <v>11</v>
      </c>
      <c r="D16" s="159">
        <v>12</v>
      </c>
      <c r="E16" s="149" t="s">
        <v>84</v>
      </c>
      <c r="F16" s="150">
        <v>0</v>
      </c>
      <c r="G16" s="57">
        <v>1</v>
      </c>
      <c r="H16" s="22">
        <v>1</v>
      </c>
      <c r="I16" s="23"/>
      <c r="J16" s="27"/>
      <c r="K16" s="30"/>
      <c r="L16" s="33"/>
      <c r="M16" s="39"/>
      <c r="N16" s="42"/>
      <c r="O16" s="45"/>
      <c r="P16" s="48"/>
      <c r="Q16" s="51"/>
      <c r="R16" s="54"/>
      <c r="S16" s="36">
        <v>5</v>
      </c>
      <c r="T16" s="65"/>
      <c r="U16" s="67">
        <f t="shared" si="0"/>
        <v>7</v>
      </c>
      <c r="V16" s="77"/>
      <c r="W16" s="80"/>
      <c r="X16" s="74">
        <v>26</v>
      </c>
      <c r="Y16" s="68">
        <f t="shared" si="1"/>
        <v>19</v>
      </c>
      <c r="Z16" s="167">
        <f t="shared" si="3"/>
        <v>19</v>
      </c>
    </row>
    <row r="17" spans="1:26" x14ac:dyDescent="0.25">
      <c r="A17" s="62" t="s">
        <v>146</v>
      </c>
      <c r="B17" s="153">
        <v>11</v>
      </c>
      <c r="C17" s="156">
        <v>11</v>
      </c>
      <c r="D17" s="159">
        <v>12</v>
      </c>
      <c r="E17" s="149" t="s">
        <v>84</v>
      </c>
      <c r="F17" s="150">
        <v>0</v>
      </c>
      <c r="G17" s="57"/>
      <c r="H17" s="22"/>
      <c r="I17" s="23"/>
      <c r="J17" s="27"/>
      <c r="K17" s="30"/>
      <c r="L17" s="33"/>
      <c r="M17" s="39"/>
      <c r="N17" s="42"/>
      <c r="O17" s="45"/>
      <c r="P17" s="48"/>
      <c r="Q17" s="51"/>
      <c r="R17" s="54"/>
      <c r="S17" s="36"/>
      <c r="T17" s="65"/>
      <c r="U17" s="67">
        <f t="shared" ref="U17:U25" si="6">SUM(G17:T17)</f>
        <v>0</v>
      </c>
      <c r="V17" s="77"/>
      <c r="W17" s="80"/>
      <c r="X17" s="74">
        <v>16</v>
      </c>
      <c r="Y17" s="68">
        <f t="shared" ref="Y17:Y25" si="7">X17+W17-(U17+V17)</f>
        <v>16</v>
      </c>
      <c r="Z17" s="167">
        <f t="shared" si="3"/>
        <v>16</v>
      </c>
    </row>
    <row r="18" spans="1:26" x14ac:dyDescent="0.25">
      <c r="A18" s="62" t="s">
        <v>178</v>
      </c>
      <c r="B18" s="153">
        <v>11</v>
      </c>
      <c r="C18" s="156">
        <v>13</v>
      </c>
      <c r="D18" s="159">
        <v>14</v>
      </c>
      <c r="E18" s="149" t="s">
        <v>84</v>
      </c>
      <c r="F18" s="150">
        <v>0</v>
      </c>
      <c r="G18" s="57">
        <v>1</v>
      </c>
      <c r="H18" s="22"/>
      <c r="I18" s="23"/>
      <c r="J18" s="27"/>
      <c r="K18" s="30"/>
      <c r="L18" s="33"/>
      <c r="M18" s="39"/>
      <c r="N18" s="42"/>
      <c r="O18" s="45"/>
      <c r="P18" s="48"/>
      <c r="Q18" s="51"/>
      <c r="R18" s="54"/>
      <c r="S18" s="36">
        <v>4</v>
      </c>
      <c r="T18" s="65"/>
      <c r="U18" s="67">
        <f t="shared" si="6"/>
        <v>5</v>
      </c>
      <c r="V18" s="77"/>
      <c r="W18" s="80"/>
      <c r="X18" s="74">
        <v>4</v>
      </c>
      <c r="Y18" s="68">
        <f t="shared" si="7"/>
        <v>-1</v>
      </c>
      <c r="Z18" s="167">
        <f t="shared" si="3"/>
        <v>-1</v>
      </c>
    </row>
    <row r="19" spans="1:26" x14ac:dyDescent="0.25">
      <c r="A19" s="62" t="s">
        <v>179</v>
      </c>
      <c r="B19" s="153">
        <v>11</v>
      </c>
      <c r="C19" s="156">
        <v>13</v>
      </c>
      <c r="D19" s="159">
        <v>14</v>
      </c>
      <c r="E19" s="149" t="s">
        <v>84</v>
      </c>
      <c r="F19" s="150">
        <v>0</v>
      </c>
      <c r="G19" s="57"/>
      <c r="H19" s="22"/>
      <c r="I19" s="23"/>
      <c r="J19" s="27"/>
      <c r="K19" s="30"/>
      <c r="L19" s="33"/>
      <c r="M19" s="39"/>
      <c r="N19" s="42"/>
      <c r="O19" s="45"/>
      <c r="P19" s="48"/>
      <c r="Q19" s="51"/>
      <c r="R19" s="54"/>
      <c r="S19" s="36"/>
      <c r="T19" s="65"/>
      <c r="U19" s="67">
        <f t="shared" si="6"/>
        <v>0</v>
      </c>
      <c r="V19" s="77"/>
      <c r="W19" s="80"/>
      <c r="X19" s="74">
        <v>4</v>
      </c>
      <c r="Y19" s="68">
        <f t="shared" si="7"/>
        <v>4</v>
      </c>
      <c r="Z19" s="167">
        <f t="shared" si="3"/>
        <v>4</v>
      </c>
    </row>
    <row r="20" spans="1:26" x14ac:dyDescent="0.25">
      <c r="A20" s="62" t="s">
        <v>180</v>
      </c>
      <c r="B20" s="153">
        <v>11</v>
      </c>
      <c r="C20" s="156">
        <v>13</v>
      </c>
      <c r="D20" s="159">
        <v>14</v>
      </c>
      <c r="E20" s="149" t="s">
        <v>84</v>
      </c>
      <c r="F20" s="150">
        <v>0</v>
      </c>
      <c r="G20" s="57">
        <v>5</v>
      </c>
      <c r="H20" s="22"/>
      <c r="I20" s="23"/>
      <c r="J20" s="27"/>
      <c r="K20" s="30"/>
      <c r="L20" s="33"/>
      <c r="M20" s="39"/>
      <c r="N20" s="42"/>
      <c r="O20" s="45"/>
      <c r="P20" s="48"/>
      <c r="Q20" s="51"/>
      <c r="R20" s="54"/>
      <c r="S20" s="36"/>
      <c r="T20" s="65"/>
      <c r="U20" s="67">
        <f t="shared" si="6"/>
        <v>5</v>
      </c>
      <c r="V20" s="77"/>
      <c r="W20" s="80"/>
      <c r="X20" s="74">
        <v>4</v>
      </c>
      <c r="Y20" s="68">
        <f t="shared" si="7"/>
        <v>-1</v>
      </c>
      <c r="Z20" s="167">
        <f t="shared" si="3"/>
        <v>-1</v>
      </c>
    </row>
    <row r="21" spans="1:26" x14ac:dyDescent="0.25">
      <c r="A21" s="62" t="s">
        <v>181</v>
      </c>
      <c r="B21" s="153">
        <v>11</v>
      </c>
      <c r="C21" s="156">
        <v>13</v>
      </c>
      <c r="D21" s="159">
        <v>14</v>
      </c>
      <c r="E21" s="149" t="s">
        <v>84</v>
      </c>
      <c r="F21" s="150">
        <v>0</v>
      </c>
      <c r="G21" s="57"/>
      <c r="H21" s="22">
        <v>2</v>
      </c>
      <c r="I21" s="23"/>
      <c r="J21" s="27"/>
      <c r="K21" s="30"/>
      <c r="L21" s="33"/>
      <c r="M21" s="39"/>
      <c r="N21" s="42"/>
      <c r="O21" s="45"/>
      <c r="P21" s="48"/>
      <c r="Q21" s="51"/>
      <c r="R21" s="54"/>
      <c r="S21" s="36"/>
      <c r="T21" s="65"/>
      <c r="U21" s="67">
        <f t="shared" si="6"/>
        <v>2</v>
      </c>
      <c r="V21" s="77"/>
      <c r="W21" s="80"/>
      <c r="X21" s="74">
        <v>4</v>
      </c>
      <c r="Y21" s="68">
        <f t="shared" si="7"/>
        <v>2</v>
      </c>
      <c r="Z21" s="167">
        <f t="shared" si="3"/>
        <v>2</v>
      </c>
    </row>
    <row r="22" spans="1:26" x14ac:dyDescent="0.25">
      <c r="A22" s="62" t="s">
        <v>182</v>
      </c>
      <c r="B22" s="153">
        <v>11</v>
      </c>
      <c r="C22" s="156">
        <v>13</v>
      </c>
      <c r="D22" s="159">
        <v>14</v>
      </c>
      <c r="E22" s="149" t="s">
        <v>84</v>
      </c>
      <c r="F22" s="150">
        <v>0</v>
      </c>
      <c r="G22" s="57"/>
      <c r="H22" s="22"/>
      <c r="I22" s="23"/>
      <c r="J22" s="27"/>
      <c r="K22" s="30"/>
      <c r="L22" s="33"/>
      <c r="M22" s="39"/>
      <c r="N22" s="42"/>
      <c r="O22" s="45"/>
      <c r="P22" s="48"/>
      <c r="Q22" s="51"/>
      <c r="R22" s="54"/>
      <c r="S22" s="36"/>
      <c r="T22" s="65"/>
      <c r="U22" s="67">
        <f t="shared" si="6"/>
        <v>0</v>
      </c>
      <c r="V22" s="77"/>
      <c r="W22" s="80"/>
      <c r="X22" s="74">
        <v>4</v>
      </c>
      <c r="Y22" s="68">
        <f t="shared" si="7"/>
        <v>4</v>
      </c>
      <c r="Z22" s="167">
        <f t="shared" si="3"/>
        <v>4</v>
      </c>
    </row>
    <row r="23" spans="1:26" x14ac:dyDescent="0.25">
      <c r="A23" s="62" t="s">
        <v>183</v>
      </c>
      <c r="B23" s="153">
        <v>11</v>
      </c>
      <c r="C23" s="156">
        <v>13</v>
      </c>
      <c r="D23" s="159">
        <v>14</v>
      </c>
      <c r="E23" s="149" t="s">
        <v>84</v>
      </c>
      <c r="F23" s="150">
        <v>0</v>
      </c>
      <c r="G23" s="57"/>
      <c r="H23" s="22"/>
      <c r="I23" s="23"/>
      <c r="J23" s="27"/>
      <c r="K23" s="30"/>
      <c r="L23" s="33"/>
      <c r="M23" s="39"/>
      <c r="N23" s="42"/>
      <c r="O23" s="45"/>
      <c r="P23" s="48"/>
      <c r="Q23" s="51"/>
      <c r="R23" s="54"/>
      <c r="S23" s="36"/>
      <c r="T23" s="65"/>
      <c r="U23" s="67">
        <f t="shared" si="6"/>
        <v>0</v>
      </c>
      <c r="V23" s="77"/>
      <c r="W23" s="80"/>
      <c r="X23" s="74">
        <v>4</v>
      </c>
      <c r="Y23" s="68">
        <f t="shared" si="7"/>
        <v>4</v>
      </c>
      <c r="Z23" s="167">
        <f t="shared" si="3"/>
        <v>4</v>
      </c>
    </row>
    <row r="24" spans="1:26" x14ac:dyDescent="0.25">
      <c r="A24" s="62" t="s">
        <v>184</v>
      </c>
      <c r="B24" s="153">
        <v>11</v>
      </c>
      <c r="C24" s="156">
        <v>13</v>
      </c>
      <c r="D24" s="159">
        <v>14</v>
      </c>
      <c r="E24" s="149" t="s">
        <v>84</v>
      </c>
      <c r="F24" s="150">
        <v>0</v>
      </c>
      <c r="G24" s="57"/>
      <c r="H24" s="22"/>
      <c r="I24" s="23"/>
      <c r="J24" s="27"/>
      <c r="K24" s="30"/>
      <c r="L24" s="33"/>
      <c r="M24" s="39"/>
      <c r="N24" s="42"/>
      <c r="O24" s="45"/>
      <c r="P24" s="48"/>
      <c r="Q24" s="51"/>
      <c r="R24" s="54"/>
      <c r="S24" s="36"/>
      <c r="T24" s="65"/>
      <c r="U24" s="67">
        <f t="shared" si="6"/>
        <v>0</v>
      </c>
      <c r="V24" s="77"/>
      <c r="W24" s="80"/>
      <c r="X24" s="74">
        <v>4</v>
      </c>
      <c r="Y24" s="68">
        <f t="shared" si="7"/>
        <v>4</v>
      </c>
      <c r="Z24" s="167">
        <f t="shared" si="3"/>
        <v>4</v>
      </c>
    </row>
    <row r="25" spans="1:26" x14ac:dyDescent="0.25">
      <c r="A25" s="62" t="s">
        <v>131</v>
      </c>
      <c r="B25" s="153">
        <v>18</v>
      </c>
      <c r="C25" s="156">
        <v>11</v>
      </c>
      <c r="D25" s="159">
        <v>19</v>
      </c>
      <c r="E25" s="149" t="s">
        <v>189</v>
      </c>
      <c r="F25" s="150">
        <v>10</v>
      </c>
      <c r="G25" s="57">
        <v>18</v>
      </c>
      <c r="H25" s="22"/>
      <c r="I25" s="23"/>
      <c r="J25" s="27"/>
      <c r="K25" s="30"/>
      <c r="L25" s="33"/>
      <c r="M25" s="39"/>
      <c r="N25" s="42"/>
      <c r="O25" s="45"/>
      <c r="P25" s="48"/>
      <c r="Q25" s="51"/>
      <c r="R25" s="54"/>
      <c r="S25" s="36">
        <v>8</v>
      </c>
      <c r="T25" s="65"/>
      <c r="U25" s="67">
        <f t="shared" si="6"/>
        <v>26</v>
      </c>
      <c r="V25" s="77"/>
      <c r="W25" s="80"/>
      <c r="X25" s="74">
        <v>34</v>
      </c>
      <c r="Y25" s="68">
        <f t="shared" si="7"/>
        <v>8</v>
      </c>
      <c r="Z25" s="167">
        <f t="shared" si="3"/>
        <v>8</v>
      </c>
    </row>
    <row r="26" spans="1:26" x14ac:dyDescent="0.25">
      <c r="A26" s="62" t="s">
        <v>185</v>
      </c>
      <c r="B26" s="153">
        <v>18</v>
      </c>
      <c r="C26" s="156">
        <v>11</v>
      </c>
      <c r="D26" s="159">
        <v>19</v>
      </c>
      <c r="E26" s="149" t="s">
        <v>84</v>
      </c>
      <c r="F26" s="150">
        <v>0</v>
      </c>
      <c r="G26" s="57"/>
      <c r="H26" s="22"/>
      <c r="I26" s="23"/>
      <c r="J26" s="27"/>
      <c r="K26" s="30"/>
      <c r="L26" s="33"/>
      <c r="M26" s="39"/>
      <c r="N26" s="42"/>
      <c r="O26" s="45"/>
      <c r="P26" s="48"/>
      <c r="Q26" s="51"/>
      <c r="R26" s="54"/>
      <c r="S26" s="36">
        <v>14</v>
      </c>
      <c r="T26" s="65"/>
      <c r="U26" s="67">
        <f t="shared" si="0"/>
        <v>14</v>
      </c>
      <c r="V26" s="77"/>
      <c r="W26" s="80"/>
      <c r="X26" s="74">
        <v>4</v>
      </c>
      <c r="Y26" s="68">
        <v>0</v>
      </c>
      <c r="Z26" s="167">
        <f t="shared" si="3"/>
        <v>0</v>
      </c>
    </row>
    <row r="28" spans="1:26" x14ac:dyDescent="0.25">
      <c r="A28" s="93" t="s">
        <v>115</v>
      </c>
      <c r="B28" s="94" t="s">
        <v>116</v>
      </c>
      <c r="C28" s="93"/>
      <c r="D28" s="93"/>
      <c r="E28" s="95"/>
    </row>
    <row r="29" spans="1:26" x14ac:dyDescent="0.25">
      <c r="A29" s="92" t="s">
        <v>85</v>
      </c>
      <c r="B29" s="91" t="s">
        <v>118</v>
      </c>
    </row>
    <row r="30" spans="1:26" x14ac:dyDescent="0.25">
      <c r="A30" s="92" t="s">
        <v>86</v>
      </c>
      <c r="B30" s="91" t="s">
        <v>87</v>
      </c>
    </row>
    <row r="31" spans="1:26" x14ac:dyDescent="0.25">
      <c r="A31" s="92" t="s">
        <v>88</v>
      </c>
      <c r="B31" s="91" t="s">
        <v>89</v>
      </c>
    </row>
    <row r="32" spans="1:26" x14ac:dyDescent="0.25">
      <c r="A32" s="92" t="s">
        <v>90</v>
      </c>
      <c r="B32" s="91" t="s">
        <v>91</v>
      </c>
    </row>
    <row r="33" spans="1:2" x14ac:dyDescent="0.25">
      <c r="A33" s="92" t="s">
        <v>92</v>
      </c>
      <c r="B33" s="91" t="s">
        <v>93</v>
      </c>
    </row>
    <row r="34" spans="1:2" x14ac:dyDescent="0.25">
      <c r="A34" s="92" t="s">
        <v>94</v>
      </c>
      <c r="B34" s="91" t="s">
        <v>95</v>
      </c>
    </row>
    <row r="35" spans="1:2" x14ac:dyDescent="0.25">
      <c r="A35" s="92" t="s">
        <v>96</v>
      </c>
      <c r="B35" s="91" t="s">
        <v>97</v>
      </c>
    </row>
    <row r="36" spans="1:2" x14ac:dyDescent="0.25">
      <c r="A36" s="92" t="s">
        <v>98</v>
      </c>
      <c r="B36" s="91" t="s">
        <v>99</v>
      </c>
    </row>
    <row r="37" spans="1:2" x14ac:dyDescent="0.25">
      <c r="A37" s="92" t="s">
        <v>100</v>
      </c>
      <c r="B37" s="91" t="s">
        <v>101</v>
      </c>
    </row>
    <row r="38" spans="1:2" x14ac:dyDescent="0.25">
      <c r="A38" s="92" t="s">
        <v>102</v>
      </c>
      <c r="B38" s="91" t="s">
        <v>103</v>
      </c>
    </row>
    <row r="39" spans="1:2" x14ac:dyDescent="0.25">
      <c r="A39" s="92" t="s">
        <v>104</v>
      </c>
      <c r="B39" s="91" t="s">
        <v>105</v>
      </c>
    </row>
    <row r="40" spans="1:2" x14ac:dyDescent="0.25">
      <c r="A40" s="92" t="s">
        <v>106</v>
      </c>
      <c r="B40" s="91" t="s">
        <v>107</v>
      </c>
    </row>
    <row r="41" spans="1:2" x14ac:dyDescent="0.25">
      <c r="A41" s="92" t="s">
        <v>108</v>
      </c>
      <c r="B41" s="91" t="s">
        <v>109</v>
      </c>
    </row>
    <row r="42" spans="1:2" x14ac:dyDescent="0.25">
      <c r="A42" s="92" t="s">
        <v>110</v>
      </c>
      <c r="B42" s="91" t="s">
        <v>111</v>
      </c>
    </row>
    <row r="43" spans="1:2" x14ac:dyDescent="0.25">
      <c r="A43" s="92" t="s">
        <v>112</v>
      </c>
      <c r="B43" s="91" t="s">
        <v>113</v>
      </c>
    </row>
    <row r="44" spans="1:2" x14ac:dyDescent="0.25">
      <c r="A44" s="92" t="s">
        <v>114</v>
      </c>
      <c r="B44" s="91" t="s">
        <v>119</v>
      </c>
    </row>
  </sheetData>
  <conditionalFormatting sqref="Z4:Z26">
    <cfRule type="cellIs" dxfId="1" priority="1" stopIfTrue="1" operator="lessThan">
      <formula>0.5</formula>
    </cfRule>
  </conditionalFormatting>
  <conditionalFormatting sqref="Z4:Z26">
    <cfRule type="cellIs" dxfId="0" priority="2" operator="lessThan">
      <formula>$Y4/2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</row>
    <row r="2" spans="1:16" x14ac:dyDescent="0.25">
      <c r="B2" s="6" t="s">
        <v>14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25">
      <c r="B3" s="9" t="s">
        <v>15</v>
      </c>
      <c r="C3" s="10">
        <f ca="1">RANDBETWEEN(1,4)</f>
        <v>1</v>
      </c>
      <c r="D3" s="10">
        <f ca="1">RANDBETWEEN(1,4)+RANDBETWEEN(1,4)</f>
        <v>7</v>
      </c>
      <c r="E3" s="10">
        <f ca="1">RANDBETWEEN(1,4)+RANDBETWEEN(1,4)+RANDBETWEEN(1,4)</f>
        <v>8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9" t="s">
        <v>16</v>
      </c>
      <c r="C4" s="10">
        <f ca="1">RANDBETWEEN(1,6)</f>
        <v>5</v>
      </c>
      <c r="D4" s="10">
        <f ca="1">RANDBETWEEN(1,6)+RANDBETWEEN(1,6)</f>
        <v>7</v>
      </c>
      <c r="E4" s="10">
        <f ca="1">RANDBETWEEN(1,6)+RANDBETWEEN(1,6)+RANDBETWEEN(1,6)</f>
        <v>8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25">
      <c r="B5" s="9" t="s">
        <v>17</v>
      </c>
      <c r="C5" s="10">
        <f ca="1">RANDBETWEEN(1,8)</f>
        <v>4</v>
      </c>
      <c r="D5" s="10">
        <f ca="1">RANDBETWEEN(1,8)+RANDBETWEEN(1,8)</f>
        <v>11</v>
      </c>
      <c r="E5" s="10">
        <f ca="1">RANDBETWEEN(1,8)+RANDBETWEEN(1,8)+RANDBETWEEN(1,8)</f>
        <v>16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25</v>
      </c>
      <c r="L5" s="1"/>
      <c r="M5" s="1"/>
      <c r="N5" s="1"/>
      <c r="O5" s="1"/>
      <c r="P5" s="1"/>
    </row>
    <row r="6" spans="1:16" x14ac:dyDescent="0.25">
      <c r="B6" s="9" t="s">
        <v>18</v>
      </c>
      <c r="C6" s="10">
        <f ca="1">RANDBETWEEN(1,10)</f>
        <v>9</v>
      </c>
      <c r="D6" s="10">
        <f ca="1">RANDBETWEEN(1,10)+RANDBETWEEN(1,10)</f>
        <v>9</v>
      </c>
      <c r="E6" s="10">
        <f ca="1">RANDBETWEEN(1,10)+RANDBETWEEN(1,10)+RANDBETWEEN(1,10)</f>
        <v>16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24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25">
      <c r="B7" s="9" t="s">
        <v>19</v>
      </c>
      <c r="C7" s="10">
        <f ca="1">RANDBETWEEN(1,12)</f>
        <v>9</v>
      </c>
      <c r="D7" s="10">
        <f ca="1">RANDBETWEEN(1,12)+RANDBETWEEN(1,12)</f>
        <v>3</v>
      </c>
      <c r="E7" s="10">
        <f ca="1">RANDBETWEEN(1,12)+RANDBETWEEN(1,12)+RANDBETWEEN(1,12)</f>
        <v>17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41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25">
      <c r="B8" s="9" t="s">
        <v>20</v>
      </c>
      <c r="C8" s="10">
        <f ca="1">RANDBETWEEN(1,20)</f>
        <v>19</v>
      </c>
      <c r="D8" s="10">
        <f ca="1">RANDBETWEEN(1,20)+RANDBETWEEN(1,20)</f>
        <v>10</v>
      </c>
      <c r="E8" s="10">
        <f ca="1">RANDBETWEEN(1,20)+RANDBETWEEN(1,20)+RANDBETWEEN(1,20)</f>
        <v>18</v>
      </c>
      <c r="F8" s="10">
        <f ca="1">RANDBETWEEN(1,20)+RANDBETWEEN(1,20)+RANDBETWEEN(1,20)+RANDBETWEEN(1,20)</f>
        <v>28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85</v>
      </c>
      <c r="L8" s="1"/>
      <c r="M8" s="1"/>
      <c r="N8" s="1"/>
      <c r="O8" s="1"/>
      <c r="P8" s="1"/>
    </row>
    <row r="9" spans="1:16" ht="16.5" thickBot="1" x14ac:dyDescent="0.3">
      <c r="B9" s="12" t="s">
        <v>21</v>
      </c>
      <c r="C9" s="13">
        <f ca="1">RANDBETWEEN(1,100)</f>
        <v>66</v>
      </c>
      <c r="D9" s="13">
        <f ca="1">RANDBETWEEN(1,100)+RANDBETWEEN(1,100)</f>
        <v>34</v>
      </c>
      <c r="E9" s="13">
        <f ca="1">RANDBETWEEN(1,100)+RANDBETWEEN(1,100)+RANDBETWEEN(1,100)</f>
        <v>210</v>
      </c>
      <c r="F9" s="13">
        <f ca="1">RANDBETWEEN(1,100)+RANDBETWEEN(1,100)+RANDBETWEEN(1,100)+RANDBETWEEN(1,100)</f>
        <v>165</v>
      </c>
      <c r="G9" s="13">
        <f ca="1">RANDBETWEEN(1,100)+RANDBETWEEN(1,100)+RANDBETWEEN(1,100)+RANDBETWEEN(1,100)+RANDBETWEEN(1,100)</f>
        <v>309</v>
      </c>
      <c r="H9" s="14">
        <f ca="1">RANDBETWEEN(1,100)+RANDBETWEEN(1,100)+RANDBETWEEN(1,100)+RANDBETWEEN(1,100)+RANDBETWEEN(1,100)+RANDBETWEEN(1,100)</f>
        <v>290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2014-05-31T19:37:07Z</dcterms:modified>
</cp:coreProperties>
</file>