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5" i="1" l="1"/>
  <c r="J11" i="3"/>
  <c r="K11" i="3" s="1"/>
  <c r="J12" i="3"/>
  <c r="K12" i="3" s="1"/>
  <c r="J13" i="3"/>
  <c r="K13" i="3" s="1"/>
  <c r="D14" i="3" l="1"/>
  <c r="E14" i="3" s="1"/>
  <c r="Y26" i="5" l="1"/>
  <c r="Y25" i="5"/>
  <c r="C25" i="5" l="1"/>
  <c r="D25" i="5"/>
  <c r="B25" i="5"/>
  <c r="H8" i="2" l="1"/>
  <c r="I8" i="2" s="1"/>
  <c r="H7" i="2"/>
  <c r="I7" i="2" s="1"/>
  <c r="Y17" i="5" l="1"/>
  <c r="V17" i="5"/>
  <c r="Z17" i="5" l="1"/>
  <c r="AA17" i="5" s="1"/>
  <c r="D13" i="1"/>
  <c r="E13" i="1" s="1"/>
  <c r="H6" i="2" l="1"/>
  <c r="I6" i="2" s="1"/>
  <c r="D13" i="3"/>
  <c r="E13" i="3" s="1"/>
  <c r="D12" i="3"/>
  <c r="E12" i="3" s="1"/>
  <c r="D11" i="3"/>
  <c r="E11" i="3" s="1"/>
  <c r="H20" i="2" l="1"/>
  <c r="I20" i="2" s="1"/>
  <c r="D26" i="5"/>
  <c r="C26" i="5"/>
  <c r="B26" i="5"/>
  <c r="J7" i="3" l="1"/>
  <c r="K7" i="3" s="1"/>
  <c r="J6" i="3"/>
  <c r="K6" i="3" s="1"/>
  <c r="J5" i="3"/>
  <c r="K5" i="3" s="1"/>
  <c r="J4" i="3"/>
  <c r="K4" i="3" s="1"/>
  <c r="J3" i="3"/>
  <c r="K3" i="3" s="1"/>
  <c r="J2" i="3"/>
  <c r="K2" i="3" s="1"/>
  <c r="V8" i="5" l="1"/>
  <c r="Z8" i="5" s="1"/>
  <c r="AA8" i="5" s="1"/>
  <c r="V9" i="5"/>
  <c r="Z9" i="5"/>
  <c r="AA9" i="5" s="1"/>
  <c r="V12" i="5" l="1"/>
  <c r="Z12" i="5" s="1"/>
  <c r="AA12" i="5" s="1"/>
  <c r="V10" i="5"/>
  <c r="Z10" i="5" s="1"/>
  <c r="AA10" i="5" s="1"/>
  <c r="V11" i="5"/>
  <c r="Z11" i="5" s="1"/>
  <c r="AA11" i="5" s="1"/>
  <c r="V6" i="5"/>
  <c r="Z6" i="5"/>
  <c r="AA6" i="5" s="1"/>
  <c r="V7" i="5"/>
  <c r="Z7" i="5"/>
  <c r="AA7" i="5" s="1"/>
  <c r="V4" i="5"/>
  <c r="Z4" i="5" s="1"/>
  <c r="AA4" i="5" s="1"/>
  <c r="V5" i="5"/>
  <c r="Z5" i="5"/>
  <c r="AA5" i="5" s="1"/>
  <c r="V22" i="5" l="1"/>
  <c r="Z22" i="5" s="1"/>
  <c r="AA22" i="5" s="1"/>
  <c r="V21" i="5"/>
  <c r="Z21" i="5" s="1"/>
  <c r="AA21" i="5" s="1"/>
  <c r="V20" i="5"/>
  <c r="Z20" i="5" s="1"/>
  <c r="AA20" i="5" s="1"/>
  <c r="V19" i="5"/>
  <c r="Z19" i="5" s="1"/>
  <c r="AA19" i="5" s="1"/>
  <c r="V18" i="5"/>
  <c r="Z18" i="5" s="1"/>
  <c r="AA18" i="5" s="1"/>
  <c r="V16" i="5"/>
  <c r="Z16" i="5" s="1"/>
  <c r="AA16" i="5" s="1"/>
  <c r="V15" i="5"/>
  <c r="Z15" i="5" s="1"/>
  <c r="AA15" i="5" s="1"/>
  <c r="V14" i="5"/>
  <c r="Z14" i="5" s="1"/>
  <c r="AA14" i="5" s="1"/>
  <c r="V13" i="5"/>
  <c r="Z13" i="5" s="1"/>
  <c r="AA13" i="5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H9" i="2"/>
  <c r="I9" i="2" s="1"/>
  <c r="H5" i="2"/>
  <c r="I5" i="2" s="1"/>
  <c r="D2" i="1" l="1"/>
  <c r="D9" i="1"/>
  <c r="D10" i="1"/>
  <c r="D3" i="1"/>
  <c r="D4" i="1"/>
  <c r="E4" i="1" s="1"/>
  <c r="D5" i="1"/>
  <c r="E5" i="1" s="1"/>
  <c r="D6" i="1"/>
  <c r="E6" i="1" s="1"/>
  <c r="D7" i="1"/>
  <c r="E7" i="1" s="1"/>
  <c r="D8" i="1"/>
  <c r="D11" i="1"/>
  <c r="D12" i="1"/>
  <c r="H10" i="2" l="1"/>
  <c r="I10" i="2" s="1"/>
  <c r="H4" i="2"/>
  <c r="I4" i="2" s="1"/>
  <c r="H19" i="2" l="1"/>
  <c r="I19" i="2" s="1"/>
  <c r="H18" i="2"/>
  <c r="I18" i="2" s="1"/>
  <c r="H17" i="2" l="1"/>
  <c r="I17" i="2" s="1"/>
  <c r="H16" i="2" l="1"/>
  <c r="H15" i="2"/>
  <c r="H14" i="2"/>
  <c r="H13" i="2"/>
  <c r="H3" i="2"/>
  <c r="H2" i="2"/>
  <c r="E12" i="1" l="1"/>
  <c r="I16" i="2" l="1"/>
  <c r="I15" i="2"/>
  <c r="I14" i="2" l="1"/>
  <c r="V25" i="5" l="1"/>
  <c r="Z25" i="5" s="1"/>
  <c r="AA25" i="5" s="1"/>
  <c r="I13" i="2" l="1"/>
  <c r="V24" i="5" l="1"/>
  <c r="Z24" i="5" s="1"/>
  <c r="AA24" i="5" s="1"/>
  <c r="V23" i="5"/>
  <c r="Z23" i="5" s="1"/>
  <c r="AA23" i="5" s="1"/>
  <c r="V26" i="5" l="1"/>
  <c r="Z26" i="5" s="1"/>
  <c r="AA26" i="5" s="1"/>
  <c r="E11" i="1" l="1"/>
  <c r="J10" i="3" l="1"/>
  <c r="K10" i="3" s="1"/>
  <c r="J9" i="3"/>
  <c r="K9" i="3" s="1"/>
  <c r="J8" i="3"/>
  <c r="K8" i="3" s="1"/>
  <c r="E10" i="1" l="1"/>
  <c r="I3" i="2" l="1"/>
  <c r="I2" i="2"/>
  <c r="E8" i="1" l="1"/>
  <c r="E9" i="1" l="1"/>
  <c r="E3" i="1"/>
  <c r="E2" i="1"/>
  <c r="V3" i="5" l="1"/>
  <c r="V2" i="5"/>
  <c r="I11" i="1" l="1"/>
  <c r="I10" i="1"/>
  <c r="I9" i="1"/>
  <c r="I12" i="1" l="1"/>
  <c r="N15" i="1"/>
  <c r="I13" i="1" l="1"/>
  <c r="N14" i="1" s="1"/>
  <c r="N13" i="1"/>
  <c r="M9" i="1" l="1"/>
  <c r="M8" i="1"/>
  <c r="M7" i="1"/>
  <c r="M10" i="1" l="1"/>
  <c r="M11" i="1" s="1"/>
  <c r="N17" i="1"/>
  <c r="D2" i="3"/>
  <c r="E2" i="3" s="1"/>
  <c r="D3" i="3"/>
  <c r="E3" i="3" s="1"/>
  <c r="D4" i="3"/>
  <c r="E4" i="3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E2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" authorId="0">
      <text>
        <r>
          <rPr>
            <i/>
            <sz val="12"/>
            <color theme="1"/>
            <rFont val="Times New Roman"/>
            <family val="1"/>
          </rPr>
          <t>aid +1</t>
        </r>
      </text>
    </comment>
    <comment ref="E3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3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aid +1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Y2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4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Y5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F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Y6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7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8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9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F10" authorId="0">
      <text>
        <r>
          <rPr>
            <i/>
            <sz val="12"/>
            <color theme="1"/>
            <rFont val="Times New Roman"/>
            <family val="1"/>
          </rPr>
          <t>Resist A.C.E.F. (5)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11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Y12" authorId="0">
      <text>
        <r>
          <rPr>
            <i/>
            <sz val="12"/>
            <color theme="1"/>
            <rFont val="Times New Roman"/>
            <family val="1"/>
          </rPr>
          <t>aid +9</t>
        </r>
      </text>
    </comment>
    <comment ref="B2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C2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2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Y25" authorId="0">
      <text>
        <r>
          <rPr>
            <i/>
            <sz val="12"/>
            <color theme="1"/>
            <rFont val="Times New Roman"/>
            <family val="1"/>
          </rPr>
          <t>rage +6</t>
        </r>
      </text>
    </comment>
    <comment ref="B26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C26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26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Y26" authorId="0">
      <text>
        <r>
          <rPr>
            <i/>
            <sz val="12"/>
            <color theme="1"/>
            <rFont val="Times New Roman"/>
            <family val="1"/>
          </rPr>
          <t>rage +6</t>
        </r>
      </text>
    </comment>
  </commentList>
</comments>
</file>

<file path=xl/sharedStrings.xml><?xml version="1.0" encoding="utf-8"?>
<sst xmlns="http://schemas.openxmlformats.org/spreadsheetml/2006/main" count="293" uniqueCount="162">
  <si>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</si>
  <si>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</si>
  <si>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</si>
  <si>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</si>
  <si>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</si>
  <si>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</si>
  <si>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</si>
  <si>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</si>
  <si>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</si>
  <si>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</si>
  <si>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</si>
  <si>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</si>
  <si>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</si>
  <si>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</si>
  <si>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</si>
  <si>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</si>
  <si>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</si>
  <si>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</si>
  <si>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</si>
  <si>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</si>
  <si>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</si>
  <si>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</si>
  <si>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</si>
  <si>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</si>
  <si>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</si>
  <si>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</si>
  <si>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</si>
  <si>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</si>
  <si>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</si>
  <si>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</si>
  <si>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</si>
  <si>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</si>
  <si>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</si>
  <si>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</si>
  <si>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</si>
  <si>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</si>
  <si>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</si>
  <si>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</si>
  <si>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</si>
  <si>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</si>
  <si>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</si>
  <si>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</si>
  <si>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</si>
  <si>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</si>
  <si>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</si>
  <si>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</si>
  <si>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</si>
  <si>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</si>
  <si>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</si>
  <si>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</si>
  <si>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</si>
  <si>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</si>
  <si>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</si>
  <si>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</si>
  <si>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</si>
  <si>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</si>
  <si>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</si>
  <si>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</si>
  <si>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</si>
  <si>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</si>
  <si>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</si>
  <si>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</si>
  <si>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</si>
  <si>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</si>
  <si>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</si>
  <si>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</si>
  <si>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</si>
  <si>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</si>
  <si>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</si>
  <si>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</si>
  <si>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</si>
  <si>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</si>
  <si>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</si>
  <si>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</si>
  <si>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</si>
  <si>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</si>
  <si>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Brandilor</t>
  </si>
  <si>
    <t>Dani</t>
  </si>
  <si>
    <t>Allisa</t>
  </si>
  <si>
    <t>Zond</t>
  </si>
  <si>
    <t>druid</t>
  </si>
  <si>
    <t>monk-fighter</t>
  </si>
  <si>
    <t>warlock</t>
  </si>
  <si>
    <t>warlock-rogue</t>
  </si>
  <si>
    <t>fighter</t>
  </si>
  <si>
    <t>cold iron</t>
  </si>
  <si>
    <t>Save vs.</t>
  </si>
  <si>
    <t>Rook</t>
  </si>
  <si>
    <t>bite</t>
  </si>
  <si>
    <t>cleric-rogue-inquis.</t>
  </si>
  <si>
    <t>Fang</t>
  </si>
  <si>
    <t>1d4+2</t>
  </si>
  <si>
    <t>1d6+1</t>
  </si>
  <si>
    <t>Details</t>
  </si>
  <si>
    <t>1d6+2</t>
  </si>
  <si>
    <t>40’</t>
  </si>
  <si>
    <t>ape (Allisa)</t>
  </si>
  <si>
    <t>2 claws</t>
  </si>
  <si>
    <t>1d6+5</t>
  </si>
  <si>
    <t>Spell Resist</t>
  </si>
  <si>
    <t>Chimera</t>
  </si>
  <si>
    <t>Assassin</t>
  </si>
  <si>
    <t>Bite 1</t>
  </si>
  <si>
    <t>Bite 2</t>
  </si>
  <si>
    <t>Gore</t>
  </si>
  <si>
    <t>Claw 1</t>
  </si>
  <si>
    <t>Claw 2</t>
  </si>
  <si>
    <t>2d6+4</t>
  </si>
  <si>
    <t>1d8+4</t>
  </si>
  <si>
    <t>1d6+4</t>
  </si>
  <si>
    <t>animated harpsichord</t>
  </si>
  <si>
    <t>slam</t>
  </si>
  <si>
    <t>dart</t>
  </si>
  <si>
    <t>animated candlestick</t>
  </si>
  <si>
    <t>harpsichord</t>
  </si>
  <si>
    <t>candlestick</t>
  </si>
  <si>
    <t>gladiator</t>
  </si>
  <si>
    <t>Filiare</t>
  </si>
  <si>
    <t>noble</t>
  </si>
  <si>
    <t>guard</t>
  </si>
  <si>
    <t>gentry, male</t>
  </si>
  <si>
    <t>gentry, female</t>
  </si>
  <si>
    <t>gentry, adolescent</t>
  </si>
  <si>
    <t>constructs</t>
  </si>
  <si>
    <t>NPC allies</t>
  </si>
  <si>
    <t>1d3-1</t>
  </si>
  <si>
    <t>Allisa (unarmored)</t>
  </si>
  <si>
    <t>Rook (unarmored)</t>
  </si>
  <si>
    <t>Willow (unarmored)</t>
  </si>
  <si>
    <t>Zond (unarmored)</t>
  </si>
  <si>
    <t>Maiko (unarmored)</t>
  </si>
  <si>
    <t>Nym (unarmored)</t>
  </si>
  <si>
    <t>Bishop (unarmored)</t>
  </si>
  <si>
    <t>Lauriel</t>
  </si>
  <si>
    <t>Brandilor (unarmored)</t>
  </si>
  <si>
    <t>Hell-Bent Leighlund</t>
  </si>
  <si>
    <t>Lauren</t>
  </si>
  <si>
    <t>Chimera, black</t>
  </si>
  <si>
    <t>Wolverine</t>
  </si>
  <si>
    <t>wolverine 2</t>
  </si>
  <si>
    <t>ninjas</t>
  </si>
  <si>
    <t>Leighlund</t>
  </si>
  <si>
    <t>Stevia</t>
  </si>
  <si>
    <t>Korinth</t>
  </si>
  <si>
    <t>Melonpatch Jingy</t>
  </si>
  <si>
    <t>wizard-rogue</t>
  </si>
  <si>
    <t>ninja</t>
  </si>
  <si>
    <t>beguiler</t>
  </si>
  <si>
    <t>dagger +2</t>
  </si>
  <si>
    <t>Jingy</t>
  </si>
  <si>
    <t>Mordekainen VI</t>
  </si>
  <si>
    <t>acid</t>
  </si>
  <si>
    <t>1d6</t>
  </si>
  <si>
    <t>MW short sword</t>
  </si>
  <si>
    <t>unarmed attack</t>
  </si>
  <si>
    <t>1d6+3</t>
  </si>
  <si>
    <t>Bite</t>
  </si>
  <si>
    <t>wolverine 1 (enraged)</t>
  </si>
  <si>
    <t>Mordekainen</t>
  </si>
  <si>
    <t>Dispel</t>
  </si>
  <si>
    <t>harpsichord (deactivated)</t>
  </si>
  <si>
    <t>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</si>
</sst>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05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CC"/>
      <color rgb="FF00FF00"/>
      <color rgb="FF0000FF"/>
      <color rgb="FFFF66FF"/>
      <color rgb="FFFF99FF"/>
      <color rgb="FFFFCCFF"/>
      <color rgb="FFFF3399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19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16</c:v>
                </c:pt>
                <c:pt idx="3">
                  <c:v>39</c:v>
                </c:pt>
                <c:pt idx="4">
                  <c:v>15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27</c:v>
                </c:pt>
                <c:pt idx="2">
                  <c:v>11</c:v>
                </c:pt>
                <c:pt idx="3">
                  <c:v>35</c:v>
                </c:pt>
                <c:pt idx="4">
                  <c:v>52</c:v>
                </c:pt>
                <c:pt idx="5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000896"/>
        <c:axId val="99980416"/>
        <c:axId val="75953024"/>
      </c:area3DChart>
      <c:catAx>
        <c:axId val="10000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9980416"/>
        <c:crosses val="autoZero"/>
        <c:auto val="1"/>
        <c:lblAlgn val="ctr"/>
        <c:lblOffset val="100"/>
        <c:noMultiLvlLbl val="0"/>
      </c:catAx>
      <c:valAx>
        <c:axId val="9998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000896"/>
        <c:crosses val="autoZero"/>
        <c:crossBetween val="midCat"/>
      </c:valAx>
      <c:serAx>
        <c:axId val="75953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99804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16</c:v>
                </c:pt>
                <c:pt idx="5">
                  <c:v>14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16</c:v>
                </c:pt>
                <c:pt idx="5">
                  <c:v>21</c:v>
                </c:pt>
                <c:pt idx="6">
                  <c:v>11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39</c:v>
                </c:pt>
                <c:pt idx="5">
                  <c:v>18</c:v>
                </c:pt>
                <c:pt idx="6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19</c:v>
                </c:pt>
                <c:pt idx="2">
                  <c:v>22</c:v>
                </c:pt>
                <c:pt idx="3">
                  <c:v>22</c:v>
                </c:pt>
                <c:pt idx="4">
                  <c:v>15</c:v>
                </c:pt>
                <c:pt idx="5">
                  <c:v>19</c:v>
                </c:pt>
                <c:pt idx="6">
                  <c:v>52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17</c:v>
                </c:pt>
                <c:pt idx="3">
                  <c:v>22</c:v>
                </c:pt>
                <c:pt idx="4">
                  <c:v>45</c:v>
                </c:pt>
                <c:pt idx="5">
                  <c:v>37</c:v>
                </c:pt>
                <c:pt idx="6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84256"/>
        <c:axId val="103185792"/>
        <c:axId val="103166400"/>
      </c:area3DChart>
      <c:catAx>
        <c:axId val="103184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185792"/>
        <c:crosses val="autoZero"/>
        <c:auto val="1"/>
        <c:lblAlgn val="ctr"/>
        <c:lblOffset val="100"/>
        <c:noMultiLvlLbl val="0"/>
      </c:catAx>
      <c:valAx>
        <c:axId val="10318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184256"/>
        <c:crosses val="autoZero"/>
        <c:crossBetween val="midCat"/>
      </c:valAx>
      <c:serAx>
        <c:axId val="103166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318579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19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16</c:v>
                </c:pt>
                <c:pt idx="3">
                  <c:v>39</c:v>
                </c:pt>
                <c:pt idx="4">
                  <c:v>15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27</c:v>
                </c:pt>
                <c:pt idx="2">
                  <c:v>11</c:v>
                </c:pt>
                <c:pt idx="3">
                  <c:v>35</c:v>
                </c:pt>
                <c:pt idx="4">
                  <c:v>52</c:v>
                </c:pt>
                <c:pt idx="5">
                  <c:v>84</c:v>
                </c:pt>
              </c:numCache>
            </c:numRef>
          </c:val>
        </c:ser>
        <c:bandFmts/>
        <c:axId val="103285888"/>
        <c:axId val="103287424"/>
        <c:axId val="103199168"/>
      </c:surface3DChart>
      <c:catAx>
        <c:axId val="10328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87424"/>
        <c:crosses val="autoZero"/>
        <c:auto val="1"/>
        <c:lblAlgn val="ctr"/>
        <c:lblOffset val="100"/>
        <c:noMultiLvlLbl val="0"/>
      </c:catAx>
      <c:valAx>
        <c:axId val="10328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85888"/>
        <c:crosses val="autoZero"/>
        <c:crossBetween val="midCat"/>
      </c:valAx>
      <c:serAx>
        <c:axId val="10319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874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1</xdr:row>
      <xdr:rowOff>0</xdr:rowOff>
    </xdr:from>
    <xdr:to>
      <xdr:col>14</xdr:col>
      <xdr:colOff>409575</xdr:colOff>
      <xdr:row>13</xdr:row>
      <xdr:rowOff>133350</xdr:rowOff>
    </xdr:to>
    <xdr:pic>
      <xdr:nvPicPr>
        <xdr:cNvPr id="2" name="Picture 1" descr="http://img4.wikia.nocookie.net/__cb20070301131847/forgottenrealms/images/d/d3/Chimer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09550"/>
          <a:ext cx="3810000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4</xdr:row>
      <xdr:rowOff>180975</xdr:rowOff>
    </xdr:from>
    <xdr:to>
      <xdr:col>1</xdr:col>
      <xdr:colOff>142875</xdr:colOff>
      <xdr:row>6</xdr:row>
      <xdr:rowOff>38100</xdr:rowOff>
    </xdr:to>
    <xdr:sp macro="" textlink="">
      <xdr:nvSpPr>
        <xdr:cNvPr id="2" name="TextBox 1"/>
        <xdr:cNvSpPr txBox="1"/>
      </xdr:nvSpPr>
      <xdr:spPr>
        <a:xfrm>
          <a:off x="1019175" y="1209675"/>
          <a:ext cx="82867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defaultRowHeight="15.75" x14ac:dyDescent="0.25"/>
  <cols>
    <col min="1" max="1" width="15.375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875" bestFit="1" customWidth="1"/>
    <col min="13" max="13" width="5.5" customWidth="1"/>
    <col min="14" max="14" width="15.75" bestFit="1" customWidth="1"/>
  </cols>
  <sheetData>
    <row r="1" spans="1:14" s="117" customFormat="1" ht="32.25" thickBot="1" x14ac:dyDescent="0.3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21</v>
      </c>
      <c r="I1" s="118"/>
      <c r="J1" s="118"/>
      <c r="K1" s="118"/>
      <c r="L1" s="118" t="s">
        <v>22</v>
      </c>
      <c r="M1" s="118"/>
      <c r="N1" s="118"/>
    </row>
    <row r="2" spans="1:14" ht="17.25" thickTop="1" thickBot="1" x14ac:dyDescent="0.3">
      <c r="A2" s="99" t="s">
        <v>75</v>
      </c>
      <c r="B2" s="99">
        <v>1</v>
      </c>
      <c r="C2" s="81">
        <v>6</v>
      </c>
      <c r="D2" s="147">
        <f t="shared" ref="D2:D7" ca="1" si="0">RANDBETWEEN(1,20)</f>
        <v>5</v>
      </c>
      <c r="E2" s="81">
        <f t="shared" ref="E2:E7" ca="1" si="1">SUM(C2:D2)</f>
        <v>11</v>
      </c>
      <c r="F2" s="81" t="s">
        <v>74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93</v>
      </c>
    </row>
    <row r="3" spans="1:14" x14ac:dyDescent="0.25">
      <c r="A3" s="99" t="s">
        <v>79</v>
      </c>
      <c r="B3" s="99">
        <v>1</v>
      </c>
      <c r="C3" s="81">
        <v>-1</v>
      </c>
      <c r="D3" s="147">
        <f t="shared" ca="1" si="0"/>
        <v>17</v>
      </c>
      <c r="E3" s="81">
        <f t="shared" ca="1" si="1"/>
        <v>16</v>
      </c>
      <c r="F3" s="81" t="s">
        <v>6</v>
      </c>
      <c r="H3" s="96" t="s">
        <v>78</v>
      </c>
      <c r="I3" s="97">
        <v>7</v>
      </c>
      <c r="J3" s="98" t="s">
        <v>80</v>
      </c>
      <c r="L3" s="108" t="s">
        <v>141</v>
      </c>
      <c r="M3" s="109">
        <v>9</v>
      </c>
      <c r="N3" s="110" t="s">
        <v>145</v>
      </c>
    </row>
    <row r="4" spans="1:14" x14ac:dyDescent="0.25">
      <c r="A4" s="99" t="s">
        <v>78</v>
      </c>
      <c r="B4" s="99">
        <v>1</v>
      </c>
      <c r="C4" s="81">
        <v>1</v>
      </c>
      <c r="D4" s="147">
        <f t="shared" ca="1" si="0"/>
        <v>10</v>
      </c>
      <c r="E4" s="81">
        <f t="shared" ca="1" si="1"/>
        <v>11</v>
      </c>
      <c r="F4" s="81" t="s">
        <v>6</v>
      </c>
      <c r="H4" s="96" t="s">
        <v>76</v>
      </c>
      <c r="I4" s="99">
        <v>7</v>
      </c>
      <c r="J4" s="98" t="s">
        <v>81</v>
      </c>
      <c r="L4" s="108" t="s">
        <v>142</v>
      </c>
      <c r="M4" s="82">
        <v>7</v>
      </c>
      <c r="N4" s="110" t="s">
        <v>146</v>
      </c>
    </row>
    <row r="5" spans="1:14" x14ac:dyDescent="0.25">
      <c r="A5" s="99" t="s">
        <v>77</v>
      </c>
      <c r="B5" s="99">
        <v>1</v>
      </c>
      <c r="C5" s="81">
        <v>3</v>
      </c>
      <c r="D5" s="147">
        <f t="shared" ca="1" si="0"/>
        <v>12</v>
      </c>
      <c r="E5" s="81">
        <f t="shared" ca="1" si="1"/>
        <v>15</v>
      </c>
      <c r="F5" s="81" t="s">
        <v>6</v>
      </c>
      <c r="H5" s="96" t="s">
        <v>87</v>
      </c>
      <c r="I5" s="99">
        <v>7</v>
      </c>
      <c r="J5" s="98" t="s">
        <v>89</v>
      </c>
      <c r="L5" s="108" t="s">
        <v>143</v>
      </c>
      <c r="M5" s="82">
        <v>7</v>
      </c>
      <c r="N5" s="110" t="s">
        <v>146</v>
      </c>
    </row>
    <row r="6" spans="1:14" ht="16.5" thickBot="1" x14ac:dyDescent="0.3">
      <c r="A6" s="99" t="s">
        <v>76</v>
      </c>
      <c r="B6" s="99">
        <v>1</v>
      </c>
      <c r="C6" s="81">
        <v>4</v>
      </c>
      <c r="D6" s="147">
        <f t="shared" ca="1" si="0"/>
        <v>16</v>
      </c>
      <c r="E6" s="81">
        <f t="shared" ca="1" si="1"/>
        <v>20</v>
      </c>
      <c r="F6" s="81" t="s">
        <v>6</v>
      </c>
      <c r="H6" s="96" t="s">
        <v>77</v>
      </c>
      <c r="I6" s="99">
        <v>6</v>
      </c>
      <c r="J6" s="98" t="s">
        <v>82</v>
      </c>
      <c r="L6" s="108" t="s">
        <v>144</v>
      </c>
      <c r="M6" s="82">
        <v>7</v>
      </c>
      <c r="N6" s="110" t="s">
        <v>147</v>
      </c>
    </row>
    <row r="7" spans="1:14" x14ac:dyDescent="0.25">
      <c r="A7" s="99" t="s">
        <v>87</v>
      </c>
      <c r="B7" s="99">
        <v>1</v>
      </c>
      <c r="C7" s="81">
        <v>-1</v>
      </c>
      <c r="D7" s="147">
        <f t="shared" ca="1" si="0"/>
        <v>8</v>
      </c>
      <c r="E7" s="81">
        <f t="shared" ca="1" si="1"/>
        <v>7</v>
      </c>
      <c r="F7" s="81" t="s">
        <v>6</v>
      </c>
      <c r="H7" s="96" t="s">
        <v>75</v>
      </c>
      <c r="I7" s="99">
        <v>7</v>
      </c>
      <c r="J7" s="98" t="s">
        <v>83</v>
      </c>
      <c r="L7" s="144" t="s">
        <v>25</v>
      </c>
      <c r="M7" s="158">
        <f>AVERAGE(M2:M6)</f>
        <v>7.5</v>
      </c>
      <c r="N7" s="111"/>
    </row>
    <row r="8" spans="1:14" ht="16.5" thickBot="1" x14ac:dyDescent="0.3">
      <c r="A8" s="82" t="s">
        <v>100</v>
      </c>
      <c r="B8" s="82">
        <v>2</v>
      </c>
      <c r="C8" s="81">
        <v>1</v>
      </c>
      <c r="D8" s="147">
        <f t="shared" ref="D8:D15" ca="1" si="2">RANDBETWEEN(1,20)</f>
        <v>7</v>
      </c>
      <c r="E8" s="81">
        <f t="shared" ref="E8:E13" ca="1" si="3">SUM(C8:D8)</f>
        <v>8</v>
      </c>
      <c r="F8" s="81" t="s">
        <v>6</v>
      </c>
      <c r="H8" s="96" t="s">
        <v>79</v>
      </c>
      <c r="I8" s="100">
        <v>6</v>
      </c>
      <c r="J8" s="98" t="s">
        <v>84</v>
      </c>
      <c r="L8" s="145" t="s">
        <v>26</v>
      </c>
      <c r="M8" s="112">
        <f>SUM(M2:M6)</f>
        <v>30</v>
      </c>
      <c r="N8" s="110"/>
    </row>
    <row r="9" spans="1:14" x14ac:dyDescent="0.25">
      <c r="A9" s="80" t="s">
        <v>123</v>
      </c>
      <c r="B9" s="80">
        <v>1</v>
      </c>
      <c r="C9" s="81">
        <v>0</v>
      </c>
      <c r="D9" s="147">
        <f t="shared" ca="1" si="2"/>
        <v>6</v>
      </c>
      <c r="E9" s="81">
        <f t="shared" ca="1" si="3"/>
        <v>6</v>
      </c>
      <c r="F9" s="81" t="s">
        <v>6</v>
      </c>
      <c r="H9" s="141" t="s">
        <v>25</v>
      </c>
      <c r="I9" s="101">
        <f>AVERAGE(I3:I8)</f>
        <v>6.666666666666667</v>
      </c>
      <c r="J9" s="102"/>
      <c r="L9" s="145" t="s">
        <v>27</v>
      </c>
      <c r="M9" s="112">
        <f>COUNT(M2:M6)</f>
        <v>4</v>
      </c>
      <c r="N9" s="110"/>
    </row>
    <row r="10" spans="1:14" x14ac:dyDescent="0.25">
      <c r="A10" s="80" t="s">
        <v>124</v>
      </c>
      <c r="B10" s="80">
        <v>1</v>
      </c>
      <c r="C10" s="81">
        <v>3</v>
      </c>
      <c r="D10" s="147">
        <f t="shared" ca="1" si="2"/>
        <v>19</v>
      </c>
      <c r="E10" s="81">
        <f t="shared" ca="1" si="3"/>
        <v>22</v>
      </c>
      <c r="F10" s="81" t="s">
        <v>6</v>
      </c>
      <c r="H10" s="142" t="s">
        <v>26</v>
      </c>
      <c r="I10" s="103">
        <f>SUM(I3:I8)</f>
        <v>40</v>
      </c>
      <c r="J10" s="98"/>
      <c r="L10" s="145" t="s">
        <v>29</v>
      </c>
      <c r="M10" s="134">
        <f>M8/4</f>
        <v>7.5</v>
      </c>
      <c r="N10" s="110" t="s">
        <v>30</v>
      </c>
    </row>
    <row r="11" spans="1:14" ht="16.5" thickBot="1" x14ac:dyDescent="0.3">
      <c r="A11" s="82" t="s">
        <v>135</v>
      </c>
      <c r="B11" s="82">
        <v>2</v>
      </c>
      <c r="C11" s="81">
        <v>6</v>
      </c>
      <c r="D11" s="147">
        <f t="shared" ca="1" si="2"/>
        <v>15</v>
      </c>
      <c r="E11" s="81">
        <f t="shared" ca="1" si="3"/>
        <v>21</v>
      </c>
      <c r="F11" s="81" t="s">
        <v>95</v>
      </c>
      <c r="H11" s="142" t="s">
        <v>27</v>
      </c>
      <c r="I11" s="103">
        <f>COUNT(I3:I8)</f>
        <v>6</v>
      </c>
      <c r="J11" s="98"/>
      <c r="L11" s="146" t="s">
        <v>31</v>
      </c>
      <c r="M11" s="135">
        <f>M10*2</f>
        <v>15</v>
      </c>
      <c r="N11" s="113" t="s">
        <v>32</v>
      </c>
    </row>
    <row r="12" spans="1:14" ht="16.5" thickTop="1" x14ac:dyDescent="0.25">
      <c r="A12" s="82" t="s">
        <v>140</v>
      </c>
      <c r="B12" s="82">
        <v>2</v>
      </c>
      <c r="C12" s="81">
        <v>3</v>
      </c>
      <c r="D12" s="147">
        <f t="shared" ca="1" si="2"/>
        <v>8</v>
      </c>
      <c r="E12" s="81">
        <f t="shared" ca="1" si="3"/>
        <v>11</v>
      </c>
      <c r="F12" s="81" t="s">
        <v>6</v>
      </c>
      <c r="H12" s="142" t="s">
        <v>29</v>
      </c>
      <c r="I12" s="136">
        <f>I10/4</f>
        <v>10</v>
      </c>
      <c r="J12" s="98" t="s">
        <v>30</v>
      </c>
    </row>
    <row r="13" spans="1:14" ht="16.5" thickBot="1" x14ac:dyDescent="0.3">
      <c r="A13" s="82" t="s">
        <v>149</v>
      </c>
      <c r="B13" s="82">
        <v>2</v>
      </c>
      <c r="C13" s="81">
        <v>3</v>
      </c>
      <c r="D13" s="147">
        <f t="shared" ca="1" si="2"/>
        <v>5</v>
      </c>
      <c r="E13" s="81">
        <f t="shared" ca="1" si="3"/>
        <v>8</v>
      </c>
      <c r="F13" s="81" t="s">
        <v>74</v>
      </c>
      <c r="H13" s="143" t="s">
        <v>31</v>
      </c>
      <c r="I13" s="137">
        <f>I12*2</f>
        <v>20</v>
      </c>
      <c r="J13" s="104" t="s">
        <v>32</v>
      </c>
      <c r="M13" s="92" t="s">
        <v>33</v>
      </c>
      <c r="N13" s="139">
        <f>I12</f>
        <v>10</v>
      </c>
    </row>
    <row r="14" spans="1:14" ht="16.5" thickTop="1" x14ac:dyDescent="0.25">
      <c r="M14" s="92" t="s">
        <v>34</v>
      </c>
      <c r="N14" s="139">
        <f>I13</f>
        <v>20</v>
      </c>
    </row>
    <row r="15" spans="1:14" x14ac:dyDescent="0.25">
      <c r="D15" s="147">
        <f t="shared" ca="1" si="2"/>
        <v>17</v>
      </c>
      <c r="M15" s="92" t="s">
        <v>35</v>
      </c>
      <c r="N15" s="139">
        <f>I10</f>
        <v>40</v>
      </c>
    </row>
    <row r="17" spans="13:14" x14ac:dyDescent="0.25">
      <c r="M17" s="15" t="s">
        <v>36</v>
      </c>
      <c r="N17" s="138">
        <f>M8</f>
        <v>30</v>
      </c>
    </row>
  </sheetData>
  <sortState ref="A2:F8">
    <sortCondition descending="1" ref="E2:E19"/>
    <sortCondition descending="1" ref="C2:C19"/>
  </sortState>
  <conditionalFormatting sqref="N17">
    <cfRule type="cellIs" dxfId="104" priority="1" operator="greaterThan">
      <formula>$N$15</formula>
    </cfRule>
    <cfRule type="cellIs" dxfId="103" priority="2" operator="between">
      <formula>$N$14</formula>
      <formula>$N$13+$N$14</formula>
    </cfRule>
    <cfRule type="cellIs" dxfId="102" priority="3" operator="between">
      <formula>$N$13+$N$14</formula>
      <formula>$N$15</formula>
    </cfRule>
    <cfRule type="cellIs" dxfId="101" priority="5" operator="between">
      <formula>$N$13</formula>
      <formula>$N$14</formula>
    </cfRule>
    <cfRule type="cellIs" dxfId="100" priority="6" operator="lessThan">
      <formula>$N$13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showGridLines="0" workbookViewId="0"/>
  </sheetViews>
  <sheetFormatPr defaultRowHeight="15.75" x14ac:dyDescent="0.25"/>
  <cols>
    <col min="1" max="1" width="17.25" style="21" bestFit="1" customWidth="1"/>
    <col min="2" max="2" width="14.125" style="21" bestFit="1" customWidth="1"/>
    <col min="3" max="3" width="7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4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25">
      <c r="A2" s="80" t="s">
        <v>90</v>
      </c>
      <c r="B2" s="81" t="s">
        <v>97</v>
      </c>
      <c r="C2" s="81" t="s">
        <v>91</v>
      </c>
      <c r="D2" s="90">
        <v>4</v>
      </c>
      <c r="E2" s="159">
        <v>1</v>
      </c>
      <c r="F2" s="159">
        <v>0</v>
      </c>
      <c r="G2" s="159">
        <v>1</v>
      </c>
      <c r="H2" s="147">
        <f t="shared" ref="H2:H10" ca="1" si="0">RANDBETWEEN(1,20)</f>
        <v>11</v>
      </c>
      <c r="I2" s="81">
        <f t="shared" ref="I2" ca="1" si="1">SUM(D2:H2)</f>
        <v>17</v>
      </c>
    </row>
    <row r="3" spans="1:9" x14ac:dyDescent="0.25">
      <c r="A3" s="80" t="s">
        <v>90</v>
      </c>
      <c r="B3" s="81" t="s">
        <v>88</v>
      </c>
      <c r="C3" s="81" t="s">
        <v>92</v>
      </c>
      <c r="D3" s="90">
        <v>-1</v>
      </c>
      <c r="E3" s="159">
        <v>1</v>
      </c>
      <c r="F3" s="159">
        <v>0</v>
      </c>
      <c r="G3" s="159">
        <v>1</v>
      </c>
      <c r="H3" s="147">
        <f t="shared" ca="1" si="0"/>
        <v>8</v>
      </c>
      <c r="I3" s="81">
        <f t="shared" ref="I3" ca="1" si="2">SUM(D3:H3)</f>
        <v>9</v>
      </c>
    </row>
    <row r="4" spans="1:9" x14ac:dyDescent="0.25">
      <c r="A4" s="80" t="s">
        <v>96</v>
      </c>
      <c r="B4" s="81" t="s">
        <v>97</v>
      </c>
      <c r="C4" s="81" t="s">
        <v>98</v>
      </c>
      <c r="D4" s="90">
        <v>3</v>
      </c>
      <c r="E4" s="81">
        <v>4</v>
      </c>
      <c r="F4" s="81">
        <v>0</v>
      </c>
      <c r="G4" s="81">
        <v>0</v>
      </c>
      <c r="H4" s="147">
        <f t="shared" ca="1" si="0"/>
        <v>4</v>
      </c>
      <c r="I4" s="81">
        <f t="shared" ref="I4:I9" ca="1" si="3">SUM(D4:H4)</f>
        <v>11</v>
      </c>
    </row>
    <row r="5" spans="1:9" x14ac:dyDescent="0.25">
      <c r="A5" s="80" t="s">
        <v>96</v>
      </c>
      <c r="B5" s="81" t="s">
        <v>88</v>
      </c>
      <c r="C5" s="81" t="s">
        <v>94</v>
      </c>
      <c r="D5" s="90">
        <v>3</v>
      </c>
      <c r="E5" s="81">
        <v>4</v>
      </c>
      <c r="F5" s="81">
        <v>0</v>
      </c>
      <c r="G5" s="81">
        <v>0</v>
      </c>
      <c r="H5" s="147">
        <f t="shared" ca="1" si="0"/>
        <v>11</v>
      </c>
      <c r="I5" s="81">
        <f t="shared" ca="1" si="3"/>
        <v>18</v>
      </c>
    </row>
    <row r="6" spans="1:9" x14ac:dyDescent="0.25">
      <c r="A6" s="80" t="s">
        <v>117</v>
      </c>
      <c r="B6" s="81" t="s">
        <v>148</v>
      </c>
      <c r="C6" s="81" t="s">
        <v>91</v>
      </c>
      <c r="D6" s="90">
        <v>4</v>
      </c>
      <c r="E6" s="81">
        <v>1</v>
      </c>
      <c r="F6" s="81">
        <v>2</v>
      </c>
      <c r="G6" s="81">
        <v>0</v>
      </c>
      <c r="H6" s="147">
        <f t="shared" ca="1" si="0"/>
        <v>13</v>
      </c>
      <c r="I6" s="81">
        <f t="shared" ref="I6" ca="1" si="4">SUM(D6:H6)</f>
        <v>20</v>
      </c>
    </row>
    <row r="7" spans="1:9" x14ac:dyDescent="0.25">
      <c r="A7" s="80" t="s">
        <v>116</v>
      </c>
      <c r="B7" s="81" t="s">
        <v>154</v>
      </c>
      <c r="C7" s="81" t="s">
        <v>155</v>
      </c>
      <c r="D7" s="90">
        <v>7</v>
      </c>
      <c r="E7" s="81">
        <v>3</v>
      </c>
      <c r="F7" s="81">
        <v>0</v>
      </c>
      <c r="G7" s="81">
        <v>0</v>
      </c>
      <c r="H7" s="147">
        <f t="shared" ca="1" si="0"/>
        <v>20</v>
      </c>
      <c r="I7" s="81">
        <f t="shared" ref="I7:I8" ca="1" si="5">SUM(D7:H7)</f>
        <v>30</v>
      </c>
    </row>
    <row r="8" spans="1:9" x14ac:dyDescent="0.25">
      <c r="A8" s="80" t="s">
        <v>119</v>
      </c>
      <c r="B8" s="81" t="s">
        <v>153</v>
      </c>
      <c r="C8" s="81" t="s">
        <v>152</v>
      </c>
      <c r="D8" s="90">
        <v>6</v>
      </c>
      <c r="E8" s="81">
        <v>0</v>
      </c>
      <c r="F8" s="81">
        <v>1</v>
      </c>
      <c r="G8" s="81">
        <v>0</v>
      </c>
      <c r="H8" s="147">
        <f t="shared" ca="1" si="0"/>
        <v>7</v>
      </c>
      <c r="I8" s="81">
        <f t="shared" ca="1" si="5"/>
        <v>14</v>
      </c>
    </row>
    <row r="9" spans="1:9" x14ac:dyDescent="0.25">
      <c r="A9" s="80" t="s">
        <v>110</v>
      </c>
      <c r="B9" s="81" t="s">
        <v>111</v>
      </c>
      <c r="C9" s="81" t="s">
        <v>92</v>
      </c>
      <c r="D9" s="90">
        <v>2</v>
      </c>
      <c r="E9" s="81">
        <v>1</v>
      </c>
      <c r="F9" s="81">
        <v>0</v>
      </c>
      <c r="G9" s="81">
        <v>0</v>
      </c>
      <c r="H9" s="147">
        <f t="shared" ca="1" si="0"/>
        <v>1</v>
      </c>
      <c r="I9" s="81">
        <f t="shared" ca="1" si="3"/>
        <v>4</v>
      </c>
    </row>
    <row r="10" spans="1:9" x14ac:dyDescent="0.25">
      <c r="A10" s="80" t="s">
        <v>113</v>
      </c>
      <c r="B10" s="81" t="s">
        <v>112</v>
      </c>
      <c r="C10" s="81" t="s">
        <v>125</v>
      </c>
      <c r="D10" s="90">
        <v>1</v>
      </c>
      <c r="E10" s="81">
        <v>0</v>
      </c>
      <c r="F10" s="81">
        <v>0</v>
      </c>
      <c r="G10" s="81">
        <v>0</v>
      </c>
      <c r="H10" s="147">
        <f t="shared" ca="1" si="0"/>
        <v>7</v>
      </c>
      <c r="I10" s="81">
        <f t="shared" ref="I10" ca="1" si="6">SUM(D10:H10)</f>
        <v>8</v>
      </c>
    </row>
    <row r="11" spans="1:9" ht="16.5" thickBot="1" x14ac:dyDescent="0.3"/>
    <row r="12" spans="1:9" ht="16.5" thickBot="1" x14ac:dyDescent="0.3">
      <c r="A12" s="114" t="s">
        <v>0</v>
      </c>
      <c r="B12" s="87" t="s">
        <v>37</v>
      </c>
      <c r="C12" s="87" t="s">
        <v>38</v>
      </c>
      <c r="D12" s="89" t="s">
        <v>39</v>
      </c>
      <c r="E12" s="87" t="s">
        <v>40</v>
      </c>
      <c r="F12" s="87" t="s">
        <v>41</v>
      </c>
      <c r="G12" s="87" t="s">
        <v>42</v>
      </c>
      <c r="H12" s="91" t="s">
        <v>43</v>
      </c>
      <c r="I12" s="88" t="s">
        <v>28</v>
      </c>
    </row>
    <row r="13" spans="1:9" x14ac:dyDescent="0.25">
      <c r="A13" s="82" t="s">
        <v>100</v>
      </c>
      <c r="B13" s="81" t="s">
        <v>102</v>
      </c>
      <c r="C13" s="81" t="s">
        <v>107</v>
      </c>
      <c r="D13" s="90">
        <v>9</v>
      </c>
      <c r="E13" s="81">
        <v>3</v>
      </c>
      <c r="F13" s="81">
        <v>0</v>
      </c>
      <c r="G13" s="81">
        <v>0</v>
      </c>
      <c r="H13" s="147">
        <f t="shared" ref="H13:H20" ca="1" si="7">RANDBETWEEN(1,20)</f>
        <v>20</v>
      </c>
      <c r="I13" s="81">
        <f t="shared" ref="I13" ca="1" si="8">SUM(D13:H13)</f>
        <v>32</v>
      </c>
    </row>
    <row r="14" spans="1:9" x14ac:dyDescent="0.25">
      <c r="A14" s="82" t="s">
        <v>100</v>
      </c>
      <c r="B14" s="81" t="s">
        <v>103</v>
      </c>
      <c r="C14" s="81" t="s">
        <v>108</v>
      </c>
      <c r="D14" s="90">
        <v>9</v>
      </c>
      <c r="E14" s="81">
        <v>3</v>
      </c>
      <c r="F14" s="81">
        <v>0</v>
      </c>
      <c r="G14" s="81">
        <v>0</v>
      </c>
      <c r="H14" s="147">
        <f t="shared" ca="1" si="7"/>
        <v>20</v>
      </c>
      <c r="I14" s="81">
        <f t="shared" ref="I14" ca="1" si="9">SUM(D14:H14)</f>
        <v>32</v>
      </c>
    </row>
    <row r="15" spans="1:9" x14ac:dyDescent="0.25">
      <c r="A15" s="82" t="s">
        <v>100</v>
      </c>
      <c r="B15" s="81" t="s">
        <v>104</v>
      </c>
      <c r="C15" s="81" t="s">
        <v>108</v>
      </c>
      <c r="D15" s="90">
        <v>9</v>
      </c>
      <c r="E15" s="81">
        <v>3</v>
      </c>
      <c r="F15" s="81">
        <v>0</v>
      </c>
      <c r="G15" s="81">
        <v>0</v>
      </c>
      <c r="H15" s="147">
        <f t="shared" ca="1" si="7"/>
        <v>6</v>
      </c>
      <c r="I15" s="81">
        <f t="shared" ref="I15" ca="1" si="10">SUM(D15:H15)</f>
        <v>18</v>
      </c>
    </row>
    <row r="16" spans="1:9" x14ac:dyDescent="0.25">
      <c r="A16" s="82" t="s">
        <v>100</v>
      </c>
      <c r="B16" s="81" t="s">
        <v>105</v>
      </c>
      <c r="C16" s="81" t="s">
        <v>109</v>
      </c>
      <c r="D16" s="90">
        <v>9</v>
      </c>
      <c r="E16" s="81">
        <v>1</v>
      </c>
      <c r="F16" s="81">
        <v>0</v>
      </c>
      <c r="G16" s="81">
        <v>0</v>
      </c>
      <c r="H16" s="147">
        <f t="shared" ca="1" si="7"/>
        <v>2</v>
      </c>
      <c r="I16" s="81">
        <f t="shared" ref="I16:I17" ca="1" si="11">SUM(D16:H16)</f>
        <v>12</v>
      </c>
    </row>
    <row r="17" spans="1:9" x14ac:dyDescent="0.25">
      <c r="A17" s="82" t="s">
        <v>100</v>
      </c>
      <c r="B17" s="81" t="s">
        <v>106</v>
      </c>
      <c r="C17" s="81" t="s">
        <v>109</v>
      </c>
      <c r="D17" s="90">
        <v>9</v>
      </c>
      <c r="E17" s="81">
        <v>1</v>
      </c>
      <c r="F17" s="81">
        <v>0</v>
      </c>
      <c r="G17" s="81">
        <v>0</v>
      </c>
      <c r="H17" s="147">
        <f t="shared" ca="1" si="7"/>
        <v>6</v>
      </c>
      <c r="I17" s="81">
        <f t="shared" ca="1" si="11"/>
        <v>16</v>
      </c>
    </row>
    <row r="18" spans="1:9" x14ac:dyDescent="0.25">
      <c r="A18" s="82" t="s">
        <v>138</v>
      </c>
      <c r="B18" s="81" t="s">
        <v>105</v>
      </c>
      <c r="C18" s="81" t="s">
        <v>91</v>
      </c>
      <c r="D18" s="90">
        <v>4</v>
      </c>
      <c r="E18" s="81">
        <v>0</v>
      </c>
      <c r="F18" s="81">
        <v>0</v>
      </c>
      <c r="G18" s="81">
        <v>0</v>
      </c>
      <c r="H18" s="147">
        <f t="shared" ca="1" si="7"/>
        <v>11</v>
      </c>
      <c r="I18" s="81">
        <f t="shared" ref="I18" ca="1" si="12">SUM(D18:H18)</f>
        <v>15</v>
      </c>
    </row>
    <row r="19" spans="1:9" x14ac:dyDescent="0.25">
      <c r="A19" s="82" t="s">
        <v>138</v>
      </c>
      <c r="B19" s="81" t="s">
        <v>106</v>
      </c>
      <c r="C19" s="81" t="s">
        <v>91</v>
      </c>
      <c r="D19" s="90">
        <v>4</v>
      </c>
      <c r="E19" s="81">
        <v>0</v>
      </c>
      <c r="F19" s="81">
        <v>0</v>
      </c>
      <c r="G19" s="81">
        <v>0</v>
      </c>
      <c r="H19" s="147">
        <f t="shared" ca="1" si="7"/>
        <v>19</v>
      </c>
      <c r="I19" s="81">
        <f t="shared" ref="I19" ca="1" si="13">SUM(D19:H19)</f>
        <v>23</v>
      </c>
    </row>
    <row r="20" spans="1:9" x14ac:dyDescent="0.25">
      <c r="A20" s="82" t="s">
        <v>138</v>
      </c>
      <c r="B20" s="81" t="s">
        <v>156</v>
      </c>
      <c r="C20" s="81" t="s">
        <v>92</v>
      </c>
      <c r="D20" s="90">
        <v>-1</v>
      </c>
      <c r="E20" s="81">
        <v>0</v>
      </c>
      <c r="F20" s="81">
        <v>0</v>
      </c>
      <c r="G20" s="81">
        <v>0</v>
      </c>
      <c r="H20" s="147">
        <f t="shared" ca="1" si="7"/>
        <v>5</v>
      </c>
      <c r="I20" s="81">
        <f t="shared" ref="I20" ca="1" si="14">SUM(D20:H20)</f>
        <v>4</v>
      </c>
    </row>
  </sheetData>
  <conditionalFormatting sqref="H2:H3 H13:H16">
    <cfRule type="cellIs" dxfId="99" priority="37" operator="equal">
      <formula>1</formula>
    </cfRule>
    <cfRule type="cellIs" dxfId="98" priority="38" operator="equal">
      <formula>19</formula>
    </cfRule>
    <cfRule type="cellIs" dxfId="97" priority="39" operator="equal">
      <formula>20</formula>
    </cfRule>
  </conditionalFormatting>
  <conditionalFormatting sqref="H17">
    <cfRule type="cellIs" dxfId="96" priority="31" operator="equal">
      <formula>1</formula>
    </cfRule>
    <cfRule type="cellIs" dxfId="95" priority="32" operator="equal">
      <formula>19</formula>
    </cfRule>
    <cfRule type="cellIs" dxfId="94" priority="33" operator="equal">
      <formula>20</formula>
    </cfRule>
  </conditionalFormatting>
  <conditionalFormatting sqref="H18">
    <cfRule type="cellIs" dxfId="93" priority="25" operator="equal">
      <formula>1</formula>
    </cfRule>
    <cfRule type="cellIs" dxfId="92" priority="26" operator="equal">
      <formula>19</formula>
    </cfRule>
    <cfRule type="cellIs" dxfId="91" priority="27" operator="equal">
      <formula>20</formula>
    </cfRule>
  </conditionalFormatting>
  <conditionalFormatting sqref="H19">
    <cfRule type="cellIs" dxfId="90" priority="22" operator="equal">
      <formula>1</formula>
    </cfRule>
    <cfRule type="cellIs" dxfId="89" priority="23" operator="equal">
      <formula>19</formula>
    </cfRule>
    <cfRule type="cellIs" dxfId="88" priority="24" operator="equal">
      <formula>20</formula>
    </cfRule>
  </conditionalFormatting>
  <conditionalFormatting sqref="H4">
    <cfRule type="cellIs" dxfId="87" priority="19" operator="equal">
      <formula>1</formula>
    </cfRule>
    <cfRule type="cellIs" dxfId="86" priority="20" operator="equal">
      <formula>19</formula>
    </cfRule>
    <cfRule type="cellIs" dxfId="85" priority="21" operator="equal">
      <formula>20</formula>
    </cfRule>
  </conditionalFormatting>
  <conditionalFormatting sqref="H10">
    <cfRule type="cellIs" dxfId="84" priority="16" operator="equal">
      <formula>1</formula>
    </cfRule>
    <cfRule type="cellIs" dxfId="83" priority="17" operator="equal">
      <formula>19</formula>
    </cfRule>
    <cfRule type="cellIs" dxfId="82" priority="18" operator="equal">
      <formula>20</formula>
    </cfRule>
  </conditionalFormatting>
  <conditionalFormatting sqref="H5">
    <cfRule type="cellIs" dxfId="81" priority="13" operator="equal">
      <formula>1</formula>
    </cfRule>
    <cfRule type="cellIs" dxfId="80" priority="14" operator="equal">
      <formula>19</formula>
    </cfRule>
    <cfRule type="cellIs" dxfId="79" priority="15" operator="equal">
      <formula>20</formula>
    </cfRule>
  </conditionalFormatting>
  <conditionalFormatting sqref="H9">
    <cfRule type="cellIs" dxfId="78" priority="10" operator="equal">
      <formula>1</formula>
    </cfRule>
    <cfRule type="cellIs" dxfId="77" priority="11" operator="equal">
      <formula>19</formula>
    </cfRule>
    <cfRule type="cellIs" dxfId="76" priority="12" operator="equal">
      <formula>20</formula>
    </cfRule>
  </conditionalFormatting>
  <conditionalFormatting sqref="H20">
    <cfRule type="cellIs" dxfId="75" priority="7" operator="equal">
      <formula>1</formula>
    </cfRule>
    <cfRule type="cellIs" dxfId="74" priority="8" operator="equal">
      <formula>19</formula>
    </cfRule>
    <cfRule type="cellIs" dxfId="73" priority="9" operator="equal">
      <formula>20</formula>
    </cfRule>
  </conditionalFormatting>
  <conditionalFormatting sqref="H6">
    <cfRule type="cellIs" dxfId="72" priority="4" operator="equal">
      <formula>1</formula>
    </cfRule>
    <cfRule type="cellIs" dxfId="71" priority="5" operator="equal">
      <formula>19</formula>
    </cfRule>
    <cfRule type="cellIs" dxfId="70" priority="6" operator="equal">
      <formula>20</formula>
    </cfRule>
  </conditionalFormatting>
  <conditionalFormatting sqref="H7:H8">
    <cfRule type="cellIs" dxfId="69" priority="1" operator="equal">
      <formula>1</formula>
    </cfRule>
    <cfRule type="cellIs" dxfId="68" priority="2" operator="equal">
      <formula>19</formula>
    </cfRule>
    <cfRule type="cellIs" dxfId="67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ColWidth="3.875" defaultRowHeight="15.75" x14ac:dyDescent="0.25"/>
  <cols>
    <col min="1" max="1" width="11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9.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7" t="s">
        <v>0</v>
      </c>
      <c r="B1" s="157" t="s">
        <v>86</v>
      </c>
      <c r="C1" s="157" t="s">
        <v>44</v>
      </c>
      <c r="D1" s="150" t="s">
        <v>3</v>
      </c>
      <c r="E1" s="157" t="s">
        <v>45</v>
      </c>
      <c r="G1" s="157" t="s">
        <v>0</v>
      </c>
      <c r="H1" s="157" t="s">
        <v>86</v>
      </c>
      <c r="I1" s="157" t="s">
        <v>44</v>
      </c>
      <c r="J1" s="150" t="s">
        <v>3</v>
      </c>
      <c r="K1" s="157" t="s">
        <v>45</v>
      </c>
    </row>
    <row r="2" spans="1:11" x14ac:dyDescent="0.25">
      <c r="A2" s="77" t="s">
        <v>114</v>
      </c>
      <c r="B2" s="78" t="s">
        <v>46</v>
      </c>
      <c r="C2" s="78">
        <v>0</v>
      </c>
      <c r="D2" s="148">
        <f t="shared" ref="D2:D14" ca="1" si="0">RANDBETWEEN(1,20)</f>
        <v>12</v>
      </c>
      <c r="E2" s="78">
        <f t="shared" ref="E2:E4" ca="1" si="1">D2+C2</f>
        <v>12</v>
      </c>
      <c r="G2" s="79" t="s">
        <v>101</v>
      </c>
      <c r="H2" s="86" t="s">
        <v>46</v>
      </c>
      <c r="I2" s="151">
        <v>4</v>
      </c>
      <c r="J2" s="148">
        <f t="shared" ref="J2:J13" ca="1" si="2">RANDBETWEEN(1,20)</f>
        <v>10</v>
      </c>
      <c r="K2" s="78">
        <f t="shared" ref="K2:K7" ca="1" si="3">J2+I2</f>
        <v>14</v>
      </c>
    </row>
    <row r="3" spans="1:11" x14ac:dyDescent="0.25">
      <c r="A3" s="80" t="s">
        <v>114</v>
      </c>
      <c r="B3" s="81" t="s">
        <v>47</v>
      </c>
      <c r="C3" s="81">
        <v>0</v>
      </c>
      <c r="D3" s="147">
        <f t="shared" ca="1" si="0"/>
        <v>13</v>
      </c>
      <c r="E3" s="81">
        <f t="shared" ca="1" si="1"/>
        <v>13</v>
      </c>
      <c r="G3" s="82" t="s">
        <v>101</v>
      </c>
      <c r="H3" s="86" t="s">
        <v>47</v>
      </c>
      <c r="I3" s="151">
        <v>11</v>
      </c>
      <c r="J3" s="147">
        <f t="shared" ca="1" si="2"/>
        <v>13</v>
      </c>
      <c r="K3" s="81">
        <f t="shared" ca="1" si="3"/>
        <v>24</v>
      </c>
    </row>
    <row r="4" spans="1:11" x14ac:dyDescent="0.25">
      <c r="A4" s="83" t="s">
        <v>114</v>
      </c>
      <c r="B4" s="84" t="s">
        <v>48</v>
      </c>
      <c r="C4" s="84">
        <v>-5</v>
      </c>
      <c r="D4" s="149">
        <f t="shared" ca="1" si="0"/>
        <v>6</v>
      </c>
      <c r="E4" s="84">
        <f t="shared" ca="1" si="1"/>
        <v>1</v>
      </c>
      <c r="G4" s="85" t="s">
        <v>101</v>
      </c>
      <c r="H4" s="152" t="s">
        <v>48</v>
      </c>
      <c r="I4" s="153">
        <v>9</v>
      </c>
      <c r="J4" s="149">
        <f t="shared" ca="1" si="2"/>
        <v>14</v>
      </c>
      <c r="K4" s="84">
        <f t="shared" ca="1" si="3"/>
        <v>23</v>
      </c>
    </row>
    <row r="5" spans="1:11" x14ac:dyDescent="0.25">
      <c r="A5" s="77" t="s">
        <v>115</v>
      </c>
      <c r="B5" s="78" t="s">
        <v>46</v>
      </c>
      <c r="C5" s="78">
        <v>0</v>
      </c>
      <c r="D5" s="148">
        <f t="shared" ca="1" si="0"/>
        <v>17</v>
      </c>
      <c r="E5" s="78">
        <f t="shared" ref="E5:E7" ca="1" si="4">D5+C5</f>
        <v>17</v>
      </c>
      <c r="G5" s="79" t="s">
        <v>100</v>
      </c>
      <c r="H5" s="86" t="s">
        <v>46</v>
      </c>
      <c r="I5" s="151">
        <v>9</v>
      </c>
      <c r="J5" s="148">
        <f t="shared" ca="1" si="2"/>
        <v>13</v>
      </c>
      <c r="K5" s="78">
        <f t="shared" ca="1" si="3"/>
        <v>22</v>
      </c>
    </row>
    <row r="6" spans="1:11" x14ac:dyDescent="0.25">
      <c r="A6" s="80" t="s">
        <v>115</v>
      </c>
      <c r="B6" s="81" t="s">
        <v>47</v>
      </c>
      <c r="C6" s="81">
        <v>2</v>
      </c>
      <c r="D6" s="147">
        <f t="shared" ca="1" si="0"/>
        <v>13</v>
      </c>
      <c r="E6" s="81">
        <f t="shared" ca="1" si="4"/>
        <v>15</v>
      </c>
      <c r="G6" s="82" t="s">
        <v>100</v>
      </c>
      <c r="H6" s="86" t="s">
        <v>47</v>
      </c>
      <c r="I6" s="151">
        <v>7</v>
      </c>
      <c r="J6" s="147">
        <f t="shared" ca="1" si="2"/>
        <v>14</v>
      </c>
      <c r="K6" s="81">
        <f t="shared" ca="1" si="3"/>
        <v>21</v>
      </c>
    </row>
    <row r="7" spans="1:11" x14ac:dyDescent="0.25">
      <c r="A7" s="83" t="s">
        <v>115</v>
      </c>
      <c r="B7" s="84" t="s">
        <v>48</v>
      </c>
      <c r="C7" s="84">
        <v>-5</v>
      </c>
      <c r="D7" s="149">
        <f t="shared" ca="1" si="0"/>
        <v>9</v>
      </c>
      <c r="E7" s="84">
        <f t="shared" ca="1" si="4"/>
        <v>4</v>
      </c>
      <c r="G7" s="85" t="s">
        <v>100</v>
      </c>
      <c r="H7" s="152" t="s">
        <v>48</v>
      </c>
      <c r="I7" s="153">
        <v>6</v>
      </c>
      <c r="J7" s="149">
        <f t="shared" ca="1" si="2"/>
        <v>4</v>
      </c>
      <c r="K7" s="84">
        <f t="shared" ca="1" si="3"/>
        <v>10</v>
      </c>
    </row>
    <row r="8" spans="1:11" x14ac:dyDescent="0.25">
      <c r="A8" s="77" t="s">
        <v>119</v>
      </c>
      <c r="B8" s="78" t="s">
        <v>46</v>
      </c>
      <c r="C8" s="78">
        <v>6</v>
      </c>
      <c r="D8" s="148">
        <f t="shared" ca="1" si="0"/>
        <v>5</v>
      </c>
      <c r="E8" s="78">
        <f t="shared" ref="E8:E10" ca="1" si="5">D8+C8</f>
        <v>11</v>
      </c>
      <c r="G8" s="79" t="s">
        <v>138</v>
      </c>
      <c r="H8" s="86" t="s">
        <v>46</v>
      </c>
      <c r="I8" s="78">
        <v>7</v>
      </c>
      <c r="J8" s="148">
        <f t="shared" ca="1" si="2"/>
        <v>4</v>
      </c>
      <c r="K8" s="78">
        <f t="shared" ref="K8:K10" ca="1" si="6">J8+I8</f>
        <v>11</v>
      </c>
    </row>
    <row r="9" spans="1:11" x14ac:dyDescent="0.25">
      <c r="A9" s="80" t="s">
        <v>119</v>
      </c>
      <c r="B9" s="81" t="s">
        <v>47</v>
      </c>
      <c r="C9" s="81">
        <v>1</v>
      </c>
      <c r="D9" s="147">
        <f t="shared" ca="1" si="0"/>
        <v>15</v>
      </c>
      <c r="E9" s="81">
        <f t="shared" ca="1" si="5"/>
        <v>16</v>
      </c>
      <c r="G9" s="82" t="s">
        <v>138</v>
      </c>
      <c r="H9" s="86" t="s">
        <v>47</v>
      </c>
      <c r="I9" s="81">
        <v>5</v>
      </c>
      <c r="J9" s="147">
        <f t="shared" ca="1" si="2"/>
        <v>9</v>
      </c>
      <c r="K9" s="81">
        <f t="shared" ca="1" si="6"/>
        <v>14</v>
      </c>
    </row>
    <row r="10" spans="1:11" x14ac:dyDescent="0.25">
      <c r="A10" s="83" t="s">
        <v>119</v>
      </c>
      <c r="B10" s="84" t="s">
        <v>48</v>
      </c>
      <c r="C10" s="84">
        <v>2</v>
      </c>
      <c r="D10" s="149">
        <f t="shared" ca="1" si="0"/>
        <v>5</v>
      </c>
      <c r="E10" s="84">
        <f t="shared" ca="1" si="5"/>
        <v>7</v>
      </c>
      <c r="G10" s="85" t="s">
        <v>138</v>
      </c>
      <c r="H10" s="152" t="s">
        <v>48</v>
      </c>
      <c r="I10" s="84">
        <v>2</v>
      </c>
      <c r="J10" s="149">
        <f t="shared" ca="1" si="2"/>
        <v>18</v>
      </c>
      <c r="K10" s="84">
        <f t="shared" ca="1" si="6"/>
        <v>20</v>
      </c>
    </row>
    <row r="11" spans="1:11" x14ac:dyDescent="0.25">
      <c r="A11" s="77" t="s">
        <v>117</v>
      </c>
      <c r="B11" s="78" t="s">
        <v>46</v>
      </c>
      <c r="C11" s="78">
        <v>5</v>
      </c>
      <c r="D11" s="148">
        <f t="shared" ca="1" si="0"/>
        <v>18</v>
      </c>
      <c r="E11" s="78">
        <f t="shared" ref="E11:E13" ca="1" si="7">D11+C11</f>
        <v>23</v>
      </c>
      <c r="G11" s="79"/>
      <c r="H11" s="86" t="s">
        <v>46</v>
      </c>
      <c r="I11" s="151"/>
      <c r="J11" s="148">
        <f t="shared" ca="1" si="2"/>
        <v>18</v>
      </c>
      <c r="K11" s="78">
        <f t="shared" ref="K11:K13" ca="1" si="8">J11+I11</f>
        <v>18</v>
      </c>
    </row>
    <row r="12" spans="1:11" x14ac:dyDescent="0.25">
      <c r="A12" s="80" t="s">
        <v>117</v>
      </c>
      <c r="B12" s="81" t="s">
        <v>47</v>
      </c>
      <c r="C12" s="81">
        <v>2</v>
      </c>
      <c r="D12" s="147">
        <f t="shared" ca="1" si="0"/>
        <v>4</v>
      </c>
      <c r="E12" s="81">
        <f t="shared" ca="1" si="7"/>
        <v>6</v>
      </c>
      <c r="G12" s="82"/>
      <c r="H12" s="86" t="s">
        <v>47</v>
      </c>
      <c r="I12" s="151"/>
      <c r="J12" s="147">
        <f t="shared" ca="1" si="2"/>
        <v>8</v>
      </c>
      <c r="K12" s="81">
        <f t="shared" ca="1" si="8"/>
        <v>8</v>
      </c>
    </row>
    <row r="13" spans="1:11" x14ac:dyDescent="0.25">
      <c r="A13" s="83" t="s">
        <v>117</v>
      </c>
      <c r="B13" s="84" t="s">
        <v>48</v>
      </c>
      <c r="C13" s="84">
        <v>1</v>
      </c>
      <c r="D13" s="149">
        <f t="shared" ca="1" si="0"/>
        <v>18</v>
      </c>
      <c r="E13" s="84">
        <f t="shared" ca="1" si="7"/>
        <v>19</v>
      </c>
      <c r="G13" s="85"/>
      <c r="H13" s="152" t="s">
        <v>48</v>
      </c>
      <c r="I13" s="153"/>
      <c r="J13" s="149">
        <f t="shared" ca="1" si="2"/>
        <v>15</v>
      </c>
      <c r="K13" s="84">
        <f t="shared" ca="1" si="8"/>
        <v>15</v>
      </c>
    </row>
    <row r="14" spans="1:11" x14ac:dyDescent="0.25">
      <c r="A14" s="83" t="s">
        <v>158</v>
      </c>
      <c r="B14" s="84" t="s">
        <v>159</v>
      </c>
      <c r="C14" s="84">
        <v>11</v>
      </c>
      <c r="D14" s="149">
        <f t="shared" ca="1" si="0"/>
        <v>5</v>
      </c>
      <c r="E14" s="84">
        <f t="shared" ref="E14" ca="1" si="9">D14+C14</f>
        <v>16</v>
      </c>
    </row>
  </sheetData>
  <conditionalFormatting sqref="G2">
    <cfRule type="cellIs" dxfId="66" priority="163" operator="equal">
      <formula>"No"</formula>
    </cfRule>
    <cfRule type="cellIs" dxfId="65" priority="164" operator="equal">
      <formula>"Yes"</formula>
    </cfRule>
  </conditionalFormatting>
  <conditionalFormatting sqref="G3:G4">
    <cfRule type="cellIs" dxfId="64" priority="161" operator="equal">
      <formula>"No"</formula>
    </cfRule>
    <cfRule type="cellIs" dxfId="63" priority="162" operator="equal">
      <formula>"Yes"</formula>
    </cfRule>
  </conditionalFormatting>
  <conditionalFormatting sqref="G5">
    <cfRule type="cellIs" dxfId="62" priority="151" operator="equal">
      <formula>"No"</formula>
    </cfRule>
    <cfRule type="cellIs" dxfId="61" priority="152" operator="equal">
      <formula>"Yes"</formula>
    </cfRule>
  </conditionalFormatting>
  <conditionalFormatting sqref="G6:G7">
    <cfRule type="cellIs" dxfId="60" priority="149" operator="equal">
      <formula>"No"</formula>
    </cfRule>
    <cfRule type="cellIs" dxfId="59" priority="150" operator="equal">
      <formula>"Yes"</formula>
    </cfRule>
  </conditionalFormatting>
  <conditionalFormatting sqref="G2">
    <cfRule type="cellIs" dxfId="58" priority="139" operator="equal">
      <formula>"No"</formula>
    </cfRule>
    <cfRule type="cellIs" dxfId="57" priority="140" operator="equal">
      <formula>"Yes"</formula>
    </cfRule>
  </conditionalFormatting>
  <conditionalFormatting sqref="G3:G4">
    <cfRule type="cellIs" dxfId="56" priority="137" operator="equal">
      <formula>"No"</formula>
    </cfRule>
    <cfRule type="cellIs" dxfId="55" priority="138" operator="equal">
      <formula>"Yes"</formula>
    </cfRule>
  </conditionalFormatting>
  <conditionalFormatting sqref="G5">
    <cfRule type="cellIs" dxfId="54" priority="135" operator="equal">
      <formula>"No"</formula>
    </cfRule>
    <cfRule type="cellIs" dxfId="53" priority="136" operator="equal">
      <formula>"Yes"</formula>
    </cfRule>
  </conditionalFormatting>
  <conditionalFormatting sqref="G6:G7">
    <cfRule type="cellIs" dxfId="52" priority="133" operator="equal">
      <formula>"No"</formula>
    </cfRule>
    <cfRule type="cellIs" dxfId="51" priority="134" operator="equal">
      <formula>"Yes"</formula>
    </cfRule>
  </conditionalFormatting>
  <conditionalFormatting sqref="G11">
    <cfRule type="cellIs" dxfId="50" priority="119" operator="equal">
      <formula>"No"</formula>
    </cfRule>
    <cfRule type="cellIs" dxfId="49" priority="120" operator="equal">
      <formula>"Yes"</formula>
    </cfRule>
  </conditionalFormatting>
  <conditionalFormatting sqref="G12:G13">
    <cfRule type="cellIs" dxfId="48" priority="117" operator="equal">
      <formula>"No"</formula>
    </cfRule>
    <cfRule type="cellIs" dxfId="47" priority="118" operator="equal">
      <formula>"Yes"</formula>
    </cfRule>
  </conditionalFormatting>
  <conditionalFormatting sqref="G11">
    <cfRule type="cellIs" dxfId="46" priority="115" operator="equal">
      <formula>"No"</formula>
    </cfRule>
    <cfRule type="cellIs" dxfId="45" priority="116" operator="equal">
      <formula>"Yes"</formula>
    </cfRule>
  </conditionalFormatting>
  <conditionalFormatting sqref="G12:G13">
    <cfRule type="cellIs" dxfId="44" priority="113" operator="equal">
      <formula>"No"</formula>
    </cfRule>
    <cfRule type="cellIs" dxfId="43" priority="114" operator="equal">
      <formula>"Yes"</formula>
    </cfRule>
  </conditionalFormatting>
  <conditionalFormatting sqref="G8">
    <cfRule type="cellIs" dxfId="42" priority="23" operator="equal">
      <formula>"No"</formula>
    </cfRule>
    <cfRule type="cellIs" dxfId="41" priority="24" operator="equal">
      <formula>"Yes"</formula>
    </cfRule>
  </conditionalFormatting>
  <conditionalFormatting sqref="G9:G10">
    <cfRule type="cellIs" dxfId="40" priority="21" operator="equal">
      <formula>"No"</formula>
    </cfRule>
    <cfRule type="cellIs" dxfId="39" priority="22" operator="equal">
      <formula>"Yes"</formula>
    </cfRule>
  </conditionalFormatting>
  <conditionalFormatting sqref="G8">
    <cfRule type="cellIs" dxfId="38" priority="19" operator="equal">
      <formula>"No"</formula>
    </cfRule>
    <cfRule type="cellIs" dxfId="37" priority="20" operator="equal">
      <formula>"Yes"</formula>
    </cfRule>
  </conditionalFormatting>
  <conditionalFormatting sqref="G9:G10">
    <cfRule type="cellIs" dxfId="36" priority="17" operator="equal">
      <formula>"No"</formula>
    </cfRule>
    <cfRule type="cellIs" dxfId="35" priority="18" operator="equal">
      <formula>"Yes"</formula>
    </cfRule>
  </conditionalFormatting>
  <conditionalFormatting sqref="G2">
    <cfRule type="cellIs" dxfId="34" priority="15" operator="equal">
      <formula>"No"</formula>
    </cfRule>
    <cfRule type="cellIs" dxfId="33" priority="16" operator="equal">
      <formula>"Yes"</formula>
    </cfRule>
  </conditionalFormatting>
  <conditionalFormatting sqref="G3:G4">
    <cfRule type="cellIs" dxfId="32" priority="13" operator="equal">
      <formula>"No"</formula>
    </cfRule>
    <cfRule type="cellIs" dxfId="31" priority="14" operator="equal">
      <formula>"Yes"</formula>
    </cfRule>
  </conditionalFormatting>
  <conditionalFormatting sqref="G2">
    <cfRule type="cellIs" dxfId="30" priority="11" operator="equal">
      <formula>"No"</formula>
    </cfRule>
    <cfRule type="cellIs" dxfId="29" priority="12" operator="equal">
      <formula>"Yes"</formula>
    </cfRule>
  </conditionalFormatting>
  <conditionalFormatting sqref="G3:G4">
    <cfRule type="cellIs" dxfId="28" priority="9" operator="equal">
      <formula>"No"</formula>
    </cfRule>
    <cfRule type="cellIs" dxfId="27" priority="10" operator="equal">
      <formula>"Yes"</formula>
    </cfRule>
  </conditionalFormatting>
  <conditionalFormatting sqref="G5">
    <cfRule type="cellIs" dxfId="26" priority="7" operator="equal">
      <formula>"No"</formula>
    </cfRule>
    <cfRule type="cellIs" dxfId="25" priority="8" operator="equal">
      <formula>"Yes"</formula>
    </cfRule>
  </conditionalFormatting>
  <conditionalFormatting sqref="G6:G7">
    <cfRule type="cellIs" dxfId="24" priority="5" operator="equal">
      <formula>"No"</formula>
    </cfRule>
    <cfRule type="cellIs" dxfId="23" priority="6" operator="equal">
      <formula>"Yes"</formula>
    </cfRule>
  </conditionalFormatting>
  <conditionalFormatting sqref="G5">
    <cfRule type="cellIs" dxfId="22" priority="3" operator="equal">
      <formula>"No"</formula>
    </cfRule>
    <cfRule type="cellIs" dxfId="21" priority="4" operator="equal">
      <formula>"Yes"</formula>
    </cfRule>
  </conditionalFormatting>
  <conditionalFormatting sqref="G6:G7">
    <cfRule type="cellIs" dxfId="20" priority="1" operator="equal">
      <formula>"No"</formula>
    </cfRule>
    <cfRule type="cellIs" dxfId="19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4.12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16384" width="9" style="21"/>
  </cols>
  <sheetData>
    <row r="1" spans="1:27" s="17" customFormat="1" ht="33" thickTop="1" thickBot="1" x14ac:dyDescent="0.3">
      <c r="A1" s="58" t="s">
        <v>0</v>
      </c>
      <c r="B1" s="125" t="s">
        <v>49</v>
      </c>
      <c r="C1" s="128" t="s">
        <v>50</v>
      </c>
      <c r="D1" s="131" t="s">
        <v>51</v>
      </c>
      <c r="E1" s="160" t="s">
        <v>99</v>
      </c>
      <c r="F1" s="119" t="s">
        <v>52</v>
      </c>
      <c r="G1" s="120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5" thickTop="1" x14ac:dyDescent="0.25">
      <c r="A2" s="59" t="s">
        <v>126</v>
      </c>
      <c r="B2" s="126">
        <v>11</v>
      </c>
      <c r="C2" s="129">
        <v>11</v>
      </c>
      <c r="D2" s="132">
        <v>12</v>
      </c>
      <c r="E2" s="161">
        <v>0</v>
      </c>
      <c r="F2" s="121" t="s">
        <v>73</v>
      </c>
      <c r="G2" s="122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3" si="0">SUM(H2:U2)</f>
        <v>0</v>
      </c>
      <c r="W2" s="72"/>
      <c r="X2" s="75"/>
      <c r="Y2" s="70">
        <v>42</v>
      </c>
      <c r="Z2" s="66">
        <f t="shared" ref="Z2:Z22" si="1">Y2+X2-(V2+W2)</f>
        <v>42</v>
      </c>
      <c r="AA2" s="140">
        <f t="shared" ref="AA2" si="2">SMALL(Y2:Z2,1)</f>
        <v>42</v>
      </c>
    </row>
    <row r="3" spans="1:27" x14ac:dyDescent="0.25">
      <c r="A3" s="59" t="s">
        <v>130</v>
      </c>
      <c r="B3" s="127">
        <v>10</v>
      </c>
      <c r="C3" s="130">
        <v>12</v>
      </c>
      <c r="D3" s="133">
        <v>12</v>
      </c>
      <c r="E3" s="162">
        <v>0</v>
      </c>
      <c r="F3" s="123" t="s">
        <v>73</v>
      </c>
      <c r="G3" s="124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4"/>
      <c r="V3" s="66">
        <f t="shared" si="0"/>
        <v>0</v>
      </c>
      <c r="W3" s="73"/>
      <c r="X3" s="76"/>
      <c r="Y3" s="70">
        <v>24</v>
      </c>
      <c r="Z3" s="67">
        <f>Y3+X3-(V3+W3)</f>
        <v>24</v>
      </c>
      <c r="AA3" s="140">
        <f>SMALL(Y3:Z3,1)</f>
        <v>24</v>
      </c>
    </row>
    <row r="4" spans="1:27" x14ac:dyDescent="0.25">
      <c r="A4" s="59" t="s">
        <v>134</v>
      </c>
      <c r="B4" s="127">
        <v>13</v>
      </c>
      <c r="C4" s="130">
        <v>17</v>
      </c>
      <c r="D4" s="133">
        <v>19</v>
      </c>
      <c r="E4" s="162">
        <v>0</v>
      </c>
      <c r="F4" s="123" t="s">
        <v>73</v>
      </c>
      <c r="G4" s="124">
        <v>0</v>
      </c>
      <c r="H4" s="57">
        <v>10</v>
      </c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 t="shared" ref="V4:V5" si="3">SUM(H4:U4)</f>
        <v>10</v>
      </c>
      <c r="W4" s="73"/>
      <c r="X4" s="76"/>
      <c r="Y4" s="70">
        <v>47</v>
      </c>
      <c r="Z4" s="67">
        <f>Y4+X4-(V4+W4)</f>
        <v>37</v>
      </c>
      <c r="AA4" s="140">
        <f>SMALL(Y4:Z4,1)</f>
        <v>37</v>
      </c>
    </row>
    <row r="5" spans="1:27" x14ac:dyDescent="0.25">
      <c r="A5" s="60" t="s">
        <v>131</v>
      </c>
      <c r="B5" s="127">
        <v>10</v>
      </c>
      <c r="C5" s="130">
        <v>10</v>
      </c>
      <c r="D5" s="133">
        <v>10</v>
      </c>
      <c r="E5" s="162">
        <v>0</v>
      </c>
      <c r="F5" s="123" t="s">
        <v>73</v>
      </c>
      <c r="G5" s="124">
        <v>0</v>
      </c>
      <c r="H5" s="57"/>
      <c r="I5" s="22"/>
      <c r="J5" s="23"/>
      <c r="K5" s="154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si="3"/>
        <v>0</v>
      </c>
      <c r="W5" s="73"/>
      <c r="X5" s="76"/>
      <c r="Y5" s="70">
        <v>18</v>
      </c>
      <c r="Z5" s="67">
        <f t="shared" ref="Z5" si="4">Y5+X5-(V5+W5)</f>
        <v>18</v>
      </c>
      <c r="AA5" s="140">
        <f t="shared" ref="AA5" si="5">SMALL(Y5:Z5,1)</f>
        <v>18</v>
      </c>
    </row>
    <row r="6" spans="1:27" x14ac:dyDescent="0.25">
      <c r="A6" s="60" t="s">
        <v>127</v>
      </c>
      <c r="B6" s="127">
        <v>9</v>
      </c>
      <c r="C6" s="130">
        <v>10</v>
      </c>
      <c r="D6" s="133">
        <v>10</v>
      </c>
      <c r="E6" s="162">
        <v>0</v>
      </c>
      <c r="F6" s="123" t="s">
        <v>73</v>
      </c>
      <c r="G6" s="124">
        <v>0</v>
      </c>
      <c r="H6" s="57"/>
      <c r="I6" s="22"/>
      <c r="J6" s="23"/>
      <c r="K6" s="154"/>
      <c r="L6" s="30"/>
      <c r="M6" s="33"/>
      <c r="N6" s="39"/>
      <c r="O6" s="42"/>
      <c r="P6" s="45"/>
      <c r="Q6" s="48"/>
      <c r="R6" s="51"/>
      <c r="S6" s="54"/>
      <c r="T6" s="36"/>
      <c r="U6" s="64"/>
      <c r="V6" s="66">
        <f t="shared" ref="V6:V7" si="6">SUM(H6:U6)</f>
        <v>0</v>
      </c>
      <c r="W6" s="73"/>
      <c r="X6" s="76"/>
      <c r="Y6" s="70">
        <v>41</v>
      </c>
      <c r="Z6" s="67">
        <f t="shared" ref="Z6:Z7" si="7">Y6+X6-(V6+W6)</f>
        <v>41</v>
      </c>
      <c r="AA6" s="140">
        <f t="shared" ref="AA6:AA7" si="8">SMALL(Y6:Z6,1)</f>
        <v>41</v>
      </c>
    </row>
    <row r="7" spans="1:27" x14ac:dyDescent="0.25">
      <c r="A7" s="60" t="s">
        <v>132</v>
      </c>
      <c r="B7" s="127">
        <v>10</v>
      </c>
      <c r="C7" s="130">
        <v>10</v>
      </c>
      <c r="D7" s="133">
        <v>10</v>
      </c>
      <c r="E7" s="162">
        <v>0</v>
      </c>
      <c r="F7" s="123" t="s">
        <v>85</v>
      </c>
      <c r="G7" s="124">
        <v>1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4"/>
      <c r="V7" s="66">
        <f t="shared" si="6"/>
        <v>0</v>
      </c>
      <c r="W7" s="73"/>
      <c r="X7" s="76"/>
      <c r="Y7" s="70">
        <v>23</v>
      </c>
      <c r="Z7" s="67">
        <f t="shared" si="7"/>
        <v>23</v>
      </c>
      <c r="AA7" s="140">
        <f t="shared" si="8"/>
        <v>23</v>
      </c>
    </row>
    <row r="8" spans="1:27" x14ac:dyDescent="0.25">
      <c r="A8" s="60" t="s">
        <v>77</v>
      </c>
      <c r="B8" s="127">
        <v>18</v>
      </c>
      <c r="C8" s="130">
        <v>13</v>
      </c>
      <c r="D8" s="133">
        <v>21</v>
      </c>
      <c r="E8" s="162">
        <v>0</v>
      </c>
      <c r="F8" s="123" t="s">
        <v>85</v>
      </c>
      <c r="G8" s="124">
        <v>1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4"/>
      <c r="V8" s="66">
        <f t="shared" ref="V8:V10" si="9">SUM(H8:U8)</f>
        <v>0</v>
      </c>
      <c r="W8" s="73"/>
      <c r="X8" s="76"/>
      <c r="Y8" s="70">
        <v>27</v>
      </c>
      <c r="Z8" s="67">
        <f t="shared" ref="Z8:Z11" si="10">Y8+X8-(V8+W8)</f>
        <v>27</v>
      </c>
      <c r="AA8" s="140">
        <f t="shared" ref="AA8:AA11" si="11">SMALL(Y8:Z8,1)</f>
        <v>27</v>
      </c>
    </row>
    <row r="9" spans="1:27" x14ac:dyDescent="0.25">
      <c r="A9" s="60" t="s">
        <v>136</v>
      </c>
      <c r="B9" s="127">
        <v>15</v>
      </c>
      <c r="C9" s="130">
        <v>12</v>
      </c>
      <c r="D9" s="133">
        <v>17</v>
      </c>
      <c r="E9" s="162">
        <v>0</v>
      </c>
      <c r="F9" s="123" t="s">
        <v>85</v>
      </c>
      <c r="G9" s="124">
        <v>1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si="9"/>
        <v>0</v>
      </c>
      <c r="W9" s="73"/>
      <c r="X9" s="76"/>
      <c r="Y9" s="70">
        <v>30</v>
      </c>
      <c r="Z9" s="67">
        <f t="shared" si="10"/>
        <v>30</v>
      </c>
      <c r="AA9" s="140">
        <f t="shared" si="11"/>
        <v>30</v>
      </c>
    </row>
    <row r="10" spans="1:27" x14ac:dyDescent="0.25">
      <c r="A10" s="60" t="s">
        <v>128</v>
      </c>
      <c r="B10" s="127">
        <v>16</v>
      </c>
      <c r="C10" s="130">
        <v>17</v>
      </c>
      <c r="D10" s="133" t="s">
        <v>161</v>
      </c>
      <c r="E10" s="162">
        <v>0</v>
      </c>
      <c r="F10" s="123" t="s">
        <v>85</v>
      </c>
      <c r="G10" s="124">
        <v>1</v>
      </c>
      <c r="H10" s="57"/>
      <c r="I10" s="22"/>
      <c r="J10" s="48"/>
      <c r="K10" s="154"/>
      <c r="L10" s="155"/>
      <c r="M10" s="156"/>
      <c r="N10" s="39"/>
      <c r="O10" s="42"/>
      <c r="P10" s="45"/>
      <c r="Q10" s="48"/>
      <c r="R10" s="51"/>
      <c r="S10" s="54"/>
      <c r="T10" s="36"/>
      <c r="U10" s="64"/>
      <c r="V10" s="66">
        <f t="shared" si="9"/>
        <v>0</v>
      </c>
      <c r="W10" s="73"/>
      <c r="X10" s="76"/>
      <c r="Y10" s="70">
        <v>42</v>
      </c>
      <c r="Z10" s="67">
        <f t="shared" si="10"/>
        <v>42</v>
      </c>
      <c r="AA10" s="140">
        <f t="shared" si="11"/>
        <v>42</v>
      </c>
    </row>
    <row r="11" spans="1:27" x14ac:dyDescent="0.25">
      <c r="A11" s="60" t="s">
        <v>129</v>
      </c>
      <c r="B11" s="127">
        <v>14</v>
      </c>
      <c r="C11" s="130">
        <v>10</v>
      </c>
      <c r="D11" s="133">
        <v>15</v>
      </c>
      <c r="E11" s="162">
        <v>0</v>
      </c>
      <c r="F11" s="123" t="s">
        <v>73</v>
      </c>
      <c r="G11" s="124">
        <v>0</v>
      </c>
      <c r="H11" s="57"/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4"/>
      <c r="V11" s="66">
        <f t="shared" ref="V11" si="12">SUM(H11:U11)</f>
        <v>0</v>
      </c>
      <c r="W11" s="73"/>
      <c r="X11" s="76"/>
      <c r="Y11" s="70">
        <v>63</v>
      </c>
      <c r="Z11" s="67">
        <f t="shared" si="10"/>
        <v>63</v>
      </c>
      <c r="AA11" s="140">
        <f t="shared" si="11"/>
        <v>63</v>
      </c>
    </row>
    <row r="12" spans="1:27" x14ac:dyDescent="0.25">
      <c r="A12" s="60" t="s">
        <v>133</v>
      </c>
      <c r="B12" s="127">
        <v>10</v>
      </c>
      <c r="C12" s="130">
        <v>10</v>
      </c>
      <c r="D12" s="133">
        <v>10</v>
      </c>
      <c r="E12" s="162">
        <v>0</v>
      </c>
      <c r="F12" s="123" t="s">
        <v>73</v>
      </c>
      <c r="G12" s="124">
        <v>0</v>
      </c>
      <c r="H12" s="57"/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4"/>
      <c r="V12" s="66">
        <f t="shared" ref="V12" si="13">SUM(H12:U12)</f>
        <v>0</v>
      </c>
      <c r="W12" s="73"/>
      <c r="X12" s="76"/>
      <c r="Y12" s="70">
        <v>8</v>
      </c>
      <c r="Z12" s="67">
        <f t="shared" ref="Z12" si="14">Y12+X12-(V12+W12)</f>
        <v>8</v>
      </c>
      <c r="AA12" s="140">
        <f t="shared" ref="AA12" si="15">SMALL(Y12:Z12,1)</f>
        <v>8</v>
      </c>
    </row>
    <row r="13" spans="1:27" x14ac:dyDescent="0.25">
      <c r="A13" s="163" t="s">
        <v>116</v>
      </c>
      <c r="B13" s="127">
        <v>13</v>
      </c>
      <c r="C13" s="130">
        <v>13</v>
      </c>
      <c r="D13" s="133">
        <v>15</v>
      </c>
      <c r="E13" s="162">
        <v>0</v>
      </c>
      <c r="F13" s="123" t="s">
        <v>73</v>
      </c>
      <c r="G13" s="124">
        <v>0</v>
      </c>
      <c r="H13" s="57">
        <v>10</v>
      </c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4"/>
      <c r="V13" s="66">
        <f t="shared" ref="V13:V22" si="16">SUM(H13:U13)</f>
        <v>10</v>
      </c>
      <c r="W13" s="73"/>
      <c r="X13" s="76"/>
      <c r="Y13" s="70">
        <v>50</v>
      </c>
      <c r="Z13" s="67">
        <f t="shared" si="1"/>
        <v>40</v>
      </c>
      <c r="AA13" s="140">
        <f t="shared" ref="AA13:AA22" si="17">SMALL(Y13:Z13,1)</f>
        <v>40</v>
      </c>
    </row>
    <row r="14" spans="1:27" x14ac:dyDescent="0.25">
      <c r="A14" s="163" t="s">
        <v>160</v>
      </c>
      <c r="B14" s="127">
        <v>14</v>
      </c>
      <c r="C14" s="130">
        <v>10</v>
      </c>
      <c r="D14" s="133">
        <v>14</v>
      </c>
      <c r="E14" s="162">
        <v>0</v>
      </c>
      <c r="F14" s="123" t="s">
        <v>73</v>
      </c>
      <c r="G14" s="124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4"/>
      <c r="V14" s="66">
        <f t="shared" si="16"/>
        <v>0</v>
      </c>
      <c r="W14" s="73"/>
      <c r="X14" s="76"/>
      <c r="Y14" s="70">
        <v>40</v>
      </c>
      <c r="Z14" s="67">
        <f t="shared" si="1"/>
        <v>40</v>
      </c>
      <c r="AA14" s="140">
        <f t="shared" si="17"/>
        <v>40</v>
      </c>
    </row>
    <row r="15" spans="1:27" x14ac:dyDescent="0.25">
      <c r="A15" s="163" t="s">
        <v>115</v>
      </c>
      <c r="B15" s="127">
        <v>12</v>
      </c>
      <c r="C15" s="130">
        <v>14</v>
      </c>
      <c r="D15" s="133">
        <v>14</v>
      </c>
      <c r="E15" s="162">
        <v>0</v>
      </c>
      <c r="F15" s="123" t="s">
        <v>73</v>
      </c>
      <c r="G15" s="124">
        <v>0</v>
      </c>
      <c r="H15" s="57"/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/>
      <c r="U15" s="64"/>
      <c r="V15" s="66">
        <f t="shared" si="16"/>
        <v>0</v>
      </c>
      <c r="W15" s="73"/>
      <c r="X15" s="76"/>
      <c r="Y15" s="70">
        <v>2</v>
      </c>
      <c r="Z15" s="67">
        <f t="shared" si="1"/>
        <v>2</v>
      </c>
      <c r="AA15" s="140">
        <f t="shared" si="17"/>
        <v>2</v>
      </c>
    </row>
    <row r="16" spans="1:27" x14ac:dyDescent="0.25">
      <c r="A16" s="163" t="s">
        <v>117</v>
      </c>
      <c r="B16" s="127">
        <v>13</v>
      </c>
      <c r="C16" s="130">
        <v>13</v>
      </c>
      <c r="D16" s="133">
        <v>16</v>
      </c>
      <c r="E16" s="162">
        <v>0</v>
      </c>
      <c r="F16" s="123" t="s">
        <v>73</v>
      </c>
      <c r="G16" s="124">
        <v>0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4"/>
      <c r="V16" s="66">
        <f t="shared" si="16"/>
        <v>0</v>
      </c>
      <c r="W16" s="73"/>
      <c r="X16" s="76"/>
      <c r="Y16" s="70">
        <v>58</v>
      </c>
      <c r="Z16" s="67">
        <f t="shared" si="1"/>
        <v>58</v>
      </c>
      <c r="AA16" s="140">
        <f t="shared" si="17"/>
        <v>58</v>
      </c>
    </row>
    <row r="17" spans="1:27" x14ac:dyDescent="0.25">
      <c r="A17" s="163" t="s">
        <v>150</v>
      </c>
      <c r="B17" s="127">
        <v>16</v>
      </c>
      <c r="C17" s="130">
        <v>15</v>
      </c>
      <c r="D17" s="133">
        <v>21</v>
      </c>
      <c r="E17" s="162">
        <v>0</v>
      </c>
      <c r="F17" s="123" t="s">
        <v>151</v>
      </c>
      <c r="G17" s="124">
        <v>5</v>
      </c>
      <c r="H17" s="57"/>
      <c r="I17" s="22"/>
      <c r="J17" s="23"/>
      <c r="K17" s="27"/>
      <c r="L17" s="155"/>
      <c r="M17" s="33"/>
      <c r="N17" s="39"/>
      <c r="O17" s="42"/>
      <c r="P17" s="45"/>
      <c r="Q17" s="48"/>
      <c r="R17" s="51"/>
      <c r="S17" s="54"/>
      <c r="T17" s="36"/>
      <c r="U17" s="64"/>
      <c r="V17" s="66">
        <f t="shared" ref="V17" si="18">SUM(H17:U17)</f>
        <v>0</v>
      </c>
      <c r="W17" s="73"/>
      <c r="X17" s="76"/>
      <c r="Y17" s="70">
        <f>(0.75*10*4)+10</f>
        <v>40</v>
      </c>
      <c r="Z17" s="67">
        <f t="shared" ref="Z17" si="19">Y17+X17-(V17+W17)</f>
        <v>40</v>
      </c>
      <c r="AA17" s="140">
        <f t="shared" ref="AA17" si="20">SMALL(Y17:Z17,1)</f>
        <v>40</v>
      </c>
    </row>
    <row r="18" spans="1:27" x14ac:dyDescent="0.25">
      <c r="A18" s="163" t="s">
        <v>119</v>
      </c>
      <c r="B18" s="127">
        <v>12</v>
      </c>
      <c r="C18" s="130">
        <v>12</v>
      </c>
      <c r="D18" s="133">
        <v>14</v>
      </c>
      <c r="E18" s="162">
        <v>0</v>
      </c>
      <c r="F18" s="123" t="s">
        <v>73</v>
      </c>
      <c r="G18" s="124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4"/>
      <c r="V18" s="66">
        <f t="shared" si="16"/>
        <v>0</v>
      </c>
      <c r="W18" s="73"/>
      <c r="X18" s="76"/>
      <c r="Y18" s="70">
        <v>39</v>
      </c>
      <c r="Z18" s="67">
        <f t="shared" si="1"/>
        <v>39</v>
      </c>
      <c r="AA18" s="140">
        <f t="shared" si="17"/>
        <v>39</v>
      </c>
    </row>
    <row r="19" spans="1:27" x14ac:dyDescent="0.25">
      <c r="A19" s="163" t="s">
        <v>120</v>
      </c>
      <c r="B19" s="127">
        <v>10</v>
      </c>
      <c r="C19" s="130">
        <v>11</v>
      </c>
      <c r="D19" s="133">
        <v>10</v>
      </c>
      <c r="E19" s="162">
        <v>0</v>
      </c>
      <c r="F19" s="123" t="s">
        <v>73</v>
      </c>
      <c r="G19" s="124">
        <v>0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4"/>
      <c r="V19" s="66">
        <f t="shared" si="16"/>
        <v>0</v>
      </c>
      <c r="W19" s="73"/>
      <c r="X19" s="76"/>
      <c r="Y19" s="70">
        <v>3</v>
      </c>
      <c r="Z19" s="67">
        <f t="shared" si="1"/>
        <v>3</v>
      </c>
      <c r="AA19" s="140">
        <f t="shared" si="17"/>
        <v>3</v>
      </c>
    </row>
    <row r="20" spans="1:27" x14ac:dyDescent="0.25">
      <c r="A20" s="163" t="s">
        <v>121</v>
      </c>
      <c r="B20" s="127">
        <v>11</v>
      </c>
      <c r="C20" s="130">
        <v>10</v>
      </c>
      <c r="D20" s="133">
        <v>10</v>
      </c>
      <c r="E20" s="162">
        <v>0</v>
      </c>
      <c r="F20" s="123" t="s">
        <v>73</v>
      </c>
      <c r="G20" s="124">
        <v>0</v>
      </c>
      <c r="H20" s="57"/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4"/>
      <c r="V20" s="66">
        <f t="shared" si="16"/>
        <v>0</v>
      </c>
      <c r="W20" s="73"/>
      <c r="X20" s="76"/>
      <c r="Y20" s="70">
        <v>3</v>
      </c>
      <c r="Z20" s="67">
        <f t="shared" si="1"/>
        <v>3</v>
      </c>
      <c r="AA20" s="140">
        <f t="shared" si="17"/>
        <v>3</v>
      </c>
    </row>
    <row r="21" spans="1:27" x14ac:dyDescent="0.25">
      <c r="A21" s="163" t="s">
        <v>122</v>
      </c>
      <c r="B21" s="127">
        <v>11</v>
      </c>
      <c r="C21" s="130">
        <v>11</v>
      </c>
      <c r="D21" s="133">
        <v>10</v>
      </c>
      <c r="E21" s="162">
        <v>0</v>
      </c>
      <c r="F21" s="123" t="s">
        <v>73</v>
      </c>
      <c r="G21" s="124">
        <v>0</v>
      </c>
      <c r="H21" s="57"/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4"/>
      <c r="V21" s="66">
        <f t="shared" si="16"/>
        <v>0</v>
      </c>
      <c r="W21" s="73"/>
      <c r="X21" s="76"/>
      <c r="Y21" s="70">
        <v>2</v>
      </c>
      <c r="Z21" s="67">
        <f t="shared" si="1"/>
        <v>2</v>
      </c>
      <c r="AA21" s="140">
        <f t="shared" si="17"/>
        <v>2</v>
      </c>
    </row>
    <row r="22" spans="1:27" x14ac:dyDescent="0.25">
      <c r="A22" s="163" t="s">
        <v>118</v>
      </c>
      <c r="B22" s="127">
        <v>9</v>
      </c>
      <c r="C22" s="130">
        <v>9</v>
      </c>
      <c r="D22" s="133">
        <v>9</v>
      </c>
      <c r="E22" s="162">
        <v>0</v>
      </c>
      <c r="F22" s="123" t="s">
        <v>73</v>
      </c>
      <c r="G22" s="124">
        <v>0</v>
      </c>
      <c r="H22" s="57"/>
      <c r="I22" s="22"/>
      <c r="J22" s="23"/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4"/>
      <c r="V22" s="66">
        <f t="shared" si="16"/>
        <v>0</v>
      </c>
      <c r="W22" s="73"/>
      <c r="X22" s="76"/>
      <c r="Y22" s="70">
        <v>3</v>
      </c>
      <c r="Z22" s="67">
        <f t="shared" si="1"/>
        <v>3</v>
      </c>
      <c r="AA22" s="140">
        <f t="shared" si="17"/>
        <v>3</v>
      </c>
    </row>
    <row r="23" spans="1:27" x14ac:dyDescent="0.25">
      <c r="A23" s="61" t="s">
        <v>137</v>
      </c>
      <c r="B23" s="127">
        <v>19</v>
      </c>
      <c r="C23" s="130">
        <v>10</v>
      </c>
      <c r="D23" s="133">
        <v>19</v>
      </c>
      <c r="E23" s="162">
        <v>0</v>
      </c>
      <c r="F23" s="123" t="s">
        <v>73</v>
      </c>
      <c r="G23" s="124">
        <v>0</v>
      </c>
      <c r="H23" s="57">
        <v>5</v>
      </c>
      <c r="I23" s="22">
        <v>1</v>
      </c>
      <c r="J23" s="23">
        <v>18</v>
      </c>
      <c r="K23" s="27"/>
      <c r="L23" s="30"/>
      <c r="M23" s="33"/>
      <c r="N23" s="39"/>
      <c r="O23" s="42"/>
      <c r="P23" s="45">
        <v>12</v>
      </c>
      <c r="Q23" s="48"/>
      <c r="R23" s="51"/>
      <c r="S23" s="54"/>
      <c r="T23" s="36">
        <v>45</v>
      </c>
      <c r="U23" s="64"/>
      <c r="V23" s="66">
        <f t="shared" ref="V23" si="21">SUM(H23:U23)</f>
        <v>81</v>
      </c>
      <c r="W23" s="73"/>
      <c r="X23" s="76"/>
      <c r="Y23" s="70">
        <v>76</v>
      </c>
      <c r="Z23" s="67">
        <f t="shared" ref="Z23" si="22">Y23+X23-(V23+W23)</f>
        <v>-5</v>
      </c>
      <c r="AA23" s="140">
        <f t="shared" ref="AA23" si="23">SMALL(Y23:Z23,1)</f>
        <v>-5</v>
      </c>
    </row>
    <row r="24" spans="1:27" x14ac:dyDescent="0.25">
      <c r="A24" s="61" t="s">
        <v>135</v>
      </c>
      <c r="B24" s="127">
        <v>20</v>
      </c>
      <c r="C24" s="130">
        <v>18</v>
      </c>
      <c r="D24" s="133">
        <v>22</v>
      </c>
      <c r="E24" s="162">
        <v>0</v>
      </c>
      <c r="F24" s="123" t="s">
        <v>73</v>
      </c>
      <c r="G24" s="124">
        <v>0</v>
      </c>
      <c r="H24" s="57"/>
      <c r="I24" s="22"/>
      <c r="J24" s="23"/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4"/>
      <c r="V24" s="66">
        <f t="shared" ref="V24:V25" si="24">SUM(H24:U24)</f>
        <v>0</v>
      </c>
      <c r="W24" s="73"/>
      <c r="X24" s="76"/>
      <c r="Y24" s="70">
        <v>50</v>
      </c>
      <c r="Z24" s="67">
        <f t="shared" ref="Z24:Z25" si="25">Y24+X24-(V24+W24)</f>
        <v>50</v>
      </c>
      <c r="AA24" s="140">
        <f t="shared" ref="AA24:AA25" si="26">SMALL(Y24:Z24,1)</f>
        <v>50</v>
      </c>
    </row>
    <row r="25" spans="1:27" x14ac:dyDescent="0.25">
      <c r="A25" s="61" t="s">
        <v>157</v>
      </c>
      <c r="B25" s="127">
        <f>12-2</f>
        <v>10</v>
      </c>
      <c r="C25" s="130">
        <f>12-2</f>
        <v>10</v>
      </c>
      <c r="D25" s="133">
        <f>14-2</f>
        <v>12</v>
      </c>
      <c r="E25" s="162">
        <v>0</v>
      </c>
      <c r="F25" s="123" t="s">
        <v>73</v>
      </c>
      <c r="G25" s="124">
        <v>0</v>
      </c>
      <c r="H25" s="57">
        <v>8</v>
      </c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>
        <v>9</v>
      </c>
      <c r="U25" s="64"/>
      <c r="V25" s="66">
        <f t="shared" si="24"/>
        <v>17</v>
      </c>
      <c r="W25" s="73"/>
      <c r="X25" s="76"/>
      <c r="Y25" s="70">
        <f>28+6</f>
        <v>34</v>
      </c>
      <c r="Z25" s="67">
        <f t="shared" si="25"/>
        <v>17</v>
      </c>
      <c r="AA25" s="140">
        <f t="shared" si="26"/>
        <v>17</v>
      </c>
    </row>
    <row r="26" spans="1:27" x14ac:dyDescent="0.25">
      <c r="A26" s="61" t="s">
        <v>139</v>
      </c>
      <c r="B26" s="127">
        <f>12</f>
        <v>12</v>
      </c>
      <c r="C26" s="130">
        <f>12</f>
        <v>12</v>
      </c>
      <c r="D26" s="133">
        <f>14</f>
        <v>14</v>
      </c>
      <c r="E26" s="162">
        <v>0</v>
      </c>
      <c r="F26" s="123" t="s">
        <v>73</v>
      </c>
      <c r="G26" s="124">
        <v>0</v>
      </c>
      <c r="H26" s="57"/>
      <c r="I26" s="22"/>
      <c r="J26" s="23"/>
      <c r="K26" s="27"/>
      <c r="L26" s="30"/>
      <c r="M26" s="33"/>
      <c r="N26" s="39"/>
      <c r="O26" s="42"/>
      <c r="P26" s="45"/>
      <c r="Q26" s="48"/>
      <c r="R26" s="51"/>
      <c r="S26" s="54"/>
      <c r="T26" s="36"/>
      <c r="U26" s="64"/>
      <c r="V26" s="66">
        <f t="shared" ref="V26" si="27">SUM(H26:U26)</f>
        <v>0</v>
      </c>
      <c r="W26" s="73"/>
      <c r="X26" s="76"/>
      <c r="Y26" s="70">
        <f>28+6</f>
        <v>34</v>
      </c>
      <c r="Z26" s="67">
        <f t="shared" ref="Z26" si="28">Y26+X26-(V26+W26)</f>
        <v>34</v>
      </c>
      <c r="AA26" s="140">
        <f t="shared" ref="AA26" si="29">SMALL(Y26:Z26,1)</f>
        <v>34</v>
      </c>
    </row>
  </sheetData>
  <conditionalFormatting sqref="AA13:AA16 AA4:AA11">
    <cfRule type="cellIs" dxfId="18" priority="93" stopIfTrue="1" operator="lessThan">
      <formula>0.5</formula>
    </cfRule>
  </conditionalFormatting>
  <conditionalFormatting sqref="AA13:AA16 AA4:AA11 AA26">
    <cfRule type="cellIs" dxfId="17" priority="94" operator="lessThan">
      <formula>$Z4/2</formula>
    </cfRule>
  </conditionalFormatting>
  <conditionalFormatting sqref="AA2:AA3">
    <cfRule type="cellIs" dxfId="16" priority="91" stopIfTrue="1" operator="lessThan">
      <formula>0.5</formula>
    </cfRule>
  </conditionalFormatting>
  <conditionalFormatting sqref="AA2:AA3">
    <cfRule type="cellIs" dxfId="15" priority="92" operator="lessThan">
      <formula>$Z2/2</formula>
    </cfRule>
  </conditionalFormatting>
  <conditionalFormatting sqref="AA26">
    <cfRule type="cellIs" dxfId="14" priority="53" stopIfTrue="1" operator="lessThan">
      <formula>0.5</formula>
    </cfRule>
  </conditionalFormatting>
  <conditionalFormatting sqref="AA13:AA16 AA7:AA11 AA18:AA25">
    <cfRule type="cellIs" dxfId="13" priority="41" stopIfTrue="1" operator="lessThan">
      <formula>0.5</formula>
    </cfRule>
  </conditionalFormatting>
  <conditionalFormatting sqref="AA13:AA16 AA7:AA11 AA18:AA25">
    <cfRule type="cellIs" dxfId="12" priority="42" operator="lessThan">
      <formula>$Z7/2</formula>
    </cfRule>
  </conditionalFormatting>
  <conditionalFormatting sqref="AA18:AA22">
    <cfRule type="cellIs" dxfId="11" priority="11" stopIfTrue="1" operator="lessThan">
      <formula>0.5</formula>
    </cfRule>
  </conditionalFormatting>
  <conditionalFormatting sqref="AA18:AA22">
    <cfRule type="cellIs" dxfId="10" priority="12" operator="lessThan">
      <formula>$Z18/2</formula>
    </cfRule>
  </conditionalFormatting>
  <conditionalFormatting sqref="AA4">
    <cfRule type="cellIs" dxfId="9" priority="9" stopIfTrue="1" operator="lessThan">
      <formula>0.5</formula>
    </cfRule>
  </conditionalFormatting>
  <conditionalFormatting sqref="AA4">
    <cfRule type="cellIs" dxfId="8" priority="10" operator="lessThan">
      <formula>$Z4/2</formula>
    </cfRule>
  </conditionalFormatting>
  <conditionalFormatting sqref="AA12">
    <cfRule type="cellIs" dxfId="7" priority="7" stopIfTrue="1" operator="lessThan">
      <formula>0.5</formula>
    </cfRule>
  </conditionalFormatting>
  <conditionalFormatting sqref="AA12">
    <cfRule type="cellIs" dxfId="6" priority="8" operator="lessThan">
      <formula>$Z12/2</formula>
    </cfRule>
  </conditionalFormatting>
  <conditionalFormatting sqref="AA12">
    <cfRule type="cellIs" dxfId="5" priority="5" stopIfTrue="1" operator="lessThan">
      <formula>0.5</formula>
    </cfRule>
  </conditionalFormatting>
  <conditionalFormatting sqref="AA12">
    <cfRule type="cellIs" dxfId="4" priority="6" operator="lessThan">
      <formula>$Z12/2</formula>
    </cfRule>
  </conditionalFormatting>
  <conditionalFormatting sqref="AA17">
    <cfRule type="cellIs" dxfId="3" priority="3" stopIfTrue="1" operator="lessThan">
      <formula>0.5</formula>
    </cfRule>
  </conditionalFormatting>
  <conditionalFormatting sqref="AA17">
    <cfRule type="cellIs" dxfId="2" priority="4" operator="lessThan">
      <formula>$Z17/2</formula>
    </cfRule>
  </conditionalFormatting>
  <conditionalFormatting sqref="AA17">
    <cfRule type="cellIs" dxfId="1" priority="1" stopIfTrue="1" operator="lessThan">
      <formula>0.5</formula>
    </cfRule>
  </conditionalFormatting>
  <conditionalFormatting sqref="AA17">
    <cfRule type="cellIs" dxfId="0" priority="2" operator="lessThan">
      <formula>$Z17/2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25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25">
      <c r="B3" s="9" t="s">
        <v>14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10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19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25">
      <c r="B4" s="9" t="s">
        <v>15</v>
      </c>
      <c r="C4" s="10">
        <f ca="1">RANDBETWEEN(1,6)</f>
        <v>5</v>
      </c>
      <c r="D4" s="10">
        <f ca="1">RANDBETWEEN(1,6)+RANDBETWEEN(1,6)</f>
        <v>6</v>
      </c>
      <c r="E4" s="10">
        <f ca="1">RANDBETWEEN(1,6)+RANDBETWEEN(1,6)+RANDBETWEEN(1,6)</f>
        <v>14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22</v>
      </c>
      <c r="H4" s="11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x14ac:dyDescent="0.25">
      <c r="B5" s="9" t="s">
        <v>16</v>
      </c>
      <c r="C5" s="10">
        <f ca="1">RANDBETWEEN(1,8)</f>
        <v>5</v>
      </c>
      <c r="D5" s="10">
        <f ca="1">RANDBETWEEN(1,8)+RANDBETWEEN(1,8)</f>
        <v>10</v>
      </c>
      <c r="E5" s="10">
        <f ca="1">RANDBETWEEN(1,8)+RANDBETWEEN(1,8)+RANDBETWEEN(1,8)</f>
        <v>10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25">
      <c r="B6" s="9" t="s">
        <v>17</v>
      </c>
      <c r="C6" s="10">
        <f ca="1">RANDBETWEEN(1,10)</f>
        <v>3</v>
      </c>
      <c r="D6" s="10">
        <f ca="1">RANDBETWEEN(1,10)+RANDBETWEEN(1,10)</f>
        <v>16</v>
      </c>
      <c r="E6" s="10">
        <f ca="1">RANDBETWEEN(1,10)+RANDBETWEEN(1,10)+RANDBETWEEN(1,10)</f>
        <v>16</v>
      </c>
      <c r="F6" s="10">
        <f ca="1">RANDBETWEEN(1,10)+RANDBETWEEN(1,10)+RANDBETWEEN(1,10)+RANDBETWEEN(1,10)</f>
        <v>39</v>
      </c>
      <c r="G6" s="10">
        <f ca="1">RANDBETWEEN(1,10)+RANDBETWEEN(1,10)+RANDBETWEEN(1,10)+RANDBETWEEN(1,10)+RANDBETWEEN(1,10)</f>
        <v>15</v>
      </c>
      <c r="H6" s="11">
        <f ca="1">RANDBETWEEN(1,10)+RANDBETWEEN(1,10)+RANDBETWEEN(1,10)+RANDBETWEEN(1,10)+RANDBETWEEN(1,10)+RANDBETWEEN(1,10)</f>
        <v>45</v>
      </c>
      <c r="L6" s="1"/>
      <c r="M6" s="1"/>
      <c r="N6" s="1"/>
      <c r="O6" s="1"/>
      <c r="P6" s="1"/>
    </row>
    <row r="7" spans="1:16" x14ac:dyDescent="0.25">
      <c r="B7" s="9" t="s">
        <v>18</v>
      </c>
      <c r="C7" s="10">
        <f ca="1">RANDBETWEEN(1,12)</f>
        <v>1</v>
      </c>
      <c r="D7" s="10">
        <f ca="1">RANDBETWEEN(1,12)+RANDBETWEEN(1,12)</f>
        <v>14</v>
      </c>
      <c r="E7" s="10">
        <f ca="1">RANDBETWEEN(1,12)+RANDBETWEEN(1,12)+RANDBETWEEN(1,12)</f>
        <v>21</v>
      </c>
      <c r="F7" s="10">
        <f ca="1">RANDBETWEEN(1,12)+RANDBETWEEN(1,12)+RANDBETWEEN(1,12)+RANDBETWEEN(1,12)</f>
        <v>18</v>
      </c>
      <c r="G7" s="10">
        <f ca="1">RANDBETWEEN(1,12)+RANDBETWEEN(1,12)+RANDBETWEEN(1,12)+RANDBETWEEN(1,12)+RANDBETWEEN(1,12)</f>
        <v>19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25">
      <c r="B8" s="9" t="s">
        <v>19</v>
      </c>
      <c r="C8" s="10">
        <f ca="1">RANDBETWEEN(1,20)</f>
        <v>5</v>
      </c>
      <c r="D8" s="10">
        <f ca="1">RANDBETWEEN(1,20)+RANDBETWEEN(1,20)</f>
        <v>27</v>
      </c>
      <c r="E8" s="10">
        <f ca="1">RANDBETWEEN(1,20)+RANDBETWEEN(1,20)+RANDBETWEEN(1,20)</f>
        <v>11</v>
      </c>
      <c r="F8" s="10">
        <f ca="1">RANDBETWEEN(1,20)+RANDBETWEEN(1,20)+RANDBETWEEN(1,20)+RANDBETWEEN(1,20)</f>
        <v>35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84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26</v>
      </c>
      <c r="D9" s="13">
        <f ca="1">RANDBETWEEN(1,100)+RANDBETWEEN(1,100)</f>
        <v>67</v>
      </c>
      <c r="E9" s="13">
        <f ca="1">RANDBETWEEN(1,100)+RANDBETWEEN(1,100)+RANDBETWEEN(1,100)</f>
        <v>188</v>
      </c>
      <c r="F9" s="13">
        <f ca="1">RANDBETWEEN(1,100)+RANDBETWEEN(1,100)+RANDBETWEEN(1,100)+RANDBETWEEN(1,100)</f>
        <v>147</v>
      </c>
      <c r="G9" s="13">
        <f ca="1">RANDBETWEEN(1,100)+RANDBETWEEN(1,100)+RANDBETWEEN(1,100)+RANDBETWEEN(1,100)+RANDBETWEEN(1,100)</f>
        <v>269</v>
      </c>
      <c r="H9" s="14">
        <f ca="1">RANDBETWEEN(1,100)+RANDBETWEEN(1,100)+RANDBETWEEN(1,100)+RANDBETWEEN(1,100)+RANDBETWEEN(1,100)+RANDBETWEEN(1,100)</f>
        <v>241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2014-06-07T14:17:22Z</cp:lastPrinted>
  <dcterms:created xsi:type="dcterms:W3CDTF">2014-01-30T16:13:23Z</dcterms:created>
  <dcterms:modified xsi:type="dcterms:W3CDTF">2014-12-13T12:12:39Z</dcterms:modified>
</cp:coreProperties>
</file>