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4350" windowWidth="5055" windowHeight="435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27" i="5" l="1"/>
  <c r="C27" i="5"/>
  <c r="B27" i="5"/>
  <c r="H31" i="2" l="1"/>
  <c r="I31" i="2" s="1"/>
  <c r="H30" i="2"/>
  <c r="I30" i="2" s="1"/>
  <c r="H29" i="2" l="1"/>
  <c r="I29" i="2" s="1"/>
  <c r="H28" i="2"/>
  <c r="I28" i="2" s="1"/>
  <c r="H27" i="2"/>
  <c r="I27" i="2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C26" i="5" l="1"/>
  <c r="D26" i="5"/>
  <c r="B26" i="5"/>
  <c r="C12" i="3"/>
  <c r="C13" i="3"/>
  <c r="C11" i="3"/>
  <c r="H15" i="2" l="1"/>
  <c r="I15" i="2" s="1"/>
  <c r="H14" i="2"/>
  <c r="I14" i="2" s="1"/>
  <c r="J8" i="3"/>
  <c r="K8" i="3" s="1"/>
  <c r="J9" i="3"/>
  <c r="K9" i="3" s="1"/>
  <c r="J10" i="3"/>
  <c r="K10" i="3" s="1"/>
  <c r="V36" i="5" l="1"/>
  <c r="Z36" i="5" s="1"/>
  <c r="AA36" i="5" s="1"/>
  <c r="V35" i="5"/>
  <c r="Z35" i="5" s="1"/>
  <c r="AA35" i="5" s="1"/>
  <c r="V34" i="5"/>
  <c r="Z34" i="5" s="1"/>
  <c r="AA34" i="5" s="1"/>
  <c r="V33" i="5"/>
  <c r="Z33" i="5" s="1"/>
  <c r="AA33" i="5" s="1"/>
  <c r="D12" i="5" l="1"/>
  <c r="B12" i="5"/>
  <c r="C12" i="5"/>
  <c r="D16" i="1" l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4" i="2" l="1"/>
  <c r="I4" i="2" s="1"/>
  <c r="V28" i="5" l="1"/>
  <c r="Z28" i="5" s="1"/>
  <c r="AA28" i="5" s="1"/>
  <c r="D22" i="3" l="1"/>
  <c r="E22" i="3" s="1"/>
  <c r="D21" i="3"/>
  <c r="E21" i="3" s="1"/>
  <c r="D20" i="3"/>
  <c r="E20" i="3" s="1"/>
  <c r="H13" i="2"/>
  <c r="I13" i="2" s="1"/>
  <c r="E11" i="1" l="1"/>
  <c r="D18" i="1"/>
  <c r="D5" i="4" l="1"/>
  <c r="V32" i="5" l="1"/>
  <c r="Z32" i="5" s="1"/>
  <c r="AA32" i="5" s="1"/>
  <c r="V31" i="5"/>
  <c r="Z31" i="5" s="1"/>
  <c r="AA31" i="5" s="1"/>
  <c r="V30" i="5"/>
  <c r="Z30" i="5" s="1"/>
  <c r="AA30" i="5" s="1"/>
  <c r="E8" i="1"/>
  <c r="V29" i="5"/>
  <c r="Z29" i="5" s="1"/>
  <c r="AA29" i="5" s="1"/>
  <c r="V19" i="5" l="1"/>
  <c r="Z19" i="5" s="1"/>
  <c r="AA19" i="5" s="1"/>
  <c r="V24" i="5" l="1"/>
  <c r="Z24" i="5" s="1"/>
  <c r="AA24" i="5" s="1"/>
  <c r="V23" i="5"/>
  <c r="Z23" i="5" s="1"/>
  <c r="AA23" i="5" s="1"/>
  <c r="V22" i="5"/>
  <c r="Z22" i="5" s="1"/>
  <c r="AA22" i="5" s="1"/>
  <c r="V21" i="5"/>
  <c r="Z21" i="5" s="1"/>
  <c r="AA21" i="5" s="1"/>
  <c r="V20" i="5"/>
  <c r="Z20" i="5" s="1"/>
  <c r="AA20" i="5" s="1"/>
  <c r="V18" i="5"/>
  <c r="Z18" i="5" s="1"/>
  <c r="AA18" i="5" s="1"/>
  <c r="V17" i="5"/>
  <c r="Z17" i="5" s="1"/>
  <c r="AA17" i="5" s="1"/>
  <c r="V16" i="5"/>
  <c r="Z16" i="5" s="1"/>
  <c r="AA16" i="5" s="1"/>
  <c r="V38" i="5" l="1"/>
  <c r="Z38" i="5" s="1"/>
  <c r="AA38" i="5" s="1"/>
  <c r="D19" i="3"/>
  <c r="E19" i="3" s="1"/>
  <c r="D18" i="3"/>
  <c r="E18" i="3" s="1"/>
  <c r="D17" i="3"/>
  <c r="E17" i="3" s="1"/>
  <c r="H12" i="2"/>
  <c r="I12" i="2" s="1"/>
  <c r="V26" i="5"/>
  <c r="Z26" i="5" s="1"/>
  <c r="AA26" i="5" s="1"/>
  <c r="V27" i="5"/>
  <c r="Z27" i="5" s="1"/>
  <c r="AA27" i="5" s="1"/>
  <c r="V37" i="5"/>
  <c r="Z37" i="5" s="1"/>
  <c r="AA37" i="5" s="1"/>
  <c r="V25" i="5"/>
  <c r="Z25" i="5" s="1"/>
  <c r="AA25" i="5" s="1"/>
  <c r="H6" i="2" l="1"/>
  <c r="I6" i="2" s="1"/>
  <c r="H5" i="2"/>
  <c r="I5" i="2" s="1"/>
  <c r="H26" i="2" l="1"/>
  <c r="I26" i="2" s="1"/>
  <c r="H2" i="2" l="1"/>
  <c r="I2" i="2" s="1"/>
  <c r="I15" i="1" l="1"/>
  <c r="I14" i="1"/>
  <c r="I16" i="1" s="1"/>
  <c r="I17" i="1" s="1"/>
  <c r="N15" i="1" s="1"/>
  <c r="I13" i="1"/>
  <c r="N16" i="1" l="1"/>
  <c r="N14" i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V10" i="5" l="1"/>
  <c r="Z10" i="5" s="1"/>
  <c r="AA10" i="5" s="1"/>
  <c r="V11" i="5"/>
  <c r="Z11" i="5" s="1"/>
  <c r="AA11" i="5" s="1"/>
  <c r="V15" i="5" l="1"/>
  <c r="Z15" i="5" s="1"/>
  <c r="AA15" i="5" s="1"/>
  <c r="H11" i="2"/>
  <c r="I11" i="2" s="1"/>
  <c r="H10" i="2"/>
  <c r="I10" i="2" s="1"/>
  <c r="H9" i="2"/>
  <c r="I9" i="2" s="1"/>
  <c r="H8" i="2"/>
  <c r="I8" i="2" s="1"/>
  <c r="H3" i="2"/>
  <c r="I3" i="2" s="1"/>
  <c r="E4" i="1"/>
  <c r="E14" i="1"/>
  <c r="E16" i="1"/>
  <c r="M8" i="1" l="1"/>
  <c r="M10" i="1"/>
  <c r="M9" i="1"/>
  <c r="N18" i="1" s="1"/>
  <c r="E3" i="1" l="1"/>
  <c r="V14" i="5" l="1"/>
  <c r="Z14" i="5" s="1"/>
  <c r="AA14" i="5" s="1"/>
  <c r="E6" i="1"/>
  <c r="E5" i="1"/>
  <c r="V13" i="5" l="1"/>
  <c r="Z13" i="5" s="1"/>
  <c r="AA13" i="5" s="1"/>
  <c r="E12" i="1" l="1"/>
  <c r="E2" i="1"/>
  <c r="V4" i="5" l="1"/>
  <c r="Z4" i="5" s="1"/>
  <c r="AA4" i="5" s="1"/>
  <c r="J5" i="3"/>
  <c r="K5" i="3" s="1"/>
  <c r="J6" i="3"/>
  <c r="K6" i="3" s="1"/>
  <c r="J7" i="3"/>
  <c r="K7" i="3" s="1"/>
  <c r="H25" i="2"/>
  <c r="I25" i="2" s="1"/>
  <c r="H24" i="2"/>
  <c r="I24" i="2" s="1"/>
  <c r="Y6" i="5" l="1"/>
  <c r="C6" i="5" l="1"/>
  <c r="B6" i="5"/>
  <c r="D6" i="5"/>
  <c r="H22" i="2" l="1"/>
  <c r="I22" i="2" s="1"/>
  <c r="H19" i="2"/>
  <c r="I19" i="2" s="1"/>
  <c r="H23" i="2"/>
  <c r="I23" i="2" s="1"/>
  <c r="H21" i="2"/>
  <c r="I21" i="2" s="1"/>
  <c r="H20" i="2" l="1"/>
  <c r="I20" i="2" s="1"/>
  <c r="H18" i="2"/>
  <c r="I18" i="2" s="1"/>
  <c r="M11" i="1" l="1"/>
  <c r="M12" i="1" s="1"/>
  <c r="V8" i="5" l="1"/>
  <c r="Z8" i="5" s="1"/>
  <c r="AA8" i="5" s="1"/>
  <c r="V9" i="5"/>
  <c r="Z9" i="5" s="1"/>
  <c r="AA9" i="5" s="1"/>
  <c r="V12" i="5" l="1"/>
  <c r="Z12" i="5" s="1"/>
  <c r="AA12" i="5" s="1"/>
  <c r="V7" i="5"/>
  <c r="Z7" i="5" s="1"/>
  <c r="AA7" i="5" s="1"/>
  <c r="E13" i="1" l="1"/>
  <c r="E10" i="1"/>
  <c r="E7" i="1"/>
  <c r="V6" i="5" l="1"/>
  <c r="Z6" i="5" s="1"/>
  <c r="AA6" i="5" s="1"/>
  <c r="E9" i="1" l="1"/>
  <c r="E15" i="1"/>
  <c r="V5" i="5" l="1"/>
  <c r="V2" i="5"/>
  <c r="J2" i="3" l="1"/>
  <c r="K2" i="3" s="1"/>
  <c r="J3" i="3"/>
  <c r="K3" i="3" s="1"/>
  <c r="J4" i="3"/>
  <c r="K4" i="3" s="1"/>
  <c r="Z5" i="5"/>
  <c r="AA5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8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8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19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rage +2</t>
        </r>
      </text>
    </comment>
    <comment ref="G20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  <comment ref="G23" authorId="0">
      <text>
        <r>
          <rPr>
            <i/>
            <sz val="12"/>
            <color theme="1"/>
            <rFont val="Times New Roman"/>
            <family val="1"/>
          </rPr>
          <t>greater 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6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rage -2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barkskin +2
rage -2</t>
        </r>
      </text>
    </comment>
    <comment ref="Y6" authorId="0">
      <text>
        <r>
          <rPr>
            <i/>
            <sz val="12"/>
            <color theme="1"/>
            <rFont val="Times New Roman"/>
            <family val="1"/>
          </rPr>
          <t>aid +9
rage +6</t>
        </r>
      </text>
    </comment>
    <comment ref="F7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F11" authorId="0">
      <text>
        <r>
          <rPr>
            <i/>
            <sz val="12"/>
            <color theme="1"/>
            <rFont val="Times New Roman"/>
            <family val="1"/>
          </rPr>
          <t>Resist A.C.E.F. (5)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<sst xmlns="http://schemas.openxmlformats.org/spreadsheetml/2006/main" count="394" uniqueCount="182">
  <si>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</si>
  <si>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</si>
  <si>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</si>
  <si>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</si>
  <si>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</si>
  <si>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</si>
  <si>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</si>
  <si>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</si>
  <si>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</si>
  <si>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</si>
  <si>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</si>
  <si>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</si>
  <si>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</si>
  <si>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</si>
  <si>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</si>
  <si>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</si>
  <si>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</si>
  <si>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</si>
  <si>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</si>
  <si>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</si>
  <si>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</si>
  <si>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</si>
  <si>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</si>
  <si>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</si>
  <si>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</si>
  <si>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</si>
  <si>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</si>
  <si>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</si>
  <si>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</si>
  <si>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</si>
  <si>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</si>
  <si>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</si>
  <si>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</si>
  <si>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</si>
  <si>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</si>
  <si>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</si>
  <si>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</si>
  <si>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</si>
  <si>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</si>
  <si>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</si>
  <si>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</si>
  <si>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</si>
  <si>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</si>
  <si>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</si>
  <si>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</si>
  <si>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</si>
  <si>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</si>
  <si>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</si>
  <si>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</si>
  <si>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</si>
  <si>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</si>
  <si>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</si>
  <si>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</si>
  <si>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</si>
  <si>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</si>
  <si>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</si>
  <si>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</si>
  <si>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</si>
  <si>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</si>
  <si>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</si>
  <si>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</si>
  <si>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</si>
  <si>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</si>
  <si>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</si>
  <si>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</si>
  <si>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</si>
  <si>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</si>
  <si>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</si>
  <si>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</si>
  <si>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</si>
  <si>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</si>
  <si>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</si>
  <si>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</si>
  <si>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</si>
  <si>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</si>
  <si>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Willow</t>
  </si>
  <si>
    <t>Dani</t>
  </si>
  <si>
    <t>Allisa</t>
  </si>
  <si>
    <t>Zond</t>
  </si>
  <si>
    <t>druid</t>
  </si>
  <si>
    <t>warlock</t>
  </si>
  <si>
    <t>warlock-rogue</t>
  </si>
  <si>
    <t>fighter</t>
  </si>
  <si>
    <t>cold iron</t>
  </si>
  <si>
    <t>Save vs.</t>
  </si>
  <si>
    <t>Rook</t>
  </si>
  <si>
    <t>cleric-rogue-inquis.</t>
  </si>
  <si>
    <t>Details</t>
  </si>
  <si>
    <t>Spell Resist</t>
  </si>
  <si>
    <t>Lauren</t>
  </si>
  <si>
    <t>Dispel</t>
  </si>
  <si>
    <t>duskblade</t>
  </si>
  <si>
    <t>Maiko</t>
  </si>
  <si>
    <t>bard</t>
  </si>
  <si>
    <t>1d6+1</t>
  </si>
  <si>
    <t>Claw 1</t>
  </si>
  <si>
    <t>Claw 2</t>
  </si>
  <si>
    <t>Bite</t>
  </si>
  <si>
    <t>Fang</t>
  </si>
  <si>
    <t>1d4+2</t>
  </si>
  <si>
    <t>30’/80’</t>
  </si>
  <si>
    <t>n.a.</t>
  </si>
  <si>
    <t>San-ji</t>
  </si>
  <si>
    <t>Dietocks</t>
  </si>
  <si>
    <t>cleric of Oghma</t>
  </si>
  <si>
    <t>Battleaxe +1</t>
  </si>
  <si>
    <t>Grapple</t>
  </si>
  <si>
    <t>1d8+3+1</t>
  </si>
  <si>
    <t>Tor</t>
  </si>
  <si>
    <t>fighter-cleric</t>
  </si>
  <si>
    <t>Climb</t>
  </si>
  <si>
    <t>Use Rope</t>
  </si>
  <si>
    <r>
      <t>Fang, enraged</t>
    </r>
    <r>
      <rPr>
        <vertAlign val="superscript"/>
        <sz val="12"/>
        <color theme="1"/>
        <rFont val="Times New Roman"/>
        <family val="1"/>
      </rPr>
      <t>gmf</t>
    </r>
  </si>
  <si>
    <t>15’</t>
  </si>
  <si>
    <t>Libris Mortis</t>
  </si>
  <si>
    <t>Swarm</t>
  </si>
  <si>
    <t>1d8+6+gf+paral.</t>
  </si>
  <si>
    <t>1d6+paralysis</t>
  </si>
  <si>
    <t>23*</t>
  </si>
  <si>
    <t>spirit shaman-eidolon</t>
  </si>
  <si>
    <t>Unarmed Attack</t>
  </si>
  <si>
    <t>1d3</t>
  </si>
  <si>
    <t>incorporeal</t>
  </si>
  <si>
    <t>*</t>
  </si>
  <si>
    <t>Nerfru</t>
  </si>
  <si>
    <t>Small zombie</t>
  </si>
  <si>
    <t>Medium zombie</t>
  </si>
  <si>
    <t>Bugbear zombie</t>
  </si>
  <si>
    <t>Owlbear zombie</t>
  </si>
  <si>
    <t>Corpse Rat Swarm</t>
  </si>
  <si>
    <t>slashing</t>
  </si>
  <si>
    <t>Slam</t>
  </si>
  <si>
    <t>1d6+3</t>
  </si>
  <si>
    <t>1d8+5</t>
  </si>
  <si>
    <t>1d4-1</t>
  </si>
  <si>
    <t>MM I</t>
  </si>
  <si>
    <t>Slaymate</t>
  </si>
  <si>
    <t>1d3+1+pale wasting</t>
  </si>
  <si>
    <t>1d6+disease+distract</t>
  </si>
  <si>
    <t>Dog Zombie</t>
  </si>
  <si>
    <t>Halfling Zombie</t>
  </si>
  <si>
    <t>Gnome Zombie</t>
  </si>
  <si>
    <t>Elf Zombie</t>
  </si>
  <si>
    <t>Human Zombie</t>
  </si>
  <si>
    <t>Gnoll Zombie</t>
  </si>
  <si>
    <t>Bugbear Zombie</t>
  </si>
  <si>
    <t>Owlbear Zombie</t>
  </si>
  <si>
    <t>Hobgoblin Zombie</t>
  </si>
  <si>
    <t>Large zombie</t>
  </si>
  <si>
    <t>S &amp; M Zombies</t>
  </si>
  <si>
    <t>Large Zombies</t>
  </si>
  <si>
    <t>Goblin Zombie 1</t>
  </si>
  <si>
    <t>Goblin Zombie 2</t>
  </si>
  <si>
    <t>Shadow Zombies</t>
  </si>
  <si>
    <t>Shadow Zombie 2</t>
  </si>
  <si>
    <t>Shadow Zombie 1</t>
  </si>
  <si>
    <t>Shadow Zombie 3</t>
  </si>
  <si>
    <t>Shadow Zombie 4</t>
  </si>
  <si>
    <t>Crypt Chanter</t>
  </si>
  <si>
    <t>30’/30’</t>
  </si>
  <si>
    <t>crypt chanter</t>
  </si>
  <si>
    <t>zombies, assorted</t>
  </si>
  <si>
    <t>corpse rat swarms, 2</t>
  </si>
  <si>
    <t>Incorporeal Touch</t>
  </si>
  <si>
    <t>1d8</t>
  </si>
  <si>
    <t>Gnoll zombie</t>
  </si>
  <si>
    <t>Shadow Bugbear Zombie 1</t>
  </si>
  <si>
    <t>Shadow Bugbear Zombie 2</t>
  </si>
  <si>
    <t>Shadow Bugbear Zombie 3</t>
  </si>
  <si>
    <t>Shadow Bugbear Zombie 4</t>
  </si>
  <si>
    <t>Savrosurat</t>
  </si>
  <si>
    <t>Earth Elemental</t>
  </si>
  <si>
    <t>1d6+4</t>
  </si>
  <si>
    <r>
      <t>Corpse Rat Swarm</t>
    </r>
    <r>
      <rPr>
        <vertAlign val="superscript"/>
        <sz val="12"/>
        <color theme="1"/>
        <rFont val="Times New Roman"/>
        <family val="1"/>
      </rPr>
      <t>r</t>
    </r>
  </si>
  <si>
    <r>
      <t>Corpse Rat Swarm 1</t>
    </r>
    <r>
      <rPr>
        <b/>
        <vertAlign val="superscript"/>
        <sz val="12"/>
        <rFont val="Times New Roman"/>
        <family val="1"/>
      </rPr>
      <t>r</t>
    </r>
  </si>
  <si>
    <r>
      <t>Fang</t>
    </r>
    <r>
      <rPr>
        <vertAlign val="superscript"/>
        <sz val="12"/>
        <color theme="1"/>
        <rFont val="Times New Roman"/>
        <family val="1"/>
      </rPr>
      <t>gmf</t>
    </r>
  </si>
  <si>
    <t>Allisa dire lion</t>
  </si>
  <si>
    <t>dire lion (Allisa)</t>
  </si>
  <si>
    <t>1d6+7</t>
  </si>
  <si>
    <t>1d8+3</t>
  </si>
  <si>
    <t>Rake</t>
  </si>
  <si>
    <r>
      <t>Corpse Rat Swarm 2</t>
    </r>
    <r>
      <rPr>
        <b/>
        <vertAlign val="superscript"/>
        <sz val="12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</si>
</sst>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25" borderId="31" xfId="0" applyFill="1" applyBorder="1" applyAlignment="1">
      <alignment horizontal="center"/>
    </xf>
    <xf numFmtId="0" fontId="0" fillId="25" borderId="30" xfId="0" applyFill="1" applyBorder="1" applyAlignment="1">
      <alignment horizontal="center"/>
    </xf>
    <xf numFmtId="0" fontId="5" fillId="25" borderId="56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7" fillId="25" borderId="5" xfId="0" applyFont="1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9" fillId="25" borderId="34" xfId="0" applyFont="1" applyFill="1" applyBorder="1" applyAlignment="1">
      <alignment horizontal="center"/>
    </xf>
    <xf numFmtId="0" fontId="2" fillId="14" borderId="27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5" fillId="18" borderId="3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0" fontId="5" fillId="6" borderId="58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7" borderId="62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16" borderId="62" xfId="0" applyFill="1" applyBorder="1" applyAlignment="1">
      <alignment horizontal="center"/>
    </xf>
    <xf numFmtId="0" fontId="12" fillId="9" borderId="62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66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F99FF"/>
      <color rgb="FF00FFFF"/>
      <color rgb="FFFF3399"/>
      <color rgb="FF99FFCC"/>
      <color rgb="FF00FF00"/>
      <color rgb="FF0000FF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12</c:v>
                </c:pt>
                <c:pt idx="3">
                  <c:v>20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22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16</c:v>
                </c:pt>
                <c:pt idx="3">
                  <c:v>20</c:v>
                </c:pt>
                <c:pt idx="4">
                  <c:v>35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24</c:v>
                </c:pt>
                <c:pt idx="3">
                  <c:v>16</c:v>
                </c:pt>
                <c:pt idx="4">
                  <c:v>29</c:v>
                </c:pt>
                <c:pt idx="5">
                  <c:v>20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24</c:v>
                </c:pt>
                <c:pt idx="2">
                  <c:v>32</c:v>
                </c:pt>
                <c:pt idx="3">
                  <c:v>45</c:v>
                </c:pt>
                <c:pt idx="4">
                  <c:v>63</c:v>
                </c:pt>
                <c:pt idx="5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67200"/>
        <c:axId val="96481280"/>
        <c:axId val="51839872"/>
      </c:area3DChart>
      <c:catAx>
        <c:axId val="96467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481280"/>
        <c:crosses val="autoZero"/>
        <c:auto val="1"/>
        <c:lblAlgn val="ctr"/>
        <c:lblOffset val="100"/>
        <c:noMultiLvlLbl val="0"/>
      </c:catAx>
      <c:valAx>
        <c:axId val="9648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467200"/>
        <c:crosses val="autoZero"/>
        <c:crossBetween val="midCat"/>
      </c:valAx>
      <c:serAx>
        <c:axId val="5183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4812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21</c:v>
                </c:pt>
                <c:pt idx="6">
                  <c:v>24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16</c:v>
                </c:pt>
                <c:pt idx="6">
                  <c:v>45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20</c:v>
                </c:pt>
                <c:pt idx="3">
                  <c:v>22</c:v>
                </c:pt>
                <c:pt idx="4">
                  <c:v>35</c:v>
                </c:pt>
                <c:pt idx="5">
                  <c:v>29</c:v>
                </c:pt>
                <c:pt idx="6">
                  <c:v>63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28</c:v>
                </c:pt>
                <c:pt idx="3">
                  <c:v>23</c:v>
                </c:pt>
                <c:pt idx="4">
                  <c:v>30</c:v>
                </c:pt>
                <c:pt idx="5">
                  <c:v>20</c:v>
                </c:pt>
                <c:pt idx="6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27104"/>
        <c:axId val="96528640"/>
        <c:axId val="123406976"/>
      </c:area3DChart>
      <c:catAx>
        <c:axId val="9652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528640"/>
        <c:crosses val="autoZero"/>
        <c:auto val="1"/>
        <c:lblAlgn val="ctr"/>
        <c:lblOffset val="100"/>
        <c:noMultiLvlLbl val="0"/>
      </c:catAx>
      <c:valAx>
        <c:axId val="9652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527104"/>
        <c:crosses val="autoZero"/>
        <c:crossBetween val="midCat"/>
      </c:valAx>
      <c:serAx>
        <c:axId val="123406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9652864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12</c:v>
                </c:pt>
                <c:pt idx="3">
                  <c:v>20</c:v>
                </c:pt>
                <c:pt idx="4">
                  <c:v>20</c:v>
                </c:pt>
                <c:pt idx="5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22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16</c:v>
                </c:pt>
                <c:pt idx="3">
                  <c:v>20</c:v>
                </c:pt>
                <c:pt idx="4">
                  <c:v>35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24</c:v>
                </c:pt>
                <c:pt idx="3">
                  <c:v>16</c:v>
                </c:pt>
                <c:pt idx="4">
                  <c:v>29</c:v>
                </c:pt>
                <c:pt idx="5">
                  <c:v>20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24</c:v>
                </c:pt>
                <c:pt idx="2">
                  <c:v>32</c:v>
                </c:pt>
                <c:pt idx="3">
                  <c:v>45</c:v>
                </c:pt>
                <c:pt idx="4">
                  <c:v>63</c:v>
                </c:pt>
                <c:pt idx="5">
                  <c:v>59</c:v>
                </c:pt>
              </c:numCache>
            </c:numRef>
          </c:val>
        </c:ser>
        <c:bandFmts/>
        <c:axId val="96649216"/>
        <c:axId val="96650752"/>
        <c:axId val="133847232"/>
      </c:surface3DChart>
      <c:catAx>
        <c:axId val="96649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650752"/>
        <c:crosses val="autoZero"/>
        <c:auto val="1"/>
        <c:lblAlgn val="ctr"/>
        <c:lblOffset val="100"/>
        <c:noMultiLvlLbl val="0"/>
      </c:catAx>
      <c:valAx>
        <c:axId val="9665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649216"/>
        <c:crosses val="autoZero"/>
        <c:crossBetween val="midCat"/>
      </c:valAx>
      <c:serAx>
        <c:axId val="133847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66507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1085849</xdr:colOff>
      <xdr:row>5</xdr:row>
      <xdr:rowOff>180975</xdr:rowOff>
    </xdr:from>
    <xdr:to>
      <xdr:col>0</xdr:col>
      <xdr:colOff>1781174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1085849" y="1362075"/>
          <a:ext cx="695325" cy="20002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workbookViewId="0"/>
  </sheetViews>
  <sheetFormatPr defaultRowHeight="15.75" x14ac:dyDescent="0.25"/>
  <cols>
    <col min="1" max="1" width="16.125" bestFit="1" customWidth="1"/>
    <col min="2" max="2" width="6.125" style="21" bestFit="1" customWidth="1"/>
    <col min="3" max="3" width="8.375" style="21" bestFit="1" customWidth="1"/>
    <col min="4" max="4" width="4.25" style="21" bestFit="1" customWidth="1"/>
    <col min="5" max="5" width="8.5" style="21" bestFit="1" customWidth="1"/>
    <col min="6" max="6" width="6.875" style="21" bestFit="1" customWidth="1"/>
    <col min="7" max="7" width="2.75" customWidth="1"/>
    <col min="8" max="8" width="14.125" bestFit="1" customWidth="1"/>
    <col min="9" max="9" width="4.75" bestFit="1" customWidth="1"/>
    <col min="10" max="10" width="18.25" bestFit="1" customWidth="1"/>
    <col min="11" max="11" width="2.75" customWidth="1"/>
    <col min="12" max="12" width="18.875" bestFit="1" customWidth="1"/>
    <col min="13" max="13" width="5.25" customWidth="1"/>
    <col min="14" max="14" width="16.75" bestFit="1" customWidth="1"/>
  </cols>
  <sheetData>
    <row r="1" spans="1:14" s="117" customFormat="1" ht="31.9" thickBot="1" x14ac:dyDescent="0.35">
      <c r="A1" s="115" t="s">
        <v>0</v>
      </c>
      <c r="B1" s="115" t="s">
        <v>1</v>
      </c>
      <c r="C1" s="115" t="s">
        <v>2</v>
      </c>
      <c r="D1" s="116" t="s">
        <v>3</v>
      </c>
      <c r="E1" s="115" t="s">
        <v>4</v>
      </c>
      <c r="F1" s="115" t="s">
        <v>5</v>
      </c>
      <c r="H1" s="118" t="s">
        <v>21</v>
      </c>
      <c r="I1" s="118"/>
      <c r="J1" s="118"/>
      <c r="K1" s="118"/>
      <c r="L1" s="118" t="s">
        <v>22</v>
      </c>
      <c r="M1" s="118"/>
      <c r="N1" s="118"/>
    </row>
    <row r="2" spans="1:14" ht="17.25" thickTop="1" thickBot="1" x14ac:dyDescent="0.3">
      <c r="A2" s="99" t="s">
        <v>92</v>
      </c>
      <c r="B2" s="99">
        <v>1</v>
      </c>
      <c r="C2" s="81">
        <v>6</v>
      </c>
      <c r="D2" s="146">
        <f t="shared" ref="D2:D16" ca="1" si="0">RANDBETWEEN(1,20)</f>
        <v>13</v>
      </c>
      <c r="E2" s="81">
        <f t="shared" ref="E2:E16" ca="1" si="1">SUM(C2:D2)</f>
        <v>19</v>
      </c>
      <c r="F2" s="81" t="s">
        <v>6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87</v>
      </c>
    </row>
    <row r="3" spans="1:14" x14ac:dyDescent="0.25">
      <c r="A3" s="99" t="s">
        <v>108</v>
      </c>
      <c r="B3" s="99">
        <v>1</v>
      </c>
      <c r="C3" s="81">
        <v>2</v>
      </c>
      <c r="D3" s="146">
        <f t="shared" ca="1" si="0"/>
        <v>17</v>
      </c>
      <c r="E3" s="81">
        <f t="shared" ca="1" si="1"/>
        <v>19</v>
      </c>
      <c r="F3" s="81" t="s">
        <v>6</v>
      </c>
      <c r="H3" s="96" t="s">
        <v>77</v>
      </c>
      <c r="I3" s="97">
        <v>8</v>
      </c>
      <c r="J3" s="98" t="s">
        <v>79</v>
      </c>
      <c r="L3" s="108" t="s">
        <v>162</v>
      </c>
      <c r="M3" s="109">
        <v>6</v>
      </c>
      <c r="N3" s="110" t="s">
        <v>114</v>
      </c>
    </row>
    <row r="4" spans="1:14" x14ac:dyDescent="0.25">
      <c r="A4" s="82" t="s">
        <v>129</v>
      </c>
      <c r="B4" s="82">
        <v>2</v>
      </c>
      <c r="C4" s="81">
        <v>1</v>
      </c>
      <c r="D4" s="146">
        <f t="shared" ca="1" si="0"/>
        <v>12</v>
      </c>
      <c r="E4" s="81">
        <f t="shared" ca="1" si="1"/>
        <v>13</v>
      </c>
      <c r="F4" s="81" t="s">
        <v>113</v>
      </c>
      <c r="H4" s="96" t="s">
        <v>76</v>
      </c>
      <c r="I4" s="99">
        <v>7</v>
      </c>
      <c r="J4" s="98" t="s">
        <v>80</v>
      </c>
      <c r="L4" s="108" t="s">
        <v>161</v>
      </c>
      <c r="M4" s="82">
        <v>10</v>
      </c>
      <c r="N4" s="110" t="s">
        <v>135</v>
      </c>
    </row>
    <row r="5" spans="1:14" x14ac:dyDescent="0.25">
      <c r="A5" s="80" t="s">
        <v>103</v>
      </c>
      <c r="B5" s="80">
        <v>1</v>
      </c>
      <c r="C5" s="81">
        <v>6</v>
      </c>
      <c r="D5" s="146">
        <f t="shared" ca="1" si="0"/>
        <v>4</v>
      </c>
      <c r="E5" s="81">
        <f t="shared" ca="1" si="1"/>
        <v>10</v>
      </c>
      <c r="F5" s="81" t="s">
        <v>74</v>
      </c>
      <c r="H5" s="176" t="s">
        <v>103</v>
      </c>
      <c r="I5" s="80">
        <v>6</v>
      </c>
      <c r="J5" s="177" t="s">
        <v>109</v>
      </c>
      <c r="L5" s="108" t="s">
        <v>160</v>
      </c>
      <c r="M5" s="82">
        <v>7</v>
      </c>
      <c r="N5" s="110" t="s">
        <v>114</v>
      </c>
    </row>
    <row r="6" spans="1:14" x14ac:dyDescent="0.25">
      <c r="A6" s="80" t="s">
        <v>102</v>
      </c>
      <c r="B6" s="80">
        <v>1</v>
      </c>
      <c r="C6" s="81">
        <v>1</v>
      </c>
      <c r="D6" s="146">
        <f t="shared" ca="1" si="0"/>
        <v>9</v>
      </c>
      <c r="E6" s="81">
        <f t="shared" ca="1" si="1"/>
        <v>10</v>
      </c>
      <c r="F6" s="81" t="s">
        <v>6</v>
      </c>
      <c r="H6" s="96" t="s">
        <v>89</v>
      </c>
      <c r="I6" s="99">
        <v>5</v>
      </c>
      <c r="J6" s="98" t="s">
        <v>91</v>
      </c>
      <c r="L6" s="108"/>
      <c r="M6" s="82"/>
      <c r="N6" s="110"/>
    </row>
    <row r="7" spans="1:14" ht="16.5" thickBot="1" x14ac:dyDescent="0.3">
      <c r="A7" s="99" t="s">
        <v>85</v>
      </c>
      <c r="B7" s="99">
        <v>1</v>
      </c>
      <c r="C7" s="81">
        <v>-1</v>
      </c>
      <c r="D7" s="146">
        <f t="shared" ca="1" si="0"/>
        <v>17</v>
      </c>
      <c r="E7" s="81">
        <f t="shared" ca="1" si="1"/>
        <v>16</v>
      </c>
      <c r="F7" s="81" t="s">
        <v>6</v>
      </c>
      <c r="H7" s="96" t="s">
        <v>108</v>
      </c>
      <c r="I7" s="99">
        <v>7</v>
      </c>
      <c r="J7" s="98" t="s">
        <v>119</v>
      </c>
      <c r="L7" s="108"/>
      <c r="M7" s="82"/>
      <c r="N7" s="110"/>
    </row>
    <row r="8" spans="1:14" x14ac:dyDescent="0.25">
      <c r="A8" s="82" t="s">
        <v>153</v>
      </c>
      <c r="B8" s="82">
        <v>2</v>
      </c>
      <c r="C8" s="81">
        <v>-1</v>
      </c>
      <c r="D8" s="146">
        <f t="shared" ca="1" si="0"/>
        <v>4</v>
      </c>
      <c r="E8" s="81">
        <f t="shared" ca="1" si="1"/>
        <v>3</v>
      </c>
      <c r="F8" s="81" t="s">
        <v>6</v>
      </c>
      <c r="H8" s="96" t="s">
        <v>92</v>
      </c>
      <c r="I8" s="99">
        <v>6</v>
      </c>
      <c r="J8" s="98" t="s">
        <v>93</v>
      </c>
      <c r="L8" s="143" t="s">
        <v>25</v>
      </c>
      <c r="M8" s="157">
        <f>AVERAGE(M3:M7)</f>
        <v>7.666666666666667</v>
      </c>
      <c r="N8" s="111"/>
    </row>
    <row r="9" spans="1:14" x14ac:dyDescent="0.25">
      <c r="A9" s="99" t="s">
        <v>78</v>
      </c>
      <c r="B9" s="99">
        <v>1</v>
      </c>
      <c r="C9" s="81">
        <v>-1</v>
      </c>
      <c r="D9" s="146">
        <f t="shared" ca="1" si="0"/>
        <v>19</v>
      </c>
      <c r="E9" s="81">
        <f t="shared" ca="1" si="1"/>
        <v>18</v>
      </c>
      <c r="F9" s="178" t="s">
        <v>74</v>
      </c>
      <c r="H9" s="96" t="s">
        <v>85</v>
      </c>
      <c r="I9" s="99">
        <v>7</v>
      </c>
      <c r="J9" s="98" t="s">
        <v>86</v>
      </c>
      <c r="L9" s="144" t="s">
        <v>26</v>
      </c>
      <c r="M9" s="112">
        <f>SUM(M3:M7)</f>
        <v>23</v>
      </c>
      <c r="N9" s="110"/>
    </row>
    <row r="10" spans="1:14" x14ac:dyDescent="0.25">
      <c r="A10" s="99" t="s">
        <v>76</v>
      </c>
      <c r="B10" s="99">
        <v>1</v>
      </c>
      <c r="C10" s="81">
        <v>3</v>
      </c>
      <c r="D10" s="146">
        <f t="shared" ca="1" si="0"/>
        <v>3</v>
      </c>
      <c r="E10" s="81">
        <f t="shared" ca="1" si="1"/>
        <v>6</v>
      </c>
      <c r="F10" s="81" t="s">
        <v>6</v>
      </c>
      <c r="H10" s="176" t="s">
        <v>102</v>
      </c>
      <c r="I10" s="80">
        <v>7</v>
      </c>
      <c r="J10" s="177" t="s">
        <v>104</v>
      </c>
      <c r="L10" s="144" t="s">
        <v>27</v>
      </c>
      <c r="M10" s="112">
        <f>COUNT(M3:M7)</f>
        <v>3</v>
      </c>
      <c r="N10" s="110"/>
    </row>
    <row r="11" spans="1:14" x14ac:dyDescent="0.25">
      <c r="A11" s="82" t="s">
        <v>158</v>
      </c>
      <c r="B11" s="82">
        <v>2</v>
      </c>
      <c r="C11" s="81">
        <v>8</v>
      </c>
      <c r="D11" s="146">
        <f t="shared" ca="1" si="0"/>
        <v>12</v>
      </c>
      <c r="E11" s="81">
        <f t="shared" ca="1" si="1"/>
        <v>20</v>
      </c>
      <c r="F11" s="81" t="s">
        <v>159</v>
      </c>
      <c r="H11" s="96" t="s">
        <v>75</v>
      </c>
      <c r="I11" s="99">
        <v>8</v>
      </c>
      <c r="J11" s="98" t="s">
        <v>81</v>
      </c>
      <c r="L11" s="144" t="s">
        <v>29</v>
      </c>
      <c r="M11" s="134">
        <f>M9/4</f>
        <v>5.75</v>
      </c>
      <c r="N11" s="110" t="s">
        <v>30</v>
      </c>
    </row>
    <row r="12" spans="1:14" ht="16.5" thickBot="1" x14ac:dyDescent="0.3">
      <c r="A12" s="99" t="s">
        <v>89</v>
      </c>
      <c r="B12" s="99">
        <v>1</v>
      </c>
      <c r="C12" s="81">
        <v>2</v>
      </c>
      <c r="D12" s="146">
        <f t="shared" ca="1" si="0"/>
        <v>2</v>
      </c>
      <c r="E12" s="81">
        <f t="shared" ca="1" si="1"/>
        <v>4</v>
      </c>
      <c r="F12" s="81" t="s">
        <v>6</v>
      </c>
      <c r="H12" s="96" t="s">
        <v>78</v>
      </c>
      <c r="I12" s="100">
        <v>7</v>
      </c>
      <c r="J12" s="98" t="s">
        <v>82</v>
      </c>
      <c r="L12" s="145" t="s">
        <v>31</v>
      </c>
      <c r="M12" s="135">
        <f>M11*2</f>
        <v>11.5</v>
      </c>
      <c r="N12" s="113" t="s">
        <v>32</v>
      </c>
    </row>
    <row r="13" spans="1:14" x14ac:dyDescent="0.25">
      <c r="A13" s="99" t="s">
        <v>77</v>
      </c>
      <c r="B13" s="99">
        <v>1</v>
      </c>
      <c r="C13" s="81">
        <v>2</v>
      </c>
      <c r="D13" s="146">
        <f t="shared" ca="1" si="0"/>
        <v>10</v>
      </c>
      <c r="E13" s="81">
        <f t="shared" ca="1" si="1"/>
        <v>12</v>
      </c>
      <c r="F13" s="81" t="s">
        <v>100</v>
      </c>
      <c r="H13" s="140" t="s">
        <v>25</v>
      </c>
      <c r="I13" s="101">
        <f>AVERAGE(I3:I12)</f>
        <v>6.8</v>
      </c>
      <c r="J13" s="102"/>
    </row>
    <row r="14" spans="1:14" x14ac:dyDescent="0.25">
      <c r="A14" s="82" t="s">
        <v>150</v>
      </c>
      <c r="B14" s="82">
        <v>2</v>
      </c>
      <c r="C14" s="81">
        <v>-1</v>
      </c>
      <c r="D14" s="146">
        <f t="shared" ca="1" si="0"/>
        <v>2</v>
      </c>
      <c r="E14" s="81">
        <f t="shared" ca="1" si="1"/>
        <v>1</v>
      </c>
      <c r="F14" s="81" t="s">
        <v>6</v>
      </c>
      <c r="H14" s="141" t="s">
        <v>26</v>
      </c>
      <c r="I14" s="103">
        <f>SUM(I3:I12)</f>
        <v>68</v>
      </c>
      <c r="J14" s="98"/>
      <c r="M14" s="92" t="s">
        <v>33</v>
      </c>
      <c r="N14" s="138">
        <f>I16</f>
        <v>17</v>
      </c>
    </row>
    <row r="15" spans="1:14" x14ac:dyDescent="0.25">
      <c r="A15" s="99" t="s">
        <v>75</v>
      </c>
      <c r="B15" s="99">
        <v>1</v>
      </c>
      <c r="C15" s="81">
        <v>6</v>
      </c>
      <c r="D15" s="146">
        <f t="shared" ca="1" si="0"/>
        <v>3</v>
      </c>
      <c r="E15" s="81">
        <f t="shared" ca="1" si="1"/>
        <v>9</v>
      </c>
      <c r="F15" s="81" t="s">
        <v>74</v>
      </c>
      <c r="H15" s="141" t="s">
        <v>27</v>
      </c>
      <c r="I15" s="103">
        <f>COUNT(I3:I12)</f>
        <v>10</v>
      </c>
      <c r="J15" s="98"/>
      <c r="M15" s="92" t="s">
        <v>34</v>
      </c>
      <c r="N15" s="138">
        <f>I17</f>
        <v>34</v>
      </c>
    </row>
    <row r="16" spans="1:14" x14ac:dyDescent="0.25">
      <c r="A16" s="82" t="s">
        <v>149</v>
      </c>
      <c r="B16" s="82">
        <v>2</v>
      </c>
      <c r="C16" s="81">
        <v>-1</v>
      </c>
      <c r="D16" s="146">
        <f t="shared" ca="1" si="0"/>
        <v>15</v>
      </c>
      <c r="E16" s="81">
        <f t="shared" ca="1" si="1"/>
        <v>14</v>
      </c>
      <c r="F16" s="81" t="s">
        <v>74</v>
      </c>
      <c r="H16" s="141" t="s">
        <v>29</v>
      </c>
      <c r="I16" s="136">
        <f>I14/4</f>
        <v>17</v>
      </c>
      <c r="J16" s="98" t="s">
        <v>30</v>
      </c>
      <c r="M16" s="92" t="s">
        <v>35</v>
      </c>
      <c r="N16" s="138">
        <f>I14</f>
        <v>68</v>
      </c>
    </row>
    <row r="17" spans="4:14" ht="16.5" thickBot="1" x14ac:dyDescent="0.3">
      <c r="H17" s="142" t="s">
        <v>31</v>
      </c>
      <c r="I17" s="137">
        <f>I16*2</f>
        <v>34</v>
      </c>
      <c r="J17" s="104" t="s">
        <v>32</v>
      </c>
      <c r="N17" s="138"/>
    </row>
    <row r="18" spans="4:14" ht="16.5" thickTop="1" x14ac:dyDescent="0.25">
      <c r="D18" s="146">
        <f ca="1">RANDBETWEEN(1,20)</f>
        <v>12</v>
      </c>
      <c r="M18" s="15" t="s">
        <v>36</v>
      </c>
      <c r="N18" s="138">
        <f>M9</f>
        <v>23</v>
      </c>
    </row>
  </sheetData>
  <sortState ref="A2:F18">
    <sortCondition descending="1" ref="E2:E18"/>
    <sortCondition descending="1" ref="C2:C18"/>
  </sortState>
  <conditionalFormatting sqref="N18">
    <cfRule type="cellIs" dxfId="265" priority="1" operator="greaterThan">
      <formula>$N$16</formula>
    </cfRule>
    <cfRule type="cellIs" dxfId="264" priority="2" operator="between">
      <formula>$N$15</formula>
      <formula>$N$16</formula>
    </cfRule>
    <cfRule type="cellIs" dxfId="263" priority="3" operator="between">
      <formula>$N$14</formula>
      <formula>$N$15</formula>
    </cfRule>
    <cfRule type="cellIs" dxfId="262" priority="4" operator="lessThan">
      <formula>$N$14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defaultRowHeight="15.75" x14ac:dyDescent="0.25"/>
  <cols>
    <col min="1" max="1" width="16.125" style="21" bestFit="1" customWidth="1"/>
    <col min="2" max="2" width="15" style="21" bestFit="1" customWidth="1"/>
    <col min="3" max="3" width="17.37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149999999999999" thickBot="1" x14ac:dyDescent="0.35">
      <c r="A1" s="114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25">
      <c r="A2" s="82" t="s">
        <v>125</v>
      </c>
      <c r="B2" s="81" t="s">
        <v>131</v>
      </c>
      <c r="C2" s="81" t="s">
        <v>134</v>
      </c>
      <c r="D2" s="90">
        <v>1</v>
      </c>
      <c r="E2" s="81">
        <v>0</v>
      </c>
      <c r="F2" s="81">
        <v>0</v>
      </c>
      <c r="G2" s="81">
        <v>0</v>
      </c>
      <c r="H2" s="146">
        <f t="shared" ref="H2:H15" ca="1" si="0">RANDBETWEEN(1,20)</f>
        <v>4</v>
      </c>
      <c r="I2" s="81">
        <f t="shared" ref="I2:I11" ca="1" si="1">SUM(D2:H2)</f>
        <v>5</v>
      </c>
    </row>
    <row r="3" spans="1:9" x14ac:dyDescent="0.25">
      <c r="A3" s="82" t="s">
        <v>126</v>
      </c>
      <c r="B3" s="81" t="s">
        <v>131</v>
      </c>
      <c r="C3" s="81" t="s">
        <v>94</v>
      </c>
      <c r="D3" s="90">
        <v>2</v>
      </c>
      <c r="E3" s="81">
        <v>1</v>
      </c>
      <c r="F3" s="81">
        <v>0</v>
      </c>
      <c r="G3" s="81">
        <v>0</v>
      </c>
      <c r="H3" s="146">
        <f t="shared" ca="1" si="0"/>
        <v>11</v>
      </c>
      <c r="I3" s="81">
        <f t="shared" ca="1" si="1"/>
        <v>14</v>
      </c>
    </row>
    <row r="4" spans="1:9" x14ac:dyDescent="0.25">
      <c r="A4" s="82" t="s">
        <v>165</v>
      </c>
      <c r="B4" s="81" t="s">
        <v>131</v>
      </c>
      <c r="C4" s="81" t="s">
        <v>132</v>
      </c>
      <c r="D4" s="90">
        <v>2</v>
      </c>
      <c r="E4" s="81">
        <v>3</v>
      </c>
      <c r="F4" s="81">
        <v>0</v>
      </c>
      <c r="G4" s="81">
        <v>0</v>
      </c>
      <c r="H4" s="146">
        <f t="shared" ca="1" si="0"/>
        <v>5</v>
      </c>
      <c r="I4" s="81">
        <f t="shared" ca="1" si="1"/>
        <v>10</v>
      </c>
    </row>
    <row r="5" spans="1:9" x14ac:dyDescent="0.25">
      <c r="A5" s="82" t="s">
        <v>127</v>
      </c>
      <c r="B5" s="81" t="s">
        <v>131</v>
      </c>
      <c r="C5" s="81" t="s">
        <v>132</v>
      </c>
      <c r="D5" s="90">
        <v>3</v>
      </c>
      <c r="E5" s="81">
        <v>3</v>
      </c>
      <c r="F5" s="81">
        <v>0</v>
      </c>
      <c r="G5" s="81">
        <v>0</v>
      </c>
      <c r="H5" s="146">
        <f t="shared" ca="1" si="0"/>
        <v>5</v>
      </c>
      <c r="I5" s="81">
        <f t="shared" ref="I5" ca="1" si="2">SUM(D5:H5)</f>
        <v>11</v>
      </c>
    </row>
    <row r="6" spans="1:9" x14ac:dyDescent="0.25">
      <c r="A6" s="82" t="s">
        <v>128</v>
      </c>
      <c r="B6" s="81" t="s">
        <v>131</v>
      </c>
      <c r="C6" s="81" t="s">
        <v>133</v>
      </c>
      <c r="D6" s="90">
        <v>6</v>
      </c>
      <c r="E6" s="81">
        <v>4</v>
      </c>
      <c r="F6" s="81">
        <v>0</v>
      </c>
      <c r="G6" s="81">
        <v>0</v>
      </c>
      <c r="H6" s="146">
        <f t="shared" ca="1" si="0"/>
        <v>4</v>
      </c>
      <c r="I6" s="81">
        <f t="shared" ref="I6" ca="1" si="3">SUM(D6:H6)</f>
        <v>14</v>
      </c>
    </row>
    <row r="7" spans="1:9" ht="18.75" x14ac:dyDescent="0.25">
      <c r="A7" s="82" t="s">
        <v>173</v>
      </c>
      <c r="B7" s="81" t="s">
        <v>115</v>
      </c>
      <c r="C7" s="81" t="s">
        <v>138</v>
      </c>
      <c r="D7" s="90" t="s">
        <v>101</v>
      </c>
      <c r="E7" s="81" t="s">
        <v>101</v>
      </c>
      <c r="F7" s="81" t="s">
        <v>101</v>
      </c>
      <c r="G7" s="81" t="s">
        <v>101</v>
      </c>
      <c r="H7" s="146" t="s">
        <v>101</v>
      </c>
      <c r="I7" s="81" t="s">
        <v>101</v>
      </c>
    </row>
    <row r="8" spans="1:9" ht="15.6" x14ac:dyDescent="0.3">
      <c r="A8" s="82" t="s">
        <v>124</v>
      </c>
      <c r="B8" s="81" t="s">
        <v>97</v>
      </c>
      <c r="C8" s="81" t="s">
        <v>116</v>
      </c>
      <c r="D8" s="90">
        <v>5</v>
      </c>
      <c r="E8" s="81">
        <v>6</v>
      </c>
      <c r="F8" s="81">
        <v>0</v>
      </c>
      <c r="G8" s="81">
        <v>0</v>
      </c>
      <c r="H8" s="146">
        <f t="shared" ca="1" si="0"/>
        <v>12</v>
      </c>
      <c r="I8" s="81">
        <f t="shared" ca="1" si="1"/>
        <v>23</v>
      </c>
    </row>
    <row r="9" spans="1:9" ht="15.6" x14ac:dyDescent="0.3">
      <c r="A9" s="82" t="s">
        <v>124</v>
      </c>
      <c r="B9" s="81" t="s">
        <v>95</v>
      </c>
      <c r="C9" s="81" t="s">
        <v>117</v>
      </c>
      <c r="D9" s="90">
        <v>5</v>
      </c>
      <c r="E9" s="81">
        <v>4</v>
      </c>
      <c r="F9" s="81">
        <v>0</v>
      </c>
      <c r="G9" s="81">
        <v>0</v>
      </c>
      <c r="H9" s="146">
        <f t="shared" ca="1" si="0"/>
        <v>12</v>
      </c>
      <c r="I9" s="81">
        <f t="shared" ca="1" si="1"/>
        <v>21</v>
      </c>
    </row>
    <row r="10" spans="1:9" ht="15.6" x14ac:dyDescent="0.3">
      <c r="A10" s="82" t="s">
        <v>124</v>
      </c>
      <c r="B10" s="81" t="s">
        <v>96</v>
      </c>
      <c r="C10" s="81" t="s">
        <v>117</v>
      </c>
      <c r="D10" s="90">
        <v>5</v>
      </c>
      <c r="E10" s="81">
        <v>4</v>
      </c>
      <c r="F10" s="81">
        <v>0</v>
      </c>
      <c r="G10" s="81">
        <v>0</v>
      </c>
      <c r="H10" s="146">
        <f t="shared" ca="1" si="0"/>
        <v>9</v>
      </c>
      <c r="I10" s="81">
        <f t="shared" ca="1" si="1"/>
        <v>18</v>
      </c>
    </row>
    <row r="11" spans="1:9" x14ac:dyDescent="0.25">
      <c r="A11" s="82" t="s">
        <v>124</v>
      </c>
      <c r="B11" s="81" t="s">
        <v>106</v>
      </c>
      <c r="C11" s="81" t="s">
        <v>106</v>
      </c>
      <c r="D11" s="90">
        <v>5</v>
      </c>
      <c r="E11" s="81">
        <v>5</v>
      </c>
      <c r="F11" s="81">
        <v>0</v>
      </c>
      <c r="G11" s="81">
        <v>0</v>
      </c>
      <c r="H11" s="146">
        <f t="shared" ca="1" si="0"/>
        <v>14</v>
      </c>
      <c r="I11" s="81">
        <f t="shared" ca="1" si="1"/>
        <v>24</v>
      </c>
    </row>
    <row r="12" spans="1:9" x14ac:dyDescent="0.25">
      <c r="A12" s="82" t="s">
        <v>136</v>
      </c>
      <c r="B12" s="81" t="s">
        <v>97</v>
      </c>
      <c r="C12" s="81" t="s">
        <v>137</v>
      </c>
      <c r="D12" s="90">
        <v>2</v>
      </c>
      <c r="E12" s="81">
        <v>2</v>
      </c>
      <c r="F12" s="81">
        <v>0</v>
      </c>
      <c r="G12" s="81">
        <v>0</v>
      </c>
      <c r="H12" s="146">
        <f t="shared" ca="1" si="0"/>
        <v>18</v>
      </c>
      <c r="I12" s="81">
        <f t="shared" ref="I12" ca="1" si="4">SUM(D12:H12)</f>
        <v>22</v>
      </c>
    </row>
    <row r="13" spans="1:9" x14ac:dyDescent="0.25">
      <c r="A13" s="82" t="s">
        <v>158</v>
      </c>
      <c r="B13" s="81" t="s">
        <v>163</v>
      </c>
      <c r="C13" s="81" t="s">
        <v>164</v>
      </c>
      <c r="D13" s="90">
        <v>6</v>
      </c>
      <c r="E13" s="81">
        <v>0</v>
      </c>
      <c r="F13" s="81">
        <v>0</v>
      </c>
      <c r="G13" s="81">
        <v>0</v>
      </c>
      <c r="H13" s="146">
        <f t="shared" ca="1" si="0"/>
        <v>2</v>
      </c>
      <c r="I13" s="81">
        <f t="shared" ref="I13:I15" ca="1" si="5">SUM(D13:H13)</f>
        <v>8</v>
      </c>
    </row>
    <row r="14" spans="1:9" x14ac:dyDescent="0.25">
      <c r="A14" s="82" t="s">
        <v>170</v>
      </c>
      <c r="B14" s="81" t="s">
        <v>120</v>
      </c>
      <c r="C14" s="81" t="s">
        <v>121</v>
      </c>
      <c r="D14" s="90">
        <v>6</v>
      </c>
      <c r="E14" s="81">
        <v>-1</v>
      </c>
      <c r="F14" s="81">
        <v>0</v>
      </c>
      <c r="G14" s="81">
        <v>0</v>
      </c>
      <c r="H14" s="146">
        <f t="shared" ca="1" si="0"/>
        <v>6</v>
      </c>
      <c r="I14" s="81">
        <f t="shared" ca="1" si="5"/>
        <v>11</v>
      </c>
    </row>
    <row r="15" spans="1:9" x14ac:dyDescent="0.25">
      <c r="A15" s="82" t="s">
        <v>170</v>
      </c>
      <c r="B15" s="81" t="s">
        <v>106</v>
      </c>
      <c r="C15" s="81" t="s">
        <v>106</v>
      </c>
      <c r="D15" s="90">
        <v>6</v>
      </c>
      <c r="E15" s="81">
        <v>-1</v>
      </c>
      <c r="F15" s="81">
        <v>0</v>
      </c>
      <c r="G15" s="81">
        <v>0</v>
      </c>
      <c r="H15" s="146">
        <f t="shared" ca="1" si="0"/>
        <v>18</v>
      </c>
      <c r="I15" s="81">
        <f t="shared" ca="1" si="5"/>
        <v>23</v>
      </c>
    </row>
    <row r="16" spans="1:9" ht="16.5" thickBot="1" x14ac:dyDescent="0.3"/>
    <row r="17" spans="1:9" ht="16.5" thickBot="1" x14ac:dyDescent="0.3">
      <c r="A17" s="114" t="s">
        <v>0</v>
      </c>
      <c r="B17" s="87" t="s">
        <v>37</v>
      </c>
      <c r="C17" s="87" t="s">
        <v>38</v>
      </c>
      <c r="D17" s="89" t="s">
        <v>39</v>
      </c>
      <c r="E17" s="87" t="s">
        <v>40</v>
      </c>
      <c r="F17" s="87" t="s">
        <v>41</v>
      </c>
      <c r="G17" s="87" t="s">
        <v>42</v>
      </c>
      <c r="H17" s="91" t="s">
        <v>43</v>
      </c>
      <c r="I17" s="88" t="s">
        <v>28</v>
      </c>
    </row>
    <row r="18" spans="1:9" ht="18.75" x14ac:dyDescent="0.25">
      <c r="A18" s="80" t="s">
        <v>112</v>
      </c>
      <c r="B18" s="81" t="s">
        <v>95</v>
      </c>
      <c r="C18" s="81" t="s">
        <v>99</v>
      </c>
      <c r="D18" s="90">
        <v>4</v>
      </c>
      <c r="E18" s="81">
        <v>1</v>
      </c>
      <c r="F18" s="165">
        <v>2</v>
      </c>
      <c r="G18" s="165">
        <v>1</v>
      </c>
      <c r="H18" s="146">
        <f t="shared" ref="H18:H31" ca="1" si="6">RANDBETWEEN(1,20)</f>
        <v>16</v>
      </c>
      <c r="I18" s="81">
        <f t="shared" ref="I18:I20" ca="1" si="7">SUM(D18:H18)</f>
        <v>24</v>
      </c>
    </row>
    <row r="19" spans="1:9" ht="18.75" x14ac:dyDescent="0.25">
      <c r="A19" s="80" t="s">
        <v>112</v>
      </c>
      <c r="B19" s="81" t="s">
        <v>96</v>
      </c>
      <c r="C19" s="81" t="s">
        <v>99</v>
      </c>
      <c r="D19" s="90">
        <v>4</v>
      </c>
      <c r="E19" s="81">
        <v>1</v>
      </c>
      <c r="F19" s="165">
        <v>2</v>
      </c>
      <c r="G19" s="165">
        <v>1</v>
      </c>
      <c r="H19" s="146">
        <f t="shared" ca="1" si="6"/>
        <v>19</v>
      </c>
      <c r="I19" s="81">
        <f t="shared" ref="I19" ca="1" si="8">SUM(D19:H19)</f>
        <v>27</v>
      </c>
    </row>
    <row r="20" spans="1:9" ht="18.75" x14ac:dyDescent="0.25">
      <c r="A20" s="83" t="s">
        <v>112</v>
      </c>
      <c r="B20" s="84" t="s">
        <v>97</v>
      </c>
      <c r="C20" s="84" t="s">
        <v>94</v>
      </c>
      <c r="D20" s="179">
        <v>-1</v>
      </c>
      <c r="E20" s="84">
        <v>1</v>
      </c>
      <c r="F20" s="180">
        <v>2</v>
      </c>
      <c r="G20" s="180">
        <v>1</v>
      </c>
      <c r="H20" s="148">
        <f t="shared" ca="1" si="6"/>
        <v>14</v>
      </c>
      <c r="I20" s="84">
        <f t="shared" ca="1" si="7"/>
        <v>17</v>
      </c>
    </row>
    <row r="21" spans="1:9" ht="18.75" x14ac:dyDescent="0.25">
      <c r="A21" s="80" t="s">
        <v>175</v>
      </c>
      <c r="B21" s="81" t="s">
        <v>95</v>
      </c>
      <c r="C21" s="81" t="s">
        <v>99</v>
      </c>
      <c r="D21" s="90">
        <v>4</v>
      </c>
      <c r="E21" s="81">
        <v>1</v>
      </c>
      <c r="F21" s="81">
        <v>0</v>
      </c>
      <c r="G21" s="165">
        <v>1</v>
      </c>
      <c r="H21" s="146">
        <f t="shared" ca="1" si="6"/>
        <v>2</v>
      </c>
      <c r="I21" s="81">
        <f t="shared" ref="I21:I23" ca="1" si="9">SUM(D21:H21)</f>
        <v>8</v>
      </c>
    </row>
    <row r="22" spans="1:9" ht="18.75" x14ac:dyDescent="0.25">
      <c r="A22" s="80" t="s">
        <v>175</v>
      </c>
      <c r="B22" s="81" t="s">
        <v>96</v>
      </c>
      <c r="C22" s="81" t="s">
        <v>99</v>
      </c>
      <c r="D22" s="90">
        <v>4</v>
      </c>
      <c r="E22" s="81">
        <v>1</v>
      </c>
      <c r="F22" s="81">
        <v>0</v>
      </c>
      <c r="G22" s="165">
        <v>1</v>
      </c>
      <c r="H22" s="146">
        <f t="shared" ca="1" si="6"/>
        <v>2</v>
      </c>
      <c r="I22" s="81">
        <f t="shared" ref="I22" ca="1" si="10">SUM(D22:H22)</f>
        <v>8</v>
      </c>
    </row>
    <row r="23" spans="1:9" ht="18.75" x14ac:dyDescent="0.25">
      <c r="A23" s="83" t="s">
        <v>175</v>
      </c>
      <c r="B23" s="84" t="s">
        <v>97</v>
      </c>
      <c r="C23" s="84" t="s">
        <v>94</v>
      </c>
      <c r="D23" s="179">
        <v>-1</v>
      </c>
      <c r="E23" s="84">
        <v>1</v>
      </c>
      <c r="F23" s="84">
        <v>0</v>
      </c>
      <c r="G23" s="180">
        <v>1</v>
      </c>
      <c r="H23" s="148">
        <f t="shared" ca="1" si="6"/>
        <v>10</v>
      </c>
      <c r="I23" s="84">
        <f t="shared" ca="1" si="9"/>
        <v>11</v>
      </c>
    </row>
    <row r="24" spans="1:9" x14ac:dyDescent="0.25">
      <c r="A24" s="80" t="s">
        <v>103</v>
      </c>
      <c r="B24" s="81" t="s">
        <v>105</v>
      </c>
      <c r="C24" s="81" t="s">
        <v>107</v>
      </c>
      <c r="D24" s="90">
        <v>6</v>
      </c>
      <c r="E24" s="81">
        <v>3</v>
      </c>
      <c r="F24" s="81">
        <v>1</v>
      </c>
      <c r="G24" s="81">
        <v>1</v>
      </c>
      <c r="H24" s="146">
        <f t="shared" ca="1" si="6"/>
        <v>8</v>
      </c>
      <c r="I24" s="81">
        <f t="shared" ref="I24:I25" ca="1" si="11">SUM(D24:H24)</f>
        <v>19</v>
      </c>
    </row>
    <row r="25" spans="1:9" x14ac:dyDescent="0.25">
      <c r="A25" s="83" t="s">
        <v>103</v>
      </c>
      <c r="B25" s="84" t="s">
        <v>106</v>
      </c>
      <c r="C25" s="84" t="s">
        <v>106</v>
      </c>
      <c r="D25" s="179">
        <v>6</v>
      </c>
      <c r="E25" s="84">
        <v>3</v>
      </c>
      <c r="F25" s="84">
        <v>0</v>
      </c>
      <c r="G25" s="84">
        <v>0</v>
      </c>
      <c r="H25" s="148">
        <f t="shared" ca="1" si="6"/>
        <v>14</v>
      </c>
      <c r="I25" s="84">
        <f t="shared" ca="1" si="11"/>
        <v>23</v>
      </c>
    </row>
    <row r="26" spans="1:9" x14ac:dyDescent="0.25">
      <c r="A26" s="191" t="s">
        <v>171</v>
      </c>
      <c r="B26" s="192" t="s">
        <v>131</v>
      </c>
      <c r="C26" s="192" t="s">
        <v>172</v>
      </c>
      <c r="D26" s="193">
        <v>1</v>
      </c>
      <c r="E26" s="192">
        <v>4</v>
      </c>
      <c r="F26" s="192">
        <v>0</v>
      </c>
      <c r="G26" s="192">
        <v>0</v>
      </c>
      <c r="H26" s="194">
        <f t="shared" ca="1" si="6"/>
        <v>20</v>
      </c>
      <c r="I26" s="192">
        <f t="shared" ref="I26:I29" ca="1" si="12">SUM(D26:H26)</f>
        <v>25</v>
      </c>
    </row>
    <row r="27" spans="1:9" x14ac:dyDescent="0.25">
      <c r="A27" s="80" t="s">
        <v>177</v>
      </c>
      <c r="B27" s="81" t="s">
        <v>95</v>
      </c>
      <c r="C27" s="81" t="s">
        <v>178</v>
      </c>
      <c r="D27" s="90">
        <v>6</v>
      </c>
      <c r="E27" s="81">
        <v>7</v>
      </c>
      <c r="F27" s="81">
        <v>0</v>
      </c>
      <c r="G27" s="189">
        <v>0</v>
      </c>
      <c r="H27" s="146">
        <f t="shared" ca="1" si="6"/>
        <v>17</v>
      </c>
      <c r="I27" s="81">
        <f t="shared" ca="1" si="12"/>
        <v>30</v>
      </c>
    </row>
    <row r="28" spans="1:9" x14ac:dyDescent="0.25">
      <c r="A28" s="80" t="s">
        <v>177</v>
      </c>
      <c r="B28" s="81" t="s">
        <v>96</v>
      </c>
      <c r="C28" s="81" t="s">
        <v>178</v>
      </c>
      <c r="D28" s="90">
        <v>6</v>
      </c>
      <c r="E28" s="81">
        <v>7</v>
      </c>
      <c r="F28" s="81">
        <v>0</v>
      </c>
      <c r="G28" s="189">
        <v>0</v>
      </c>
      <c r="H28" s="146">
        <f t="shared" ca="1" si="6"/>
        <v>6</v>
      </c>
      <c r="I28" s="81">
        <f t="shared" ca="1" si="12"/>
        <v>19</v>
      </c>
    </row>
    <row r="29" spans="1:9" x14ac:dyDescent="0.25">
      <c r="A29" s="80" t="s">
        <v>177</v>
      </c>
      <c r="B29" s="81" t="s">
        <v>97</v>
      </c>
      <c r="C29" s="81" t="s">
        <v>179</v>
      </c>
      <c r="D29" s="90">
        <v>1</v>
      </c>
      <c r="E29" s="81">
        <v>6</v>
      </c>
      <c r="F29" s="81">
        <v>0</v>
      </c>
      <c r="G29" s="189">
        <v>0</v>
      </c>
      <c r="H29" s="146">
        <f t="shared" ca="1" si="6"/>
        <v>10</v>
      </c>
      <c r="I29" s="81">
        <f t="shared" ca="1" si="12"/>
        <v>17</v>
      </c>
    </row>
    <row r="30" spans="1:9" x14ac:dyDescent="0.25">
      <c r="A30" s="80" t="s">
        <v>177</v>
      </c>
      <c r="B30" s="81" t="s">
        <v>106</v>
      </c>
      <c r="C30" s="81" t="s">
        <v>106</v>
      </c>
      <c r="D30" s="90">
        <v>6</v>
      </c>
      <c r="E30" s="81">
        <v>11</v>
      </c>
      <c r="F30" s="81">
        <v>0</v>
      </c>
      <c r="G30" s="189">
        <v>0</v>
      </c>
      <c r="H30" s="146">
        <f t="shared" ca="1" si="6"/>
        <v>10</v>
      </c>
      <c r="I30" s="81">
        <f t="shared" ref="I30" ca="1" si="13">SUM(D30:H30)</f>
        <v>27</v>
      </c>
    </row>
    <row r="31" spans="1:9" x14ac:dyDescent="0.25">
      <c r="A31" s="83" t="s">
        <v>177</v>
      </c>
      <c r="B31" s="84" t="s">
        <v>180</v>
      </c>
      <c r="C31" s="84" t="s">
        <v>132</v>
      </c>
      <c r="D31" s="179">
        <v>6</v>
      </c>
      <c r="E31" s="84">
        <v>6</v>
      </c>
      <c r="F31" s="84">
        <v>0</v>
      </c>
      <c r="G31" s="190">
        <v>0</v>
      </c>
      <c r="H31" s="148">
        <f t="shared" ca="1" si="6"/>
        <v>16</v>
      </c>
      <c r="I31" s="84">
        <f t="shared" ref="I31" ca="1" si="14">SUM(D31:H31)</f>
        <v>28</v>
      </c>
    </row>
  </sheetData>
  <conditionalFormatting sqref="H18 H20 H2:H3">
    <cfRule type="cellIs" dxfId="261" priority="142" operator="equal">
      <formula>1</formula>
    </cfRule>
    <cfRule type="cellIs" dxfId="260" priority="143" operator="equal">
      <formula>19</formula>
    </cfRule>
    <cfRule type="cellIs" dxfId="259" priority="144" operator="equal">
      <formula>20</formula>
    </cfRule>
  </conditionalFormatting>
  <conditionalFormatting sqref="H21 H23">
    <cfRule type="cellIs" dxfId="258" priority="139" operator="equal">
      <formula>1</formula>
    </cfRule>
    <cfRule type="cellIs" dxfId="257" priority="140" operator="equal">
      <formula>19</formula>
    </cfRule>
    <cfRule type="cellIs" dxfId="256" priority="141" operator="equal">
      <formula>20</formula>
    </cfRule>
  </conditionalFormatting>
  <conditionalFormatting sqref="H19">
    <cfRule type="cellIs" dxfId="255" priority="136" operator="equal">
      <formula>1</formula>
    </cfRule>
    <cfRule type="cellIs" dxfId="254" priority="137" operator="equal">
      <formula>19</formula>
    </cfRule>
    <cfRule type="cellIs" dxfId="253" priority="138" operator="equal">
      <formula>20</formula>
    </cfRule>
  </conditionalFormatting>
  <conditionalFormatting sqref="H22">
    <cfRule type="cellIs" dxfId="252" priority="133" operator="equal">
      <formula>1</formula>
    </cfRule>
    <cfRule type="cellIs" dxfId="251" priority="134" operator="equal">
      <formula>19</formula>
    </cfRule>
    <cfRule type="cellIs" dxfId="250" priority="135" operator="equal">
      <formula>20</formula>
    </cfRule>
  </conditionalFormatting>
  <conditionalFormatting sqref="H24:H25">
    <cfRule type="cellIs" dxfId="249" priority="106" operator="equal">
      <formula>1</formula>
    </cfRule>
    <cfRule type="cellIs" dxfId="248" priority="107" operator="equal">
      <formula>19</formula>
    </cfRule>
    <cfRule type="cellIs" dxfId="247" priority="108" operator="equal">
      <formula>20</formula>
    </cfRule>
  </conditionalFormatting>
  <conditionalFormatting sqref="H7:H8">
    <cfRule type="cellIs" dxfId="246" priority="70" operator="equal">
      <formula>1</formula>
    </cfRule>
    <cfRule type="cellIs" dxfId="245" priority="71" operator="equal">
      <formula>19</formula>
    </cfRule>
    <cfRule type="cellIs" dxfId="244" priority="72" operator="equal">
      <formula>20</formula>
    </cfRule>
  </conditionalFormatting>
  <conditionalFormatting sqref="H11">
    <cfRule type="cellIs" dxfId="243" priority="67" operator="equal">
      <formula>1</formula>
    </cfRule>
    <cfRule type="cellIs" dxfId="242" priority="68" operator="equal">
      <formula>19</formula>
    </cfRule>
    <cfRule type="cellIs" dxfId="241" priority="69" operator="equal">
      <formula>20</formula>
    </cfRule>
  </conditionalFormatting>
  <conditionalFormatting sqref="H11">
    <cfRule type="cellIs" dxfId="240" priority="64" operator="equal">
      <formula>1</formula>
    </cfRule>
    <cfRule type="cellIs" dxfId="239" priority="65" operator="equal">
      <formula>19</formula>
    </cfRule>
    <cfRule type="cellIs" dxfId="238" priority="66" operator="equal">
      <formula>20</formula>
    </cfRule>
  </conditionalFormatting>
  <conditionalFormatting sqref="H9">
    <cfRule type="cellIs" dxfId="237" priority="61" operator="equal">
      <formula>1</formula>
    </cfRule>
    <cfRule type="cellIs" dxfId="236" priority="62" operator="equal">
      <formula>19</formula>
    </cfRule>
    <cfRule type="cellIs" dxfId="235" priority="63" operator="equal">
      <formula>20</formula>
    </cfRule>
  </conditionalFormatting>
  <conditionalFormatting sqref="H9">
    <cfRule type="cellIs" dxfId="234" priority="58" operator="equal">
      <formula>1</formula>
    </cfRule>
    <cfRule type="cellIs" dxfId="233" priority="59" operator="equal">
      <formula>19</formula>
    </cfRule>
    <cfRule type="cellIs" dxfId="232" priority="60" operator="equal">
      <formula>20</formula>
    </cfRule>
  </conditionalFormatting>
  <conditionalFormatting sqref="H10">
    <cfRule type="cellIs" dxfId="231" priority="52" operator="equal">
      <formula>1</formula>
    </cfRule>
    <cfRule type="cellIs" dxfId="230" priority="53" operator="equal">
      <formula>19</formula>
    </cfRule>
    <cfRule type="cellIs" dxfId="229" priority="54" operator="equal">
      <formula>20</formula>
    </cfRule>
  </conditionalFormatting>
  <conditionalFormatting sqref="H7:H8">
    <cfRule type="cellIs" dxfId="228" priority="73" operator="equal">
      <formula>1</formula>
    </cfRule>
    <cfRule type="cellIs" dxfId="227" priority="74" operator="equal">
      <formula>19</formula>
    </cfRule>
    <cfRule type="cellIs" dxfId="226" priority="75" operator="equal">
      <formula>20</formula>
    </cfRule>
  </conditionalFormatting>
  <conditionalFormatting sqref="H10">
    <cfRule type="cellIs" dxfId="225" priority="55" operator="equal">
      <formula>1</formula>
    </cfRule>
    <cfRule type="cellIs" dxfId="224" priority="56" operator="equal">
      <formula>19</formula>
    </cfRule>
    <cfRule type="cellIs" dxfId="223" priority="57" operator="equal">
      <formula>20</formula>
    </cfRule>
  </conditionalFormatting>
  <conditionalFormatting sqref="H26">
    <cfRule type="cellIs" dxfId="222" priority="49" operator="equal">
      <formula>1</formula>
    </cfRule>
    <cfRule type="cellIs" dxfId="221" priority="50" operator="equal">
      <formula>19</formula>
    </cfRule>
    <cfRule type="cellIs" dxfId="220" priority="51" operator="equal">
      <formula>20</formula>
    </cfRule>
  </conditionalFormatting>
  <conditionalFormatting sqref="H5">
    <cfRule type="cellIs" dxfId="219" priority="43" operator="equal">
      <formula>1</formula>
    </cfRule>
    <cfRule type="cellIs" dxfId="218" priority="44" operator="equal">
      <formula>19</formula>
    </cfRule>
    <cfRule type="cellIs" dxfId="217" priority="45" operator="equal">
      <formula>20</formula>
    </cfRule>
  </conditionalFormatting>
  <conditionalFormatting sqref="H5">
    <cfRule type="cellIs" dxfId="216" priority="46" operator="equal">
      <formula>1</formula>
    </cfRule>
    <cfRule type="cellIs" dxfId="215" priority="47" operator="equal">
      <formula>19</formula>
    </cfRule>
    <cfRule type="cellIs" dxfId="214" priority="48" operator="equal">
      <formula>20</formula>
    </cfRule>
  </conditionalFormatting>
  <conditionalFormatting sqref="H6">
    <cfRule type="cellIs" dxfId="213" priority="37" operator="equal">
      <formula>1</formula>
    </cfRule>
    <cfRule type="cellIs" dxfId="212" priority="38" operator="equal">
      <formula>19</formula>
    </cfRule>
    <cfRule type="cellIs" dxfId="211" priority="39" operator="equal">
      <formula>20</formula>
    </cfRule>
  </conditionalFormatting>
  <conditionalFormatting sqref="H6">
    <cfRule type="cellIs" dxfId="210" priority="40" operator="equal">
      <formula>1</formula>
    </cfRule>
    <cfRule type="cellIs" dxfId="209" priority="41" operator="equal">
      <formula>19</formula>
    </cfRule>
    <cfRule type="cellIs" dxfId="208" priority="42" operator="equal">
      <formula>20</formula>
    </cfRule>
  </conditionalFormatting>
  <conditionalFormatting sqref="H12">
    <cfRule type="cellIs" dxfId="207" priority="34" operator="equal">
      <formula>1</formula>
    </cfRule>
    <cfRule type="cellIs" dxfId="206" priority="35" operator="equal">
      <formula>19</formula>
    </cfRule>
    <cfRule type="cellIs" dxfId="205" priority="36" operator="equal">
      <formula>20</formula>
    </cfRule>
  </conditionalFormatting>
  <conditionalFormatting sqref="H12">
    <cfRule type="cellIs" dxfId="204" priority="31" operator="equal">
      <formula>1</formula>
    </cfRule>
    <cfRule type="cellIs" dxfId="203" priority="32" operator="equal">
      <formula>19</formula>
    </cfRule>
    <cfRule type="cellIs" dxfId="202" priority="33" operator="equal">
      <formula>20</formula>
    </cfRule>
  </conditionalFormatting>
  <conditionalFormatting sqref="H13">
    <cfRule type="cellIs" dxfId="201" priority="28" operator="equal">
      <formula>1</formula>
    </cfRule>
    <cfRule type="cellIs" dxfId="200" priority="29" operator="equal">
      <formula>19</formula>
    </cfRule>
    <cfRule type="cellIs" dxfId="199" priority="30" operator="equal">
      <formula>20</formula>
    </cfRule>
  </conditionalFormatting>
  <conditionalFormatting sqref="H13">
    <cfRule type="cellIs" dxfId="198" priority="25" operator="equal">
      <formula>1</formula>
    </cfRule>
    <cfRule type="cellIs" dxfId="197" priority="26" operator="equal">
      <formula>19</formula>
    </cfRule>
    <cfRule type="cellIs" dxfId="196" priority="27" operator="equal">
      <formula>20</formula>
    </cfRule>
  </conditionalFormatting>
  <conditionalFormatting sqref="H4">
    <cfRule type="cellIs" dxfId="195" priority="19" operator="equal">
      <formula>1</formula>
    </cfRule>
    <cfRule type="cellIs" dxfId="194" priority="20" operator="equal">
      <formula>19</formula>
    </cfRule>
    <cfRule type="cellIs" dxfId="193" priority="21" operator="equal">
      <formula>20</formula>
    </cfRule>
  </conditionalFormatting>
  <conditionalFormatting sqref="H4">
    <cfRule type="cellIs" dxfId="192" priority="22" operator="equal">
      <formula>1</formula>
    </cfRule>
    <cfRule type="cellIs" dxfId="191" priority="23" operator="equal">
      <formula>19</formula>
    </cfRule>
    <cfRule type="cellIs" dxfId="190" priority="24" operator="equal">
      <formula>20</formula>
    </cfRule>
  </conditionalFormatting>
  <conditionalFormatting sqref="H14:H15">
    <cfRule type="cellIs" dxfId="189" priority="16" operator="equal">
      <formula>1</formula>
    </cfRule>
    <cfRule type="cellIs" dxfId="188" priority="17" operator="equal">
      <formula>19</formula>
    </cfRule>
    <cfRule type="cellIs" dxfId="187" priority="18" operator="equal">
      <formula>20</formula>
    </cfRule>
  </conditionalFormatting>
  <conditionalFormatting sqref="H27 H29">
    <cfRule type="cellIs" dxfId="186" priority="10" operator="equal">
      <formula>1</formula>
    </cfRule>
    <cfRule type="cellIs" dxfId="185" priority="11" operator="equal">
      <formula>19</formula>
    </cfRule>
    <cfRule type="cellIs" dxfId="184" priority="12" operator="equal">
      <formula>20</formula>
    </cfRule>
  </conditionalFormatting>
  <conditionalFormatting sqref="H28">
    <cfRule type="cellIs" dxfId="183" priority="7" operator="equal">
      <formula>1</formula>
    </cfRule>
    <cfRule type="cellIs" dxfId="182" priority="8" operator="equal">
      <formula>19</formula>
    </cfRule>
    <cfRule type="cellIs" dxfId="181" priority="9" operator="equal">
      <formula>20</formula>
    </cfRule>
  </conditionalFormatting>
  <conditionalFormatting sqref="H30">
    <cfRule type="cellIs" dxfId="180" priority="4" operator="equal">
      <formula>1</formula>
    </cfRule>
    <cfRule type="cellIs" dxfId="179" priority="5" operator="equal">
      <formula>19</formula>
    </cfRule>
    <cfRule type="cellIs" dxfId="178" priority="6" operator="equal">
      <formula>20</formula>
    </cfRule>
  </conditionalFormatting>
  <conditionalFormatting sqref="H31">
    <cfRule type="cellIs" dxfId="177" priority="1" operator="equal">
      <formula>1</formula>
    </cfRule>
    <cfRule type="cellIs" dxfId="176" priority="2" operator="equal">
      <formula>19</formula>
    </cfRule>
    <cfRule type="cellIs" dxfId="175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defaultColWidth="3.875" defaultRowHeight="15.75" x14ac:dyDescent="0.25"/>
  <cols>
    <col min="1" max="1" width="16.12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3.875" style="21"/>
    <col min="7" max="7" width="12.625" style="21" bestFit="1" customWidth="1"/>
    <col min="8" max="8" width="8.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ht="15.6" x14ac:dyDescent="0.3">
      <c r="A1" s="156" t="s">
        <v>0</v>
      </c>
      <c r="B1" s="156" t="s">
        <v>84</v>
      </c>
      <c r="C1" s="156" t="s">
        <v>44</v>
      </c>
      <c r="D1" s="149" t="s">
        <v>3</v>
      </c>
      <c r="E1" s="156" t="s">
        <v>45</v>
      </c>
      <c r="G1" s="156" t="s">
        <v>0</v>
      </c>
      <c r="H1" s="156" t="s">
        <v>84</v>
      </c>
      <c r="I1" s="156" t="s">
        <v>44</v>
      </c>
      <c r="J1" s="149" t="s">
        <v>3</v>
      </c>
      <c r="K1" s="156" t="s">
        <v>45</v>
      </c>
    </row>
    <row r="2" spans="1:11" ht="15.6" x14ac:dyDescent="0.3">
      <c r="A2" s="79" t="s">
        <v>125</v>
      </c>
      <c r="B2" s="86" t="s">
        <v>46</v>
      </c>
      <c r="C2" s="150">
        <v>0</v>
      </c>
      <c r="D2" s="147">
        <f t="shared" ref="D2:D22" ca="1" si="0">RANDBETWEEN(1,20)</f>
        <v>20</v>
      </c>
      <c r="E2" s="78">
        <f t="shared" ref="E2:E16" ca="1" si="1">D2+C2</f>
        <v>20</v>
      </c>
      <c r="G2" s="77" t="s">
        <v>98</v>
      </c>
      <c r="H2" s="78" t="s">
        <v>46</v>
      </c>
      <c r="I2" s="78">
        <v>7</v>
      </c>
      <c r="J2" s="147">
        <f t="shared" ref="J2:J4" ca="1" si="2">RANDBETWEEN(1,20)</f>
        <v>16</v>
      </c>
      <c r="K2" s="78">
        <f t="shared" ref="K2:K4" ca="1" si="3">J2+I2</f>
        <v>23</v>
      </c>
    </row>
    <row r="3" spans="1:11" ht="15.6" x14ac:dyDescent="0.3">
      <c r="A3" s="82" t="s">
        <v>125</v>
      </c>
      <c r="B3" s="86" t="s">
        <v>47</v>
      </c>
      <c r="C3" s="150">
        <v>0</v>
      </c>
      <c r="D3" s="146">
        <f t="shared" ca="1" si="0"/>
        <v>16</v>
      </c>
      <c r="E3" s="81">
        <f t="shared" ca="1" si="1"/>
        <v>16</v>
      </c>
      <c r="G3" s="80" t="s">
        <v>98</v>
      </c>
      <c r="H3" s="81" t="s">
        <v>47</v>
      </c>
      <c r="I3" s="81">
        <v>5</v>
      </c>
      <c r="J3" s="146">
        <f t="shared" ca="1" si="2"/>
        <v>20</v>
      </c>
      <c r="K3" s="81">
        <f t="shared" ca="1" si="3"/>
        <v>25</v>
      </c>
    </row>
    <row r="4" spans="1:11" ht="15.6" x14ac:dyDescent="0.3">
      <c r="A4" s="85" t="s">
        <v>125</v>
      </c>
      <c r="B4" s="151" t="s">
        <v>48</v>
      </c>
      <c r="C4" s="152">
        <v>3</v>
      </c>
      <c r="D4" s="148">
        <f t="shared" ca="1" si="0"/>
        <v>13</v>
      </c>
      <c r="E4" s="84">
        <f t="shared" ca="1" si="1"/>
        <v>16</v>
      </c>
      <c r="G4" s="83" t="s">
        <v>98</v>
      </c>
      <c r="H4" s="84" t="s">
        <v>48</v>
      </c>
      <c r="I4" s="84">
        <v>2</v>
      </c>
      <c r="J4" s="148">
        <f t="shared" ca="1" si="2"/>
        <v>12</v>
      </c>
      <c r="K4" s="84">
        <f t="shared" ca="1" si="3"/>
        <v>14</v>
      </c>
    </row>
    <row r="5" spans="1:11" ht="15.6" x14ac:dyDescent="0.3">
      <c r="A5" s="162" t="s">
        <v>126</v>
      </c>
      <c r="B5" s="86" t="s">
        <v>46</v>
      </c>
      <c r="C5" s="150">
        <v>1</v>
      </c>
      <c r="D5" s="147">
        <f t="shared" ca="1" si="0"/>
        <v>11</v>
      </c>
      <c r="E5" s="78">
        <f t="shared" ca="1" si="1"/>
        <v>12</v>
      </c>
      <c r="G5" s="77" t="s">
        <v>103</v>
      </c>
      <c r="H5" s="78" t="s">
        <v>46</v>
      </c>
      <c r="I5" s="78">
        <v>7</v>
      </c>
      <c r="J5" s="147">
        <f t="shared" ref="J5:J10" ca="1" si="4">RANDBETWEEN(1,20)</f>
        <v>5</v>
      </c>
      <c r="K5" s="78">
        <f t="shared" ref="K5:K7" ca="1" si="5">J5+I5</f>
        <v>12</v>
      </c>
    </row>
    <row r="6" spans="1:11" ht="15.6" x14ac:dyDescent="0.3">
      <c r="A6" s="162" t="s">
        <v>126</v>
      </c>
      <c r="B6" s="163" t="s">
        <v>47</v>
      </c>
      <c r="C6" s="150">
        <v>0</v>
      </c>
      <c r="D6" s="146">
        <f t="shared" ca="1" si="0"/>
        <v>13</v>
      </c>
      <c r="E6" s="81">
        <f t="shared" ca="1" si="1"/>
        <v>13</v>
      </c>
      <c r="G6" s="80" t="s">
        <v>103</v>
      </c>
      <c r="H6" s="81" t="s">
        <v>47</v>
      </c>
      <c r="I6" s="81">
        <v>3</v>
      </c>
      <c r="J6" s="146">
        <f t="shared" ca="1" si="4"/>
        <v>3</v>
      </c>
      <c r="K6" s="81">
        <f t="shared" ca="1" si="5"/>
        <v>6</v>
      </c>
    </row>
    <row r="7" spans="1:11" ht="15.6" x14ac:dyDescent="0.3">
      <c r="A7" s="164" t="s">
        <v>126</v>
      </c>
      <c r="B7" s="151" t="s">
        <v>48</v>
      </c>
      <c r="C7" s="152">
        <v>4</v>
      </c>
      <c r="D7" s="148">
        <f t="shared" ca="1" si="0"/>
        <v>7</v>
      </c>
      <c r="E7" s="84">
        <f t="shared" ca="1" si="1"/>
        <v>11</v>
      </c>
      <c r="G7" s="83" t="s">
        <v>103</v>
      </c>
      <c r="H7" s="84" t="s">
        <v>48</v>
      </c>
      <c r="I7" s="84">
        <v>5</v>
      </c>
      <c r="J7" s="148">
        <f t="shared" ca="1" si="4"/>
        <v>9</v>
      </c>
      <c r="K7" s="84">
        <f t="shared" ca="1" si="5"/>
        <v>14</v>
      </c>
    </row>
    <row r="8" spans="1:11" ht="15.6" x14ac:dyDescent="0.3">
      <c r="A8" s="162" t="s">
        <v>148</v>
      </c>
      <c r="B8" s="86" t="s">
        <v>46</v>
      </c>
      <c r="C8" s="150">
        <v>4</v>
      </c>
      <c r="D8" s="147">
        <f t="shared" ca="1" si="0"/>
        <v>12</v>
      </c>
      <c r="E8" s="78">
        <f t="shared" ca="1" si="1"/>
        <v>16</v>
      </c>
      <c r="G8" s="77" t="s">
        <v>171</v>
      </c>
      <c r="H8" s="78" t="s">
        <v>46</v>
      </c>
      <c r="I8" s="78">
        <v>4</v>
      </c>
      <c r="J8" s="147">
        <f t="shared" ca="1" si="4"/>
        <v>14</v>
      </c>
      <c r="K8" s="78">
        <f t="shared" ref="K8:K10" ca="1" si="6">J8+I8</f>
        <v>18</v>
      </c>
    </row>
    <row r="9" spans="1:11" ht="15.6" x14ac:dyDescent="0.3">
      <c r="A9" s="162" t="s">
        <v>148</v>
      </c>
      <c r="B9" s="163" t="s">
        <v>47</v>
      </c>
      <c r="C9" s="150">
        <v>3</v>
      </c>
      <c r="D9" s="146">
        <f t="shared" ca="1" si="0"/>
        <v>18</v>
      </c>
      <c r="E9" s="81">
        <f t="shared" ca="1" si="1"/>
        <v>21</v>
      </c>
      <c r="G9" s="80" t="s">
        <v>171</v>
      </c>
      <c r="H9" s="81" t="s">
        <v>47</v>
      </c>
      <c r="I9" s="81">
        <v>-1</v>
      </c>
      <c r="J9" s="146">
        <f t="shared" ca="1" si="4"/>
        <v>1</v>
      </c>
      <c r="K9" s="81">
        <f t="shared" ca="1" si="6"/>
        <v>0</v>
      </c>
    </row>
    <row r="10" spans="1:11" ht="15.6" x14ac:dyDescent="0.3">
      <c r="A10" s="164" t="s">
        <v>148</v>
      </c>
      <c r="B10" s="151" t="s">
        <v>48</v>
      </c>
      <c r="C10" s="152">
        <v>8</v>
      </c>
      <c r="D10" s="148">
        <f t="shared" ca="1" si="0"/>
        <v>18</v>
      </c>
      <c r="E10" s="84">
        <f t="shared" ca="1" si="1"/>
        <v>26</v>
      </c>
      <c r="G10" s="83" t="s">
        <v>171</v>
      </c>
      <c r="H10" s="84" t="s">
        <v>48</v>
      </c>
      <c r="I10" s="84">
        <v>0</v>
      </c>
      <c r="J10" s="148">
        <f t="shared" ca="1" si="4"/>
        <v>3</v>
      </c>
      <c r="K10" s="84">
        <f t="shared" ca="1" si="6"/>
        <v>3</v>
      </c>
    </row>
    <row r="11" spans="1:11" ht="18.75" x14ac:dyDescent="0.25">
      <c r="A11" s="79" t="s">
        <v>173</v>
      </c>
      <c r="B11" s="86" t="s">
        <v>46</v>
      </c>
      <c r="C11" s="187">
        <f>2+2</f>
        <v>4</v>
      </c>
      <c r="D11" s="147">
        <f t="shared" ca="1" si="0"/>
        <v>6</v>
      </c>
      <c r="E11" s="78">
        <f t="shared" ca="1" si="1"/>
        <v>10</v>
      </c>
      <c r="G11" s="77" t="s">
        <v>177</v>
      </c>
      <c r="H11" s="78" t="s">
        <v>46</v>
      </c>
      <c r="I11" s="78">
        <v>9</v>
      </c>
      <c r="J11" s="147">
        <f t="shared" ref="J11:J16" ca="1" si="7">RANDBETWEEN(1,20)</f>
        <v>20</v>
      </c>
      <c r="K11" s="78">
        <f t="shared" ref="K11:K16" ca="1" si="8">J11+I11</f>
        <v>29</v>
      </c>
    </row>
    <row r="12" spans="1:11" ht="18.75" x14ac:dyDescent="0.25">
      <c r="A12" s="82" t="s">
        <v>173</v>
      </c>
      <c r="B12" s="86" t="s">
        <v>47</v>
      </c>
      <c r="C12" s="187">
        <f>3-3</f>
        <v>0</v>
      </c>
      <c r="D12" s="146">
        <f t="shared" ca="1" si="0"/>
        <v>13</v>
      </c>
      <c r="E12" s="81">
        <f t="shared" ca="1" si="1"/>
        <v>13</v>
      </c>
      <c r="G12" s="80" t="s">
        <v>177</v>
      </c>
      <c r="H12" s="81" t="s">
        <v>47</v>
      </c>
      <c r="I12" s="81">
        <v>8</v>
      </c>
      <c r="J12" s="146">
        <f t="shared" ca="1" si="7"/>
        <v>9</v>
      </c>
      <c r="K12" s="81">
        <f t="shared" ca="1" si="8"/>
        <v>17</v>
      </c>
    </row>
    <row r="13" spans="1:11" ht="18.75" x14ac:dyDescent="0.25">
      <c r="A13" s="85" t="s">
        <v>173</v>
      </c>
      <c r="B13" s="151" t="s">
        <v>48</v>
      </c>
      <c r="C13" s="188">
        <f>6+1</f>
        <v>7</v>
      </c>
      <c r="D13" s="148">
        <f t="shared" ca="1" si="0"/>
        <v>19</v>
      </c>
      <c r="E13" s="84">
        <f t="shared" ca="1" si="1"/>
        <v>26</v>
      </c>
      <c r="G13" s="83" t="s">
        <v>177</v>
      </c>
      <c r="H13" s="84" t="s">
        <v>48</v>
      </c>
      <c r="I13" s="84">
        <v>7</v>
      </c>
      <c r="J13" s="148">
        <f t="shared" ca="1" si="7"/>
        <v>13</v>
      </c>
      <c r="K13" s="84">
        <f t="shared" ca="1" si="8"/>
        <v>20</v>
      </c>
    </row>
    <row r="14" spans="1:11" x14ac:dyDescent="0.25">
      <c r="A14" s="79" t="s">
        <v>124</v>
      </c>
      <c r="B14" s="86" t="s">
        <v>46</v>
      </c>
      <c r="C14" s="150">
        <v>3</v>
      </c>
      <c r="D14" s="147">
        <f t="shared" ca="1" si="0"/>
        <v>16</v>
      </c>
      <c r="E14" s="78">
        <f t="shared" ca="1" si="1"/>
        <v>19</v>
      </c>
      <c r="G14" s="83" t="s">
        <v>77</v>
      </c>
      <c r="H14" s="84" t="s">
        <v>90</v>
      </c>
      <c r="I14" s="84">
        <v>8</v>
      </c>
      <c r="J14" s="148">
        <f t="shared" ca="1" si="7"/>
        <v>13</v>
      </c>
      <c r="K14" s="84">
        <f t="shared" ca="1" si="8"/>
        <v>21</v>
      </c>
    </row>
    <row r="15" spans="1:11" x14ac:dyDescent="0.25">
      <c r="A15" s="82" t="s">
        <v>124</v>
      </c>
      <c r="B15" s="86" t="s">
        <v>47</v>
      </c>
      <c r="C15" s="150">
        <v>11</v>
      </c>
      <c r="D15" s="146">
        <f t="shared" ca="1" si="0"/>
        <v>7</v>
      </c>
      <c r="E15" s="81">
        <f t="shared" ca="1" si="1"/>
        <v>18</v>
      </c>
      <c r="G15" s="83" t="s">
        <v>103</v>
      </c>
      <c r="H15" s="84" t="s">
        <v>110</v>
      </c>
      <c r="I15" s="84">
        <v>4</v>
      </c>
      <c r="J15" s="148">
        <f t="shared" ca="1" si="7"/>
        <v>10</v>
      </c>
      <c r="K15" s="84">
        <f t="shared" ca="1" si="8"/>
        <v>14</v>
      </c>
    </row>
    <row r="16" spans="1:11" x14ac:dyDescent="0.25">
      <c r="A16" s="85" t="s">
        <v>124</v>
      </c>
      <c r="B16" s="151" t="s">
        <v>48</v>
      </c>
      <c r="C16" s="152">
        <v>11</v>
      </c>
      <c r="D16" s="148">
        <f t="shared" ca="1" si="0"/>
        <v>11</v>
      </c>
      <c r="E16" s="84">
        <f t="shared" ca="1" si="1"/>
        <v>22</v>
      </c>
      <c r="G16" s="83" t="s">
        <v>103</v>
      </c>
      <c r="H16" s="84" t="s">
        <v>111</v>
      </c>
      <c r="I16" s="84">
        <v>4</v>
      </c>
      <c r="J16" s="148">
        <f t="shared" ca="1" si="7"/>
        <v>17</v>
      </c>
      <c r="K16" s="84">
        <f t="shared" ca="1" si="8"/>
        <v>21</v>
      </c>
    </row>
    <row r="17" spans="1:5" x14ac:dyDescent="0.25">
      <c r="A17" s="79" t="s">
        <v>136</v>
      </c>
      <c r="B17" s="86" t="s">
        <v>46</v>
      </c>
      <c r="C17" s="150">
        <v>1</v>
      </c>
      <c r="D17" s="147">
        <f t="shared" ca="1" si="0"/>
        <v>10</v>
      </c>
      <c r="E17" s="78">
        <f t="shared" ref="E17:E19" ca="1" si="9">D17+C17</f>
        <v>11</v>
      </c>
    </row>
    <row r="18" spans="1:5" x14ac:dyDescent="0.25">
      <c r="A18" s="82" t="s">
        <v>136</v>
      </c>
      <c r="B18" s="86" t="s">
        <v>47</v>
      </c>
      <c r="C18" s="150">
        <v>4</v>
      </c>
      <c r="D18" s="146">
        <f t="shared" ca="1" si="0"/>
        <v>14</v>
      </c>
      <c r="E18" s="81">
        <f t="shared" ca="1" si="9"/>
        <v>18</v>
      </c>
    </row>
    <row r="19" spans="1:5" x14ac:dyDescent="0.25">
      <c r="A19" s="85" t="s">
        <v>136</v>
      </c>
      <c r="B19" s="151" t="s">
        <v>48</v>
      </c>
      <c r="C19" s="152">
        <v>5</v>
      </c>
      <c r="D19" s="148">
        <f t="shared" ca="1" si="0"/>
        <v>15</v>
      </c>
      <c r="E19" s="84">
        <f t="shared" ca="1" si="9"/>
        <v>20</v>
      </c>
    </row>
    <row r="20" spans="1:5" x14ac:dyDescent="0.25">
      <c r="A20" s="79" t="s">
        <v>158</v>
      </c>
      <c r="B20" s="86" t="s">
        <v>46</v>
      </c>
      <c r="C20" s="150">
        <v>2</v>
      </c>
      <c r="D20" s="147">
        <f t="shared" ca="1" si="0"/>
        <v>2</v>
      </c>
      <c r="E20" s="78">
        <f t="shared" ref="E20:E22" ca="1" si="10">D20+C20</f>
        <v>4</v>
      </c>
    </row>
    <row r="21" spans="1:5" x14ac:dyDescent="0.25">
      <c r="A21" s="82" t="s">
        <v>158</v>
      </c>
      <c r="B21" s="86" t="s">
        <v>47</v>
      </c>
      <c r="C21" s="150">
        <v>6</v>
      </c>
      <c r="D21" s="146">
        <f t="shared" ca="1" si="0"/>
        <v>20</v>
      </c>
      <c r="E21" s="81">
        <f t="shared" ca="1" si="10"/>
        <v>26</v>
      </c>
    </row>
    <row r="22" spans="1:5" x14ac:dyDescent="0.25">
      <c r="A22" s="85" t="s">
        <v>158</v>
      </c>
      <c r="B22" s="151" t="s">
        <v>48</v>
      </c>
      <c r="C22" s="152">
        <v>7</v>
      </c>
      <c r="D22" s="148">
        <f t="shared" ca="1" si="0"/>
        <v>16</v>
      </c>
      <c r="E22" s="84">
        <f t="shared" ca="1" si="10"/>
        <v>23</v>
      </c>
    </row>
  </sheetData>
  <conditionalFormatting sqref="A2">
    <cfRule type="cellIs" dxfId="174" priority="119" operator="equal">
      <formula>"No"</formula>
    </cfRule>
    <cfRule type="cellIs" dxfId="173" priority="120" operator="equal">
      <formula>"Yes"</formula>
    </cfRule>
  </conditionalFormatting>
  <conditionalFormatting sqref="A3:A4">
    <cfRule type="cellIs" dxfId="172" priority="117" operator="equal">
      <formula>"No"</formula>
    </cfRule>
    <cfRule type="cellIs" dxfId="171" priority="118" operator="equal">
      <formula>"Yes"</formula>
    </cfRule>
  </conditionalFormatting>
  <conditionalFormatting sqref="A2">
    <cfRule type="cellIs" dxfId="170" priority="115" operator="equal">
      <formula>"No"</formula>
    </cfRule>
    <cfRule type="cellIs" dxfId="169" priority="116" operator="equal">
      <formula>"Yes"</formula>
    </cfRule>
  </conditionalFormatting>
  <conditionalFormatting sqref="A3:A4">
    <cfRule type="cellIs" dxfId="168" priority="113" operator="equal">
      <formula>"No"</formula>
    </cfRule>
    <cfRule type="cellIs" dxfId="167" priority="114" operator="equal">
      <formula>"Yes"</formula>
    </cfRule>
  </conditionalFormatting>
  <conditionalFormatting sqref="A2">
    <cfRule type="cellIs" dxfId="166" priority="111" operator="equal">
      <formula>"No"</formula>
    </cfRule>
    <cfRule type="cellIs" dxfId="165" priority="112" operator="equal">
      <formula>"Yes"</formula>
    </cfRule>
  </conditionalFormatting>
  <conditionalFormatting sqref="A3:A4">
    <cfRule type="cellIs" dxfId="164" priority="109" operator="equal">
      <formula>"No"</formula>
    </cfRule>
    <cfRule type="cellIs" dxfId="163" priority="110" operator="equal">
      <formula>"Yes"</formula>
    </cfRule>
  </conditionalFormatting>
  <conditionalFormatting sqref="A2">
    <cfRule type="cellIs" dxfId="162" priority="107" operator="equal">
      <formula>"No"</formula>
    </cfRule>
    <cfRule type="cellIs" dxfId="161" priority="108" operator="equal">
      <formula>"Yes"</formula>
    </cfRule>
  </conditionalFormatting>
  <conditionalFormatting sqref="A3:A4">
    <cfRule type="cellIs" dxfId="160" priority="105" operator="equal">
      <formula>"No"</formula>
    </cfRule>
    <cfRule type="cellIs" dxfId="159" priority="106" operator="equal">
      <formula>"Yes"</formula>
    </cfRule>
  </conditionalFormatting>
  <conditionalFormatting sqref="A5">
    <cfRule type="cellIs" dxfId="158" priority="103" operator="equal">
      <formula>"No"</formula>
    </cfRule>
    <cfRule type="cellIs" dxfId="157" priority="104" operator="equal">
      <formula>"Yes"</formula>
    </cfRule>
  </conditionalFormatting>
  <conditionalFormatting sqref="A6:A7">
    <cfRule type="cellIs" dxfId="156" priority="101" operator="equal">
      <formula>"No"</formula>
    </cfRule>
    <cfRule type="cellIs" dxfId="155" priority="102" operator="equal">
      <formula>"Yes"</formula>
    </cfRule>
  </conditionalFormatting>
  <conditionalFormatting sqref="A5">
    <cfRule type="cellIs" dxfId="154" priority="99" operator="equal">
      <formula>"No"</formula>
    </cfRule>
    <cfRule type="cellIs" dxfId="153" priority="100" operator="equal">
      <formula>"Yes"</formula>
    </cfRule>
  </conditionalFormatting>
  <conditionalFormatting sqref="A6:A7">
    <cfRule type="cellIs" dxfId="152" priority="97" operator="equal">
      <formula>"No"</formula>
    </cfRule>
    <cfRule type="cellIs" dxfId="151" priority="98" operator="equal">
      <formula>"Yes"</formula>
    </cfRule>
  </conditionalFormatting>
  <conditionalFormatting sqref="A5">
    <cfRule type="cellIs" dxfId="150" priority="95" operator="equal">
      <formula>"No"</formula>
    </cfRule>
    <cfRule type="cellIs" dxfId="149" priority="96" operator="equal">
      <formula>"Yes"</formula>
    </cfRule>
  </conditionalFormatting>
  <conditionalFormatting sqref="A6:A7">
    <cfRule type="cellIs" dxfId="148" priority="93" operator="equal">
      <formula>"No"</formula>
    </cfRule>
    <cfRule type="cellIs" dxfId="147" priority="94" operator="equal">
      <formula>"Yes"</formula>
    </cfRule>
  </conditionalFormatting>
  <conditionalFormatting sqref="A5">
    <cfRule type="cellIs" dxfId="146" priority="91" operator="equal">
      <formula>"No"</formula>
    </cfRule>
    <cfRule type="cellIs" dxfId="145" priority="92" operator="equal">
      <formula>"Yes"</formula>
    </cfRule>
  </conditionalFormatting>
  <conditionalFormatting sqref="A6:A7">
    <cfRule type="cellIs" dxfId="144" priority="89" operator="equal">
      <formula>"No"</formula>
    </cfRule>
    <cfRule type="cellIs" dxfId="143" priority="90" operator="equal">
      <formula>"Yes"</formula>
    </cfRule>
  </conditionalFormatting>
  <conditionalFormatting sqref="A5">
    <cfRule type="cellIs" dxfId="142" priority="87" operator="equal">
      <formula>"No"</formula>
    </cfRule>
    <cfRule type="cellIs" dxfId="141" priority="88" operator="equal">
      <formula>"Yes"</formula>
    </cfRule>
  </conditionalFormatting>
  <conditionalFormatting sqref="A6:A7">
    <cfRule type="cellIs" dxfId="140" priority="85" operator="equal">
      <formula>"No"</formula>
    </cfRule>
    <cfRule type="cellIs" dxfId="139" priority="86" operator="equal">
      <formula>"Yes"</formula>
    </cfRule>
  </conditionalFormatting>
  <conditionalFormatting sqref="A8">
    <cfRule type="cellIs" dxfId="138" priority="83" operator="equal">
      <formula>"No"</formula>
    </cfRule>
    <cfRule type="cellIs" dxfId="137" priority="84" operator="equal">
      <formula>"Yes"</formula>
    </cfRule>
  </conditionalFormatting>
  <conditionalFormatting sqref="A9:A10">
    <cfRule type="cellIs" dxfId="136" priority="81" operator="equal">
      <formula>"No"</formula>
    </cfRule>
    <cfRule type="cellIs" dxfId="135" priority="82" operator="equal">
      <formula>"Yes"</formula>
    </cfRule>
  </conditionalFormatting>
  <conditionalFormatting sqref="A8">
    <cfRule type="cellIs" dxfId="134" priority="79" operator="equal">
      <formula>"No"</formula>
    </cfRule>
    <cfRule type="cellIs" dxfId="133" priority="80" operator="equal">
      <formula>"Yes"</formula>
    </cfRule>
  </conditionalFormatting>
  <conditionalFormatting sqref="A9:A10">
    <cfRule type="cellIs" dxfId="132" priority="77" operator="equal">
      <formula>"No"</formula>
    </cfRule>
    <cfRule type="cellIs" dxfId="131" priority="78" operator="equal">
      <formula>"Yes"</formula>
    </cfRule>
  </conditionalFormatting>
  <conditionalFormatting sqref="A8">
    <cfRule type="cellIs" dxfId="130" priority="75" operator="equal">
      <formula>"No"</formula>
    </cfRule>
    <cfRule type="cellIs" dxfId="129" priority="76" operator="equal">
      <formula>"Yes"</formula>
    </cfRule>
  </conditionalFormatting>
  <conditionalFormatting sqref="A9:A10">
    <cfRule type="cellIs" dxfId="128" priority="73" operator="equal">
      <formula>"No"</formula>
    </cfRule>
    <cfRule type="cellIs" dxfId="127" priority="74" operator="equal">
      <formula>"Yes"</formula>
    </cfRule>
  </conditionalFormatting>
  <conditionalFormatting sqref="A8">
    <cfRule type="cellIs" dxfId="126" priority="71" operator="equal">
      <formula>"No"</formula>
    </cfRule>
    <cfRule type="cellIs" dxfId="125" priority="72" operator="equal">
      <formula>"Yes"</formula>
    </cfRule>
  </conditionalFormatting>
  <conditionalFormatting sqref="A9:A10">
    <cfRule type="cellIs" dxfId="124" priority="69" operator="equal">
      <formula>"No"</formula>
    </cfRule>
    <cfRule type="cellIs" dxfId="123" priority="70" operator="equal">
      <formula>"Yes"</formula>
    </cfRule>
  </conditionalFormatting>
  <conditionalFormatting sqref="A8">
    <cfRule type="cellIs" dxfId="122" priority="67" operator="equal">
      <formula>"No"</formula>
    </cfRule>
    <cfRule type="cellIs" dxfId="121" priority="68" operator="equal">
      <formula>"Yes"</formula>
    </cfRule>
  </conditionalFormatting>
  <conditionalFormatting sqref="A9:A10">
    <cfRule type="cellIs" dxfId="120" priority="65" operator="equal">
      <formula>"No"</formula>
    </cfRule>
    <cfRule type="cellIs" dxfId="119" priority="66" operator="equal">
      <formula>"Yes"</formula>
    </cfRule>
  </conditionalFormatting>
  <conditionalFormatting sqref="A14">
    <cfRule type="cellIs" dxfId="118" priority="35" operator="equal">
      <formula>"No"</formula>
    </cfRule>
    <cfRule type="cellIs" dxfId="117" priority="36" operator="equal">
      <formula>"Yes"</formula>
    </cfRule>
  </conditionalFormatting>
  <conditionalFormatting sqref="A15:A16">
    <cfRule type="cellIs" dxfId="116" priority="33" operator="equal">
      <formula>"No"</formula>
    </cfRule>
    <cfRule type="cellIs" dxfId="115" priority="34" operator="equal">
      <formula>"Yes"</formula>
    </cfRule>
  </conditionalFormatting>
  <conditionalFormatting sqref="A11">
    <cfRule type="cellIs" dxfId="114" priority="63" operator="equal">
      <formula>"No"</formula>
    </cfRule>
    <cfRule type="cellIs" dxfId="113" priority="64" operator="equal">
      <formula>"Yes"</formula>
    </cfRule>
  </conditionalFormatting>
  <conditionalFormatting sqref="A12:A13">
    <cfRule type="cellIs" dxfId="112" priority="61" operator="equal">
      <formula>"No"</formula>
    </cfRule>
    <cfRule type="cellIs" dxfId="111" priority="62" operator="equal">
      <formula>"Yes"</formula>
    </cfRule>
  </conditionalFormatting>
  <conditionalFormatting sqref="A11">
    <cfRule type="cellIs" dxfId="110" priority="59" operator="equal">
      <formula>"No"</formula>
    </cfRule>
    <cfRule type="cellIs" dxfId="109" priority="60" operator="equal">
      <formula>"Yes"</formula>
    </cfRule>
  </conditionalFormatting>
  <conditionalFormatting sqref="A12:A13">
    <cfRule type="cellIs" dxfId="108" priority="57" operator="equal">
      <formula>"No"</formula>
    </cfRule>
    <cfRule type="cellIs" dxfId="107" priority="58" operator="equal">
      <formula>"Yes"</formula>
    </cfRule>
  </conditionalFormatting>
  <conditionalFormatting sqref="A11">
    <cfRule type="cellIs" dxfId="106" priority="55" operator="equal">
      <formula>"No"</formula>
    </cfRule>
    <cfRule type="cellIs" dxfId="105" priority="56" operator="equal">
      <formula>"Yes"</formula>
    </cfRule>
  </conditionalFormatting>
  <conditionalFormatting sqref="A12:A13">
    <cfRule type="cellIs" dxfId="104" priority="53" operator="equal">
      <formula>"No"</formula>
    </cfRule>
    <cfRule type="cellIs" dxfId="103" priority="54" operator="equal">
      <formula>"Yes"</formula>
    </cfRule>
  </conditionalFormatting>
  <conditionalFormatting sqref="A11">
    <cfRule type="cellIs" dxfId="102" priority="51" operator="equal">
      <formula>"No"</formula>
    </cfRule>
    <cfRule type="cellIs" dxfId="101" priority="52" operator="equal">
      <formula>"Yes"</formula>
    </cfRule>
  </conditionalFormatting>
  <conditionalFormatting sqref="A12:A13">
    <cfRule type="cellIs" dxfId="100" priority="49" operator="equal">
      <formula>"No"</formula>
    </cfRule>
    <cfRule type="cellIs" dxfId="99" priority="50" operator="equal">
      <formula>"Yes"</formula>
    </cfRule>
  </conditionalFormatting>
  <conditionalFormatting sqref="A14">
    <cfRule type="cellIs" dxfId="98" priority="47" operator="equal">
      <formula>"No"</formula>
    </cfRule>
    <cfRule type="cellIs" dxfId="97" priority="48" operator="equal">
      <formula>"Yes"</formula>
    </cfRule>
  </conditionalFormatting>
  <conditionalFormatting sqref="A15:A16">
    <cfRule type="cellIs" dxfId="96" priority="45" operator="equal">
      <formula>"No"</formula>
    </cfRule>
    <cfRule type="cellIs" dxfId="95" priority="46" operator="equal">
      <formula>"Yes"</formula>
    </cfRule>
  </conditionalFormatting>
  <conditionalFormatting sqref="A14">
    <cfRule type="cellIs" dxfId="94" priority="43" operator="equal">
      <formula>"No"</formula>
    </cfRule>
    <cfRule type="cellIs" dxfId="93" priority="44" operator="equal">
      <formula>"Yes"</formula>
    </cfRule>
  </conditionalFormatting>
  <conditionalFormatting sqref="A15:A16">
    <cfRule type="cellIs" dxfId="92" priority="41" operator="equal">
      <formula>"No"</formula>
    </cfRule>
    <cfRule type="cellIs" dxfId="91" priority="42" operator="equal">
      <formula>"Yes"</formula>
    </cfRule>
  </conditionalFormatting>
  <conditionalFormatting sqref="A14">
    <cfRule type="cellIs" dxfId="90" priority="39" operator="equal">
      <formula>"No"</formula>
    </cfRule>
    <cfRule type="cellIs" dxfId="89" priority="40" operator="equal">
      <formula>"Yes"</formula>
    </cfRule>
  </conditionalFormatting>
  <conditionalFormatting sqref="A15:A16">
    <cfRule type="cellIs" dxfId="88" priority="37" operator="equal">
      <formula>"No"</formula>
    </cfRule>
    <cfRule type="cellIs" dxfId="87" priority="38" operator="equal">
      <formula>"Yes"</formula>
    </cfRule>
  </conditionalFormatting>
  <conditionalFormatting sqref="A17">
    <cfRule type="cellIs" dxfId="86" priority="19" operator="equal">
      <formula>"No"</formula>
    </cfRule>
    <cfRule type="cellIs" dxfId="85" priority="20" operator="equal">
      <formula>"Yes"</formula>
    </cfRule>
  </conditionalFormatting>
  <conditionalFormatting sqref="A18:A19">
    <cfRule type="cellIs" dxfId="84" priority="17" operator="equal">
      <formula>"No"</formula>
    </cfRule>
    <cfRule type="cellIs" dxfId="83" priority="18" operator="equal">
      <formula>"Yes"</formula>
    </cfRule>
  </conditionalFormatting>
  <conditionalFormatting sqref="A17">
    <cfRule type="cellIs" dxfId="82" priority="31" operator="equal">
      <formula>"No"</formula>
    </cfRule>
    <cfRule type="cellIs" dxfId="81" priority="32" operator="equal">
      <formula>"Yes"</formula>
    </cfRule>
  </conditionalFormatting>
  <conditionalFormatting sqref="A18:A19">
    <cfRule type="cellIs" dxfId="80" priority="29" operator="equal">
      <formula>"No"</formula>
    </cfRule>
    <cfRule type="cellIs" dxfId="79" priority="30" operator="equal">
      <formula>"Yes"</formula>
    </cfRule>
  </conditionalFormatting>
  <conditionalFormatting sqref="A17">
    <cfRule type="cellIs" dxfId="78" priority="27" operator="equal">
      <formula>"No"</formula>
    </cfRule>
    <cfRule type="cellIs" dxfId="77" priority="28" operator="equal">
      <formula>"Yes"</formula>
    </cfRule>
  </conditionalFormatting>
  <conditionalFormatting sqref="A18:A19">
    <cfRule type="cellIs" dxfId="76" priority="25" operator="equal">
      <formula>"No"</formula>
    </cfRule>
    <cfRule type="cellIs" dxfId="75" priority="26" operator="equal">
      <formula>"Yes"</formula>
    </cfRule>
  </conditionalFormatting>
  <conditionalFormatting sqref="A17">
    <cfRule type="cellIs" dxfId="74" priority="23" operator="equal">
      <formula>"No"</formula>
    </cfRule>
    <cfRule type="cellIs" dxfId="73" priority="24" operator="equal">
      <formula>"Yes"</formula>
    </cfRule>
  </conditionalFormatting>
  <conditionalFormatting sqref="A18:A19">
    <cfRule type="cellIs" dxfId="72" priority="21" operator="equal">
      <formula>"No"</formula>
    </cfRule>
    <cfRule type="cellIs" dxfId="71" priority="22" operator="equal">
      <formula>"Yes"</formula>
    </cfRule>
  </conditionalFormatting>
  <conditionalFormatting sqref="A20">
    <cfRule type="cellIs" dxfId="70" priority="3" operator="equal">
      <formula>"No"</formula>
    </cfRule>
    <cfRule type="cellIs" dxfId="69" priority="4" operator="equal">
      <formula>"Yes"</formula>
    </cfRule>
  </conditionalFormatting>
  <conditionalFormatting sqref="A21:A22">
    <cfRule type="cellIs" dxfId="68" priority="1" operator="equal">
      <formula>"No"</formula>
    </cfRule>
    <cfRule type="cellIs" dxfId="67" priority="2" operator="equal">
      <formula>"Yes"</formula>
    </cfRule>
  </conditionalFormatting>
  <conditionalFormatting sqref="A20">
    <cfRule type="cellIs" dxfId="66" priority="15" operator="equal">
      <formula>"No"</formula>
    </cfRule>
    <cfRule type="cellIs" dxfId="65" priority="16" operator="equal">
      <formula>"Yes"</formula>
    </cfRule>
  </conditionalFormatting>
  <conditionalFormatting sqref="A21:A22">
    <cfRule type="cellIs" dxfId="64" priority="13" operator="equal">
      <formula>"No"</formula>
    </cfRule>
    <cfRule type="cellIs" dxfId="63" priority="14" operator="equal">
      <formula>"Yes"</formula>
    </cfRule>
  </conditionalFormatting>
  <conditionalFormatting sqref="A20">
    <cfRule type="cellIs" dxfId="62" priority="11" operator="equal">
      <formula>"No"</formula>
    </cfRule>
    <cfRule type="cellIs" dxfId="61" priority="12" operator="equal">
      <formula>"Yes"</formula>
    </cfRule>
  </conditionalFormatting>
  <conditionalFormatting sqref="A21:A22">
    <cfRule type="cellIs" dxfId="60" priority="9" operator="equal">
      <formula>"No"</formula>
    </cfRule>
    <cfRule type="cellIs" dxfId="59" priority="10" operator="equal">
      <formula>"Yes"</formula>
    </cfRule>
  </conditionalFormatting>
  <conditionalFormatting sqref="A20">
    <cfRule type="cellIs" dxfId="58" priority="7" operator="equal">
      <formula>"No"</formula>
    </cfRule>
    <cfRule type="cellIs" dxfId="57" priority="8" operator="equal">
      <formula>"Yes"</formula>
    </cfRule>
  </conditionalFormatting>
  <conditionalFormatting sqref="A21:A22">
    <cfRule type="cellIs" dxfId="56" priority="5" operator="equal">
      <formula>"No"</formula>
    </cfRule>
    <cfRule type="cellIs" dxfId="55" priority="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8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75" x14ac:dyDescent="0.25"/>
  <cols>
    <col min="1" max="1" width="23.375" style="24" bestFit="1" customWidth="1"/>
    <col min="2" max="2" width="5.875" style="24" bestFit="1" customWidth="1"/>
    <col min="3" max="3" width="4.875" style="24" bestFit="1" customWidth="1"/>
    <col min="4" max="4" width="5.375" style="24" customWidth="1"/>
    <col min="5" max="5" width="6.25" style="24" bestFit="1" customWidth="1"/>
    <col min="6" max="6" width="9.375" style="21" bestFit="1" customWidth="1"/>
    <col min="7" max="7" width="1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bestFit="1" customWidth="1"/>
    <col min="19" max="19" width="5.75" style="21" bestFit="1" customWidth="1"/>
    <col min="20" max="20" width="6.25" style="21" bestFit="1" customWidth="1"/>
    <col min="21" max="21" width="9" style="2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8.875" style="21" hidden="1" customWidth="1"/>
    <col min="27" max="27" width="8.875" style="21" bestFit="1" customWidth="1"/>
    <col min="28" max="16384" width="9" style="21"/>
  </cols>
  <sheetData>
    <row r="1" spans="1:27" s="17" customFormat="1" ht="32.450000000000003" thickTop="1" thickBot="1" x14ac:dyDescent="0.35">
      <c r="A1" s="58" t="s">
        <v>0</v>
      </c>
      <c r="B1" s="125" t="s">
        <v>49</v>
      </c>
      <c r="C1" s="128" t="s">
        <v>50</v>
      </c>
      <c r="D1" s="131" t="s">
        <v>51</v>
      </c>
      <c r="E1" s="158" t="s">
        <v>88</v>
      </c>
      <c r="F1" s="119" t="s">
        <v>52</v>
      </c>
      <c r="G1" s="120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149999999999999" thickTop="1" x14ac:dyDescent="0.3">
      <c r="A2" s="59" t="s">
        <v>77</v>
      </c>
      <c r="B2" s="126">
        <v>15</v>
      </c>
      <c r="C2" s="129">
        <v>12</v>
      </c>
      <c r="D2" s="132">
        <v>17</v>
      </c>
      <c r="E2" s="159">
        <v>0</v>
      </c>
      <c r="F2" s="121" t="s">
        <v>73</v>
      </c>
      <c r="G2" s="122">
        <v>0</v>
      </c>
      <c r="H2" s="56">
        <v>8</v>
      </c>
      <c r="I2" s="19">
        <v>3</v>
      </c>
      <c r="J2" s="20"/>
      <c r="K2" s="26"/>
      <c r="L2" s="29"/>
      <c r="M2" s="32"/>
      <c r="N2" s="38"/>
      <c r="O2" s="41">
        <v>26</v>
      </c>
      <c r="P2" s="44"/>
      <c r="Q2" s="47"/>
      <c r="R2" s="50"/>
      <c r="S2" s="53"/>
      <c r="T2" s="35"/>
      <c r="U2" s="63"/>
      <c r="V2" s="66">
        <f t="shared" ref="V2:V5" si="0">SUM(H2:U2)</f>
        <v>37</v>
      </c>
      <c r="W2" s="72"/>
      <c r="X2" s="75">
        <v>32</v>
      </c>
      <c r="Y2" s="70">
        <v>42</v>
      </c>
      <c r="Z2" s="66">
        <f t="shared" ref="Z2" si="1">Y2+X2-(V2+W2)</f>
        <v>37</v>
      </c>
      <c r="AA2" s="139">
        <f t="shared" ref="AA2" si="2">SMALL(Y2:Z2,1)</f>
        <v>37</v>
      </c>
    </row>
    <row r="3" spans="1:27" ht="15.6" x14ac:dyDescent="0.3">
      <c r="A3" s="175" t="s">
        <v>176</v>
      </c>
      <c r="B3" s="126">
        <v>13</v>
      </c>
      <c r="C3" s="129">
        <v>11</v>
      </c>
      <c r="D3" s="132">
        <v>15</v>
      </c>
      <c r="E3" s="159">
        <v>0</v>
      </c>
      <c r="F3" s="121" t="s">
        <v>73</v>
      </c>
      <c r="G3" s="122">
        <v>0</v>
      </c>
      <c r="H3" s="170"/>
      <c r="I3" s="171"/>
      <c r="J3" s="171"/>
      <c r="K3" s="171"/>
      <c r="L3" s="171"/>
      <c r="M3" s="172"/>
      <c r="N3" s="171"/>
      <c r="O3" s="171"/>
      <c r="P3" s="171"/>
      <c r="Q3" s="171"/>
      <c r="R3" s="171"/>
      <c r="S3" s="171"/>
      <c r="T3" s="171"/>
      <c r="U3" s="173"/>
      <c r="V3" s="168"/>
      <c r="W3" s="174"/>
      <c r="X3" s="168"/>
      <c r="Y3" s="167"/>
      <c r="Z3" s="168"/>
      <c r="AA3" s="169"/>
    </row>
    <row r="4" spans="1:27" ht="15.6" x14ac:dyDescent="0.3">
      <c r="A4" s="161" t="s">
        <v>171</v>
      </c>
      <c r="B4" s="127">
        <v>17</v>
      </c>
      <c r="C4" s="130">
        <v>10</v>
      </c>
      <c r="D4" s="133">
        <v>17</v>
      </c>
      <c r="E4" s="160">
        <v>0</v>
      </c>
      <c r="F4" s="123" t="s">
        <v>73</v>
      </c>
      <c r="G4" s="124">
        <v>0</v>
      </c>
      <c r="H4" s="57">
        <v>6</v>
      </c>
      <c r="I4" s="22"/>
      <c r="J4" s="23"/>
      <c r="K4" s="27"/>
      <c r="L4" s="30"/>
      <c r="M4" s="33"/>
      <c r="N4" s="39"/>
      <c r="O4" s="42">
        <v>19</v>
      </c>
      <c r="P4" s="45"/>
      <c r="Q4" s="48"/>
      <c r="R4" s="51"/>
      <c r="S4" s="54"/>
      <c r="T4" s="36"/>
      <c r="U4" s="64"/>
      <c r="V4" s="66">
        <f t="shared" ref="V4" si="3">SUM(H4:U4)</f>
        <v>25</v>
      </c>
      <c r="W4" s="73"/>
      <c r="X4" s="76"/>
      <c r="Y4" s="70">
        <v>11</v>
      </c>
      <c r="Z4" s="67">
        <f>Y4+X4-(V4+W4)</f>
        <v>-14</v>
      </c>
      <c r="AA4" s="139">
        <f>SMALL(Y4:Z4,1)</f>
        <v>-14</v>
      </c>
    </row>
    <row r="5" spans="1:27" ht="15.6" x14ac:dyDescent="0.3">
      <c r="A5" s="59" t="s">
        <v>92</v>
      </c>
      <c r="B5" s="127">
        <v>10</v>
      </c>
      <c r="C5" s="130">
        <v>12</v>
      </c>
      <c r="D5" s="133">
        <v>12</v>
      </c>
      <c r="E5" s="160">
        <v>0</v>
      </c>
      <c r="F5" s="123" t="s">
        <v>73</v>
      </c>
      <c r="G5" s="124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si="0"/>
        <v>0</v>
      </c>
      <c r="W5" s="73"/>
      <c r="X5" s="76"/>
      <c r="Y5" s="70">
        <v>24</v>
      </c>
      <c r="Z5" s="67">
        <f>Y5+X5-(V5+W5)</f>
        <v>24</v>
      </c>
      <c r="AA5" s="139">
        <f>SMALL(Y5:Z5,1)</f>
        <v>24</v>
      </c>
    </row>
    <row r="6" spans="1:27" ht="15.6" x14ac:dyDescent="0.3">
      <c r="A6" s="161" t="s">
        <v>98</v>
      </c>
      <c r="B6" s="127">
        <f>12-2</f>
        <v>10</v>
      </c>
      <c r="C6" s="130">
        <f>12-2</f>
        <v>10</v>
      </c>
      <c r="D6" s="133">
        <f>14-2</f>
        <v>12</v>
      </c>
      <c r="E6" s="160">
        <v>0</v>
      </c>
      <c r="F6" s="123" t="s">
        <v>73</v>
      </c>
      <c r="G6" s="124">
        <v>0</v>
      </c>
      <c r="H6" s="57"/>
      <c r="I6" s="22"/>
      <c r="J6" s="23"/>
      <c r="K6" s="27"/>
      <c r="L6" s="30"/>
      <c r="M6" s="33"/>
      <c r="N6" s="39"/>
      <c r="O6" s="42">
        <v>5</v>
      </c>
      <c r="P6" s="45"/>
      <c r="Q6" s="48"/>
      <c r="R6" s="51"/>
      <c r="S6" s="54"/>
      <c r="T6" s="36"/>
      <c r="U6" s="64"/>
      <c r="V6" s="66">
        <f t="shared" ref="V6" si="4">SUM(H6:U6)</f>
        <v>5</v>
      </c>
      <c r="W6" s="73"/>
      <c r="X6" s="76"/>
      <c r="Y6" s="166">
        <f>28+6</f>
        <v>34</v>
      </c>
      <c r="Z6" s="67">
        <f t="shared" ref="Z6" si="5">Y6+X6-(V6+W6)</f>
        <v>29</v>
      </c>
      <c r="AA6" s="139">
        <f t="shared" ref="AA6" si="6">SMALL(Y6:Z6,1)</f>
        <v>29</v>
      </c>
    </row>
    <row r="7" spans="1:27" ht="15.6" x14ac:dyDescent="0.3">
      <c r="A7" s="60" t="s">
        <v>85</v>
      </c>
      <c r="B7" s="127">
        <v>20</v>
      </c>
      <c r="C7" s="130">
        <v>10</v>
      </c>
      <c r="D7" s="133">
        <v>20</v>
      </c>
      <c r="E7" s="160">
        <v>0</v>
      </c>
      <c r="F7" s="123" t="s">
        <v>73</v>
      </c>
      <c r="G7" s="124">
        <v>0</v>
      </c>
      <c r="H7" s="57">
        <v>30</v>
      </c>
      <c r="I7" s="22"/>
      <c r="J7" s="23"/>
      <c r="K7" s="153"/>
      <c r="L7" s="30"/>
      <c r="M7" s="33"/>
      <c r="N7" s="39"/>
      <c r="O7" s="42">
        <v>20</v>
      </c>
      <c r="P7" s="45"/>
      <c r="Q7" s="48"/>
      <c r="R7" s="51"/>
      <c r="S7" s="54"/>
      <c r="T7" s="36"/>
      <c r="U7" s="64"/>
      <c r="V7" s="66">
        <f t="shared" ref="V7" si="7">SUM(H7:U7)</f>
        <v>50</v>
      </c>
      <c r="W7" s="73"/>
      <c r="X7" s="76">
        <v>30</v>
      </c>
      <c r="Y7" s="70">
        <v>41</v>
      </c>
      <c r="Z7" s="67">
        <f t="shared" ref="Z7" si="8">Y7+X7-(V7+W7)</f>
        <v>21</v>
      </c>
      <c r="AA7" s="139">
        <f t="shared" ref="AA7" si="9">SMALL(Y7:Z7,1)</f>
        <v>21</v>
      </c>
    </row>
    <row r="8" spans="1:27" ht="15.6" x14ac:dyDescent="0.3">
      <c r="A8" s="60" t="s">
        <v>76</v>
      </c>
      <c r="B8" s="127">
        <v>18</v>
      </c>
      <c r="C8" s="130">
        <v>13</v>
      </c>
      <c r="D8" s="133">
        <v>21</v>
      </c>
      <c r="E8" s="160">
        <v>0</v>
      </c>
      <c r="F8" s="123" t="s">
        <v>83</v>
      </c>
      <c r="G8" s="124">
        <v>1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4"/>
      <c r="V8" s="66">
        <f t="shared" ref="V8:V11" si="10">SUM(H8:U8)</f>
        <v>0</v>
      </c>
      <c r="W8" s="73"/>
      <c r="X8" s="76"/>
      <c r="Y8" s="70">
        <v>27</v>
      </c>
      <c r="Z8" s="67">
        <f t="shared" ref="Z8:Z12" si="11">Y8+X8-(V8+W8)</f>
        <v>27</v>
      </c>
      <c r="AA8" s="139">
        <f t="shared" ref="AA8:AA12" si="12">SMALL(Y8:Z8,1)</f>
        <v>27</v>
      </c>
    </row>
    <row r="9" spans="1:27" ht="15.6" x14ac:dyDescent="0.3">
      <c r="A9" s="60" t="s">
        <v>89</v>
      </c>
      <c r="B9" s="127">
        <v>15</v>
      </c>
      <c r="C9" s="130">
        <v>12</v>
      </c>
      <c r="D9" s="133">
        <v>17</v>
      </c>
      <c r="E9" s="160">
        <v>0</v>
      </c>
      <c r="F9" s="123" t="s">
        <v>73</v>
      </c>
      <c r="G9" s="124">
        <v>0</v>
      </c>
      <c r="H9" s="57">
        <v>37</v>
      </c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si="10"/>
        <v>37</v>
      </c>
      <c r="W9" s="73"/>
      <c r="X9" s="76">
        <v>37</v>
      </c>
      <c r="Y9" s="70">
        <v>30</v>
      </c>
      <c r="Z9" s="67">
        <f t="shared" si="11"/>
        <v>30</v>
      </c>
      <c r="AA9" s="139">
        <f t="shared" si="12"/>
        <v>30</v>
      </c>
    </row>
    <row r="10" spans="1:27" ht="15.6" x14ac:dyDescent="0.3">
      <c r="A10" s="60" t="s">
        <v>108</v>
      </c>
      <c r="B10" s="183">
        <v>13</v>
      </c>
      <c r="C10" s="184">
        <v>13</v>
      </c>
      <c r="D10" s="133">
        <v>15</v>
      </c>
      <c r="E10" s="160">
        <v>0</v>
      </c>
      <c r="F10" s="123" t="s">
        <v>122</v>
      </c>
      <c r="G10" s="124" t="s">
        <v>123</v>
      </c>
      <c r="H10" s="57"/>
      <c r="I10" s="22"/>
      <c r="J10" s="23"/>
      <c r="K10" s="153"/>
      <c r="L10" s="30"/>
      <c r="M10" s="33"/>
      <c r="N10" s="39"/>
      <c r="O10" s="42"/>
      <c r="P10" s="45"/>
      <c r="Q10" s="48"/>
      <c r="R10" s="51"/>
      <c r="S10" s="54"/>
      <c r="T10" s="36"/>
      <c r="U10" s="64"/>
      <c r="V10" s="67">
        <f t="shared" si="10"/>
        <v>0</v>
      </c>
      <c r="W10" s="73"/>
      <c r="X10" s="76"/>
      <c r="Y10" s="185">
        <v>56</v>
      </c>
      <c r="Z10" s="67">
        <f t="shared" si="11"/>
        <v>56</v>
      </c>
      <c r="AA10" s="139">
        <f t="shared" si="12"/>
        <v>56</v>
      </c>
    </row>
    <row r="11" spans="1:27" ht="15.6" x14ac:dyDescent="0.3">
      <c r="A11" s="60" t="s">
        <v>75</v>
      </c>
      <c r="B11" s="127">
        <v>16</v>
      </c>
      <c r="C11" s="130">
        <v>17</v>
      </c>
      <c r="D11" s="133" t="s">
        <v>118</v>
      </c>
      <c r="E11" s="160">
        <v>0</v>
      </c>
      <c r="F11" s="123" t="s">
        <v>83</v>
      </c>
      <c r="G11" s="124">
        <v>1</v>
      </c>
      <c r="H11" s="57">
        <v>10</v>
      </c>
      <c r="I11" s="22"/>
      <c r="J11" s="48"/>
      <c r="K11" s="153"/>
      <c r="L11" s="154"/>
      <c r="M11" s="155"/>
      <c r="N11" s="39"/>
      <c r="O11" s="42">
        <v>4</v>
      </c>
      <c r="P11" s="45"/>
      <c r="Q11" s="48"/>
      <c r="R11" s="51"/>
      <c r="S11" s="54"/>
      <c r="T11" s="36"/>
      <c r="U11" s="64"/>
      <c r="V11" s="66">
        <f t="shared" si="10"/>
        <v>14</v>
      </c>
      <c r="W11" s="73"/>
      <c r="X11" s="76"/>
      <c r="Y11" s="70">
        <v>47</v>
      </c>
      <c r="Z11" s="67">
        <f t="shared" si="11"/>
        <v>33</v>
      </c>
      <c r="AA11" s="139">
        <f t="shared" si="12"/>
        <v>33</v>
      </c>
    </row>
    <row r="12" spans="1:27" ht="15.6" x14ac:dyDescent="0.3">
      <c r="A12" s="60" t="s">
        <v>78</v>
      </c>
      <c r="B12" s="127">
        <f>14+3</f>
        <v>17</v>
      </c>
      <c r="C12" s="130">
        <f>10+3</f>
        <v>13</v>
      </c>
      <c r="D12" s="133">
        <f>15+3</f>
        <v>18</v>
      </c>
      <c r="E12" s="160">
        <v>0</v>
      </c>
      <c r="F12" s="123" t="s">
        <v>73</v>
      </c>
      <c r="G12" s="124">
        <v>0</v>
      </c>
      <c r="H12" s="57">
        <v>19</v>
      </c>
      <c r="I12" s="22">
        <v>6</v>
      </c>
      <c r="J12" s="23"/>
      <c r="K12" s="27"/>
      <c r="L12" s="30"/>
      <c r="M12" s="33"/>
      <c r="N12" s="39"/>
      <c r="O12" s="42">
        <v>52</v>
      </c>
      <c r="P12" s="45"/>
      <c r="Q12" s="48"/>
      <c r="R12" s="51"/>
      <c r="S12" s="54"/>
      <c r="T12" s="36"/>
      <c r="U12" s="64"/>
      <c r="V12" s="66">
        <f t="shared" ref="V12" si="13">SUM(H12:U12)</f>
        <v>77</v>
      </c>
      <c r="W12" s="73"/>
      <c r="X12" s="76">
        <v>55</v>
      </c>
      <c r="Y12" s="70">
        <v>74</v>
      </c>
      <c r="Z12" s="67">
        <f t="shared" si="11"/>
        <v>52</v>
      </c>
      <c r="AA12" s="139">
        <f t="shared" si="12"/>
        <v>52</v>
      </c>
    </row>
    <row r="13" spans="1:27" ht="15.6" x14ac:dyDescent="0.3">
      <c r="A13" s="161" t="s">
        <v>102</v>
      </c>
      <c r="B13" s="127">
        <v>19</v>
      </c>
      <c r="C13" s="130">
        <v>20</v>
      </c>
      <c r="D13" s="133">
        <v>20</v>
      </c>
      <c r="E13" s="160">
        <v>0</v>
      </c>
      <c r="F13" s="123" t="s">
        <v>73</v>
      </c>
      <c r="G13" s="124">
        <v>0</v>
      </c>
      <c r="H13" s="57">
        <v>52</v>
      </c>
      <c r="I13" s="22"/>
      <c r="J13" s="23"/>
      <c r="K13" s="27"/>
      <c r="L13" s="30"/>
      <c r="M13" s="33"/>
      <c r="N13" s="39"/>
      <c r="O13" s="42">
        <v>6</v>
      </c>
      <c r="P13" s="45"/>
      <c r="Q13" s="48"/>
      <c r="R13" s="51"/>
      <c r="S13" s="54"/>
      <c r="T13" s="36">
        <v>8</v>
      </c>
      <c r="U13" s="64"/>
      <c r="V13" s="66">
        <f t="shared" ref="V13" si="14">SUM(H13:U13)</f>
        <v>66</v>
      </c>
      <c r="W13" s="73"/>
      <c r="X13" s="76">
        <v>66</v>
      </c>
      <c r="Y13" s="70">
        <v>51</v>
      </c>
      <c r="Z13" s="67">
        <f>Y13+X13-(V13+W13)</f>
        <v>51</v>
      </c>
      <c r="AA13" s="139">
        <f>SMALL(Y13:Z13,1)</f>
        <v>51</v>
      </c>
    </row>
    <row r="14" spans="1:27" x14ac:dyDescent="0.25">
      <c r="A14" s="161" t="s">
        <v>103</v>
      </c>
      <c r="B14" s="127">
        <v>16</v>
      </c>
      <c r="C14" s="130">
        <v>11</v>
      </c>
      <c r="D14" s="133">
        <v>17</v>
      </c>
      <c r="E14" s="160">
        <v>0</v>
      </c>
      <c r="F14" s="123" t="s">
        <v>73</v>
      </c>
      <c r="G14" s="124">
        <v>0</v>
      </c>
      <c r="H14" s="57">
        <v>44</v>
      </c>
      <c r="I14" s="22">
        <v>13</v>
      </c>
      <c r="J14" s="23"/>
      <c r="K14" s="27"/>
      <c r="L14" s="30"/>
      <c r="M14" s="33"/>
      <c r="N14" s="39"/>
      <c r="O14" s="42">
        <v>24</v>
      </c>
      <c r="P14" s="45"/>
      <c r="Q14" s="48"/>
      <c r="R14" s="51"/>
      <c r="S14" s="54"/>
      <c r="T14" s="36"/>
      <c r="U14" s="64"/>
      <c r="V14" s="66">
        <f t="shared" ref="V14:V24" si="15">SUM(H14:U14)</f>
        <v>81</v>
      </c>
      <c r="W14" s="73"/>
      <c r="X14" s="76">
        <v>60</v>
      </c>
      <c r="Y14" s="70">
        <v>49</v>
      </c>
      <c r="Z14" s="67">
        <f t="shared" ref="Z14:Z24" si="16">Y14+X14-(V14+W14)</f>
        <v>28</v>
      </c>
      <c r="AA14" s="139">
        <f t="shared" ref="AA14:AA24" si="17">SMALL(Y14:Z14,1)</f>
        <v>28</v>
      </c>
    </row>
    <row r="15" spans="1:27" x14ac:dyDescent="0.25">
      <c r="A15" s="61" t="s">
        <v>139</v>
      </c>
      <c r="B15" s="127">
        <v>13</v>
      </c>
      <c r="C15" s="130">
        <v>11</v>
      </c>
      <c r="D15" s="133">
        <v>13</v>
      </c>
      <c r="E15" s="160">
        <v>0</v>
      </c>
      <c r="F15" s="123" t="s">
        <v>130</v>
      </c>
      <c r="G15" s="124">
        <v>5</v>
      </c>
      <c r="H15" s="57">
        <v>1</v>
      </c>
      <c r="I15" s="22">
        <v>1</v>
      </c>
      <c r="J15" s="23">
        <v>14</v>
      </c>
      <c r="K15" s="27"/>
      <c r="L15" s="30"/>
      <c r="M15" s="33"/>
      <c r="N15" s="39"/>
      <c r="O15" s="42"/>
      <c r="P15" s="45">
        <v>1</v>
      </c>
      <c r="Q15" s="48"/>
      <c r="R15" s="51"/>
      <c r="S15" s="54"/>
      <c r="T15" s="36"/>
      <c r="U15" s="64"/>
      <c r="V15" s="66">
        <f t="shared" si="15"/>
        <v>17</v>
      </c>
      <c r="W15" s="73"/>
      <c r="X15" s="76">
        <v>3</v>
      </c>
      <c r="Y15" s="181">
        <v>14</v>
      </c>
      <c r="Z15" s="67">
        <f t="shared" si="16"/>
        <v>0</v>
      </c>
      <c r="AA15" s="139">
        <f t="shared" si="17"/>
        <v>0</v>
      </c>
    </row>
    <row r="16" spans="1:27" x14ac:dyDescent="0.25">
      <c r="A16" s="186" t="s">
        <v>140</v>
      </c>
      <c r="B16" s="127">
        <v>10</v>
      </c>
      <c r="C16" s="130">
        <v>11</v>
      </c>
      <c r="D16" s="133">
        <v>11</v>
      </c>
      <c r="E16" s="160">
        <v>0</v>
      </c>
      <c r="F16" s="123" t="s">
        <v>130</v>
      </c>
      <c r="G16" s="124">
        <v>5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>
        <v>15</v>
      </c>
      <c r="U16" s="64"/>
      <c r="V16" s="66">
        <f t="shared" si="15"/>
        <v>15</v>
      </c>
      <c r="W16" s="73"/>
      <c r="X16" s="76"/>
      <c r="Y16" s="181">
        <v>14</v>
      </c>
      <c r="Z16" s="67">
        <f t="shared" si="16"/>
        <v>-1</v>
      </c>
      <c r="AA16" s="139">
        <f t="shared" si="17"/>
        <v>-1</v>
      </c>
    </row>
    <row r="17" spans="1:27" x14ac:dyDescent="0.25">
      <c r="A17" s="186" t="s">
        <v>141</v>
      </c>
      <c r="B17" s="127">
        <v>10</v>
      </c>
      <c r="C17" s="130">
        <v>11</v>
      </c>
      <c r="D17" s="133">
        <v>11</v>
      </c>
      <c r="E17" s="160">
        <v>0</v>
      </c>
      <c r="F17" s="123" t="s">
        <v>130</v>
      </c>
      <c r="G17" s="124">
        <v>5</v>
      </c>
      <c r="H17" s="57">
        <v>9</v>
      </c>
      <c r="I17" s="22"/>
      <c r="J17" s="23"/>
      <c r="K17" s="27"/>
      <c r="L17" s="30"/>
      <c r="M17" s="33"/>
      <c r="N17" s="39"/>
      <c r="O17" s="42"/>
      <c r="P17" s="45">
        <v>4</v>
      </c>
      <c r="Q17" s="48"/>
      <c r="R17" s="51"/>
      <c r="S17" s="54"/>
      <c r="T17" s="36">
        <v>5</v>
      </c>
      <c r="U17" s="64"/>
      <c r="V17" s="66">
        <f t="shared" si="15"/>
        <v>18</v>
      </c>
      <c r="W17" s="73"/>
      <c r="X17" s="76"/>
      <c r="Y17" s="181">
        <v>15</v>
      </c>
      <c r="Z17" s="67">
        <f t="shared" si="16"/>
        <v>-3</v>
      </c>
      <c r="AA17" s="139">
        <f t="shared" si="17"/>
        <v>-3</v>
      </c>
    </row>
    <row r="18" spans="1:27" x14ac:dyDescent="0.25">
      <c r="A18" s="186" t="s">
        <v>151</v>
      </c>
      <c r="B18" s="127">
        <v>11</v>
      </c>
      <c r="C18" s="130">
        <v>10</v>
      </c>
      <c r="D18" s="133">
        <v>11</v>
      </c>
      <c r="E18" s="160">
        <v>0</v>
      </c>
      <c r="F18" s="123" t="s">
        <v>130</v>
      </c>
      <c r="G18" s="124">
        <v>5</v>
      </c>
      <c r="H18" s="57">
        <v>11</v>
      </c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>
        <v>7</v>
      </c>
      <c r="U18" s="64"/>
      <c r="V18" s="66">
        <f t="shared" si="15"/>
        <v>18</v>
      </c>
      <c r="W18" s="73"/>
      <c r="X18" s="76"/>
      <c r="Y18" s="181">
        <v>16</v>
      </c>
      <c r="Z18" s="67">
        <f t="shared" si="16"/>
        <v>-2</v>
      </c>
      <c r="AA18" s="139">
        <f t="shared" si="17"/>
        <v>-2</v>
      </c>
    </row>
    <row r="19" spans="1:27" x14ac:dyDescent="0.25">
      <c r="A19" s="186" t="s">
        <v>152</v>
      </c>
      <c r="B19" s="127">
        <v>11</v>
      </c>
      <c r="C19" s="130">
        <v>10</v>
      </c>
      <c r="D19" s="133">
        <v>11</v>
      </c>
      <c r="E19" s="160">
        <v>0</v>
      </c>
      <c r="F19" s="123" t="s">
        <v>130</v>
      </c>
      <c r="G19" s="124">
        <v>5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>
        <v>16</v>
      </c>
      <c r="U19" s="64"/>
      <c r="V19" s="66">
        <f t="shared" ref="V19" si="18">SUM(H19:U19)</f>
        <v>16</v>
      </c>
      <c r="W19" s="73"/>
      <c r="X19" s="76"/>
      <c r="Y19" s="181">
        <v>16</v>
      </c>
      <c r="Z19" s="67">
        <f t="shared" ref="Z19" si="19">Y19+X19-(V19+W19)</f>
        <v>0</v>
      </c>
      <c r="AA19" s="139">
        <f t="shared" ref="AA19" si="20">SMALL(Y19:Z19,1)</f>
        <v>0</v>
      </c>
    </row>
    <row r="20" spans="1:27" x14ac:dyDescent="0.25">
      <c r="A20" s="186" t="s">
        <v>142</v>
      </c>
      <c r="B20" s="127">
        <v>10</v>
      </c>
      <c r="C20" s="130">
        <v>10</v>
      </c>
      <c r="D20" s="133">
        <v>10</v>
      </c>
      <c r="E20" s="160">
        <v>0</v>
      </c>
      <c r="F20" s="123" t="s">
        <v>130</v>
      </c>
      <c r="G20" s="124">
        <v>5</v>
      </c>
      <c r="H20" s="57">
        <v>5</v>
      </c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>
        <v>14</v>
      </c>
      <c r="U20" s="64"/>
      <c r="V20" s="66">
        <f t="shared" si="15"/>
        <v>19</v>
      </c>
      <c r="W20" s="73"/>
      <c r="X20" s="76"/>
      <c r="Y20" s="181">
        <v>17</v>
      </c>
      <c r="Z20" s="67">
        <f t="shared" si="16"/>
        <v>-2</v>
      </c>
      <c r="AA20" s="139">
        <f t="shared" si="17"/>
        <v>-2</v>
      </c>
    </row>
    <row r="21" spans="1:27" x14ac:dyDescent="0.25">
      <c r="A21" s="182" t="s">
        <v>143</v>
      </c>
      <c r="B21" s="183">
        <v>11</v>
      </c>
      <c r="C21" s="184">
        <v>9</v>
      </c>
      <c r="D21" s="133">
        <v>11</v>
      </c>
      <c r="E21" s="160">
        <v>0</v>
      </c>
      <c r="F21" s="123" t="s">
        <v>130</v>
      </c>
      <c r="G21" s="124">
        <v>5</v>
      </c>
      <c r="H21" s="57">
        <v>19</v>
      </c>
      <c r="I21" s="22"/>
      <c r="J21" s="23"/>
      <c r="K21" s="27"/>
      <c r="L21" s="30"/>
      <c r="M21" s="33"/>
      <c r="N21" s="39"/>
      <c r="O21" s="42"/>
      <c r="P21" s="45"/>
      <c r="Q21" s="48"/>
      <c r="R21" s="51"/>
      <c r="S21" s="54"/>
      <c r="T21" s="36">
        <v>9</v>
      </c>
      <c r="U21" s="64"/>
      <c r="V21" s="66">
        <f t="shared" si="15"/>
        <v>28</v>
      </c>
      <c r="W21" s="73"/>
      <c r="X21" s="76"/>
      <c r="Y21" s="185">
        <v>18</v>
      </c>
      <c r="Z21" s="67">
        <f t="shared" si="16"/>
        <v>-10</v>
      </c>
      <c r="AA21" s="139">
        <f t="shared" si="17"/>
        <v>-10</v>
      </c>
    </row>
    <row r="22" spans="1:27" x14ac:dyDescent="0.25">
      <c r="A22" s="182" t="s">
        <v>147</v>
      </c>
      <c r="B22" s="183">
        <v>12</v>
      </c>
      <c r="C22" s="184">
        <v>9</v>
      </c>
      <c r="D22" s="133">
        <v>12</v>
      </c>
      <c r="E22" s="160">
        <v>0</v>
      </c>
      <c r="F22" s="123" t="s">
        <v>130</v>
      </c>
      <c r="G22" s="124">
        <v>5</v>
      </c>
      <c r="H22" s="57">
        <v>16</v>
      </c>
      <c r="I22" s="22"/>
      <c r="J22" s="23">
        <v>25</v>
      </c>
      <c r="K22" s="27"/>
      <c r="L22" s="30"/>
      <c r="M22" s="33">
        <v>1</v>
      </c>
      <c r="N22" s="39"/>
      <c r="O22" s="42"/>
      <c r="P22" s="45"/>
      <c r="Q22" s="48"/>
      <c r="R22" s="51"/>
      <c r="S22" s="54"/>
      <c r="T22" s="36"/>
      <c r="U22" s="64"/>
      <c r="V22" s="66">
        <f t="shared" si="15"/>
        <v>42</v>
      </c>
      <c r="W22" s="73"/>
      <c r="X22" s="76"/>
      <c r="Y22" s="185">
        <v>29</v>
      </c>
      <c r="Z22" s="67">
        <f t="shared" si="16"/>
        <v>-13</v>
      </c>
      <c r="AA22" s="139">
        <f t="shared" si="17"/>
        <v>-13</v>
      </c>
    </row>
    <row r="23" spans="1:27" x14ac:dyDescent="0.25">
      <c r="A23" s="182" t="s">
        <v>144</v>
      </c>
      <c r="B23" s="183">
        <v>12</v>
      </c>
      <c r="C23" s="184">
        <v>9</v>
      </c>
      <c r="D23" s="133">
        <v>12</v>
      </c>
      <c r="E23" s="160">
        <v>0</v>
      </c>
      <c r="F23" s="123" t="s">
        <v>130</v>
      </c>
      <c r="G23" s="124">
        <v>5</v>
      </c>
      <c r="H23" s="57">
        <v>18</v>
      </c>
      <c r="I23" s="22"/>
      <c r="J23" s="23">
        <v>1</v>
      </c>
      <c r="K23" s="27"/>
      <c r="L23" s="30"/>
      <c r="M23" s="33">
        <v>1</v>
      </c>
      <c r="N23" s="39"/>
      <c r="O23" s="42"/>
      <c r="P23" s="45"/>
      <c r="Q23" s="48"/>
      <c r="R23" s="51"/>
      <c r="S23" s="54"/>
      <c r="T23" s="36">
        <v>18</v>
      </c>
      <c r="U23" s="64"/>
      <c r="V23" s="66">
        <f t="shared" si="15"/>
        <v>38</v>
      </c>
      <c r="W23" s="73"/>
      <c r="X23" s="76">
        <v>6</v>
      </c>
      <c r="Y23" s="185">
        <v>29</v>
      </c>
      <c r="Z23" s="67">
        <f t="shared" si="16"/>
        <v>-3</v>
      </c>
      <c r="AA23" s="139">
        <f t="shared" si="17"/>
        <v>-3</v>
      </c>
    </row>
    <row r="24" spans="1:27" x14ac:dyDescent="0.25">
      <c r="A24" s="182" t="s">
        <v>145</v>
      </c>
      <c r="B24" s="183">
        <v>16</v>
      </c>
      <c r="C24" s="184">
        <v>10</v>
      </c>
      <c r="D24" s="133">
        <v>16</v>
      </c>
      <c r="E24" s="160">
        <v>0</v>
      </c>
      <c r="F24" s="123" t="s">
        <v>130</v>
      </c>
      <c r="G24" s="124">
        <v>5</v>
      </c>
      <c r="H24" s="57"/>
      <c r="I24" s="22">
        <v>7</v>
      </c>
      <c r="J24" s="23">
        <v>52</v>
      </c>
      <c r="K24" s="27"/>
      <c r="L24" s="30"/>
      <c r="M24" s="33"/>
      <c r="N24" s="39"/>
      <c r="O24" s="42"/>
      <c r="P24" s="45"/>
      <c r="Q24" s="48"/>
      <c r="R24" s="51"/>
      <c r="S24" s="54"/>
      <c r="T24" s="36">
        <v>11</v>
      </c>
      <c r="U24" s="64"/>
      <c r="V24" s="66">
        <f t="shared" si="15"/>
        <v>70</v>
      </c>
      <c r="W24" s="73"/>
      <c r="X24" s="76"/>
      <c r="Y24" s="185">
        <v>42</v>
      </c>
      <c r="Z24" s="67">
        <f t="shared" si="16"/>
        <v>-28</v>
      </c>
      <c r="AA24" s="139">
        <f t="shared" si="17"/>
        <v>-28</v>
      </c>
    </row>
    <row r="25" spans="1:27" x14ac:dyDescent="0.25">
      <c r="A25" s="182" t="s">
        <v>146</v>
      </c>
      <c r="B25" s="183">
        <v>16</v>
      </c>
      <c r="C25" s="184">
        <v>8</v>
      </c>
      <c r="D25" s="133">
        <v>16</v>
      </c>
      <c r="E25" s="160">
        <v>0</v>
      </c>
      <c r="F25" s="123" t="s">
        <v>130</v>
      </c>
      <c r="G25" s="124">
        <v>5</v>
      </c>
      <c r="H25" s="57">
        <v>54</v>
      </c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>
        <v>39</v>
      </c>
      <c r="U25" s="64"/>
      <c r="V25" s="67">
        <f t="shared" ref="V25" si="21">SUM(H25:U25)</f>
        <v>93</v>
      </c>
      <c r="W25" s="73"/>
      <c r="X25" s="76">
        <v>13</v>
      </c>
      <c r="Y25" s="185">
        <v>80</v>
      </c>
      <c r="Z25" s="67">
        <f t="shared" ref="Z25" si="22">Y25+X25-(V25+W25)</f>
        <v>0</v>
      </c>
      <c r="AA25" s="139">
        <f t="shared" ref="AA25" si="23">SMALL(Y25:Z25,1)</f>
        <v>0</v>
      </c>
    </row>
    <row r="26" spans="1:27" ht="18.75" x14ac:dyDescent="0.25">
      <c r="A26" s="182" t="s">
        <v>174</v>
      </c>
      <c r="B26" s="183">
        <f>12-2</f>
        <v>10</v>
      </c>
      <c r="C26" s="184">
        <f t="shared" ref="C26:D27" si="24">13-2</f>
        <v>11</v>
      </c>
      <c r="D26" s="133">
        <f t="shared" si="24"/>
        <v>11</v>
      </c>
      <c r="E26" s="160">
        <v>0</v>
      </c>
      <c r="F26" s="123" t="s">
        <v>130</v>
      </c>
      <c r="G26" s="124">
        <v>5</v>
      </c>
      <c r="H26" s="57">
        <v>45</v>
      </c>
      <c r="I26" s="22"/>
      <c r="J26" s="23"/>
      <c r="K26" s="27"/>
      <c r="L26" s="30"/>
      <c r="M26" s="33"/>
      <c r="N26" s="39"/>
      <c r="O26" s="42"/>
      <c r="P26" s="45"/>
      <c r="Q26" s="48"/>
      <c r="R26" s="51"/>
      <c r="S26" s="54"/>
      <c r="T26" s="36">
        <v>11</v>
      </c>
      <c r="U26" s="64"/>
      <c r="V26" s="67">
        <f t="shared" ref="V26:V27" si="25">SUM(H26:U26)</f>
        <v>56</v>
      </c>
      <c r="W26" s="73"/>
      <c r="X26" s="76"/>
      <c r="Y26" s="185">
        <v>52</v>
      </c>
      <c r="Z26" s="67">
        <f t="shared" ref="Z26:Z27" si="26">Y26+X26-(V26+W26)</f>
        <v>-4</v>
      </c>
      <c r="AA26" s="139">
        <f t="shared" ref="AA26:AA27" si="27">SMALL(Y26:Z26,1)</f>
        <v>-4</v>
      </c>
    </row>
    <row r="27" spans="1:27" ht="18.75" x14ac:dyDescent="0.25">
      <c r="A27" s="182" t="s">
        <v>181</v>
      </c>
      <c r="B27" s="183">
        <f>12-2</f>
        <v>10</v>
      </c>
      <c r="C27" s="184">
        <f t="shared" si="24"/>
        <v>11</v>
      </c>
      <c r="D27" s="133">
        <f t="shared" si="24"/>
        <v>11</v>
      </c>
      <c r="E27" s="160">
        <v>0</v>
      </c>
      <c r="F27" s="123" t="s">
        <v>130</v>
      </c>
      <c r="G27" s="124">
        <v>5</v>
      </c>
      <c r="H27" s="57">
        <v>37</v>
      </c>
      <c r="I27" s="22"/>
      <c r="J27" s="23"/>
      <c r="K27" s="27"/>
      <c r="L27" s="30"/>
      <c r="M27" s="33">
        <v>15</v>
      </c>
      <c r="N27" s="39"/>
      <c r="O27" s="42"/>
      <c r="P27" s="45">
        <v>10</v>
      </c>
      <c r="Q27" s="48"/>
      <c r="R27" s="51"/>
      <c r="S27" s="54"/>
      <c r="T27" s="36">
        <v>25</v>
      </c>
      <c r="U27" s="64"/>
      <c r="V27" s="67">
        <f t="shared" si="25"/>
        <v>87</v>
      </c>
      <c r="W27" s="73"/>
      <c r="X27" s="76"/>
      <c r="Y27" s="185">
        <v>78</v>
      </c>
      <c r="Z27" s="67">
        <f t="shared" si="26"/>
        <v>-9</v>
      </c>
      <c r="AA27" s="139">
        <f t="shared" si="27"/>
        <v>-9</v>
      </c>
    </row>
    <row r="28" spans="1:27" x14ac:dyDescent="0.25">
      <c r="A28" s="182" t="s">
        <v>158</v>
      </c>
      <c r="B28" s="183">
        <v>15</v>
      </c>
      <c r="C28" s="184">
        <v>19</v>
      </c>
      <c r="D28" s="133">
        <v>19</v>
      </c>
      <c r="E28" s="160">
        <v>0</v>
      </c>
      <c r="F28" s="123" t="s">
        <v>73</v>
      </c>
      <c r="G28" s="124">
        <v>0</v>
      </c>
      <c r="H28" s="57">
        <v>16</v>
      </c>
      <c r="I28" s="22"/>
      <c r="J28" s="23"/>
      <c r="K28" s="27"/>
      <c r="L28" s="30"/>
      <c r="M28" s="33"/>
      <c r="N28" s="39"/>
      <c r="O28" s="42"/>
      <c r="P28" s="45">
        <v>2</v>
      </c>
      <c r="Q28" s="48"/>
      <c r="R28" s="51"/>
      <c r="S28" s="54"/>
      <c r="T28" s="36">
        <v>27</v>
      </c>
      <c r="U28" s="64"/>
      <c r="V28" s="67">
        <f t="shared" ref="V28" si="28">SUM(H28:U28)</f>
        <v>45</v>
      </c>
      <c r="W28" s="73"/>
      <c r="X28" s="76"/>
      <c r="Y28" s="185">
        <v>45</v>
      </c>
      <c r="Z28" s="67">
        <f t="shared" ref="Z28" si="29">Y28+X28-(V28+W28)</f>
        <v>0</v>
      </c>
      <c r="AA28" s="139">
        <f t="shared" ref="AA28" si="30">SMALL(Y28:Z28,1)</f>
        <v>0</v>
      </c>
    </row>
    <row r="29" spans="1:27" x14ac:dyDescent="0.25">
      <c r="A29" s="182" t="s">
        <v>155</v>
      </c>
      <c r="B29" s="183">
        <v>11</v>
      </c>
      <c r="C29" s="184">
        <v>9</v>
      </c>
      <c r="D29" s="133">
        <v>12</v>
      </c>
      <c r="E29" s="160">
        <v>0</v>
      </c>
      <c r="F29" s="123" t="s">
        <v>130</v>
      </c>
      <c r="G29" s="124">
        <v>5</v>
      </c>
      <c r="H29" s="57">
        <v>21</v>
      </c>
      <c r="I29" s="22"/>
      <c r="J29" s="23"/>
      <c r="K29" s="27"/>
      <c r="L29" s="30"/>
      <c r="M29" s="33"/>
      <c r="N29" s="39"/>
      <c r="O29" s="42"/>
      <c r="P29" s="45"/>
      <c r="Q29" s="48"/>
      <c r="R29" s="51"/>
      <c r="S29" s="54"/>
      <c r="T29" s="36"/>
      <c r="U29" s="64"/>
      <c r="V29" s="66">
        <f t="shared" ref="V29" si="31">SUM(H29:U29)</f>
        <v>21</v>
      </c>
      <c r="W29" s="73"/>
      <c r="X29" s="76">
        <v>4</v>
      </c>
      <c r="Y29" s="185">
        <v>17</v>
      </c>
      <c r="Z29" s="67">
        <f t="shared" ref="Z29" si="32">Y29+X29-(V29+W29)</f>
        <v>0</v>
      </c>
      <c r="AA29" s="139">
        <f t="shared" ref="AA29" si="33">SMALL(Y29:Z29,1)</f>
        <v>0</v>
      </c>
    </row>
    <row r="30" spans="1:27" x14ac:dyDescent="0.25">
      <c r="A30" s="182" t="s">
        <v>154</v>
      </c>
      <c r="B30" s="183">
        <v>11</v>
      </c>
      <c r="C30" s="184">
        <v>9</v>
      </c>
      <c r="D30" s="133">
        <v>12</v>
      </c>
      <c r="E30" s="160">
        <v>0</v>
      </c>
      <c r="F30" s="123" t="s">
        <v>130</v>
      </c>
      <c r="G30" s="124">
        <v>5</v>
      </c>
      <c r="H30" s="57"/>
      <c r="I30" s="22">
        <v>4</v>
      </c>
      <c r="J30" s="23"/>
      <c r="K30" s="27"/>
      <c r="L30" s="30"/>
      <c r="M30" s="33"/>
      <c r="N30" s="39"/>
      <c r="O30" s="42"/>
      <c r="P30" s="45"/>
      <c r="Q30" s="48"/>
      <c r="R30" s="51"/>
      <c r="S30" s="54"/>
      <c r="T30" s="36">
        <v>26</v>
      </c>
      <c r="U30" s="64"/>
      <c r="V30" s="66">
        <f t="shared" ref="V30:V33" si="34">SUM(H30:U30)</f>
        <v>30</v>
      </c>
      <c r="W30" s="73"/>
      <c r="X30" s="76"/>
      <c r="Y30" s="185">
        <v>18</v>
      </c>
      <c r="Z30" s="67">
        <f t="shared" ref="Z30:Z33" si="35">Y30+X30-(V30+W30)</f>
        <v>-12</v>
      </c>
      <c r="AA30" s="139">
        <f t="shared" ref="AA30:AA33" si="36">SMALL(Y30:Z30,1)</f>
        <v>-12</v>
      </c>
    </row>
    <row r="31" spans="1:27" x14ac:dyDescent="0.25">
      <c r="A31" s="182" t="s">
        <v>156</v>
      </c>
      <c r="B31" s="183">
        <v>11</v>
      </c>
      <c r="C31" s="184">
        <v>9</v>
      </c>
      <c r="D31" s="133">
        <v>12</v>
      </c>
      <c r="E31" s="160">
        <v>0</v>
      </c>
      <c r="F31" s="123" t="s">
        <v>130</v>
      </c>
      <c r="G31" s="124">
        <v>5</v>
      </c>
      <c r="H31" s="57">
        <v>24</v>
      </c>
      <c r="I31" s="22"/>
      <c r="J31" s="23"/>
      <c r="K31" s="27"/>
      <c r="L31" s="30"/>
      <c r="M31" s="33"/>
      <c r="N31" s="39"/>
      <c r="O31" s="42"/>
      <c r="P31" s="45"/>
      <c r="Q31" s="48"/>
      <c r="R31" s="51"/>
      <c r="S31" s="54"/>
      <c r="T31" s="36">
        <v>12</v>
      </c>
      <c r="U31" s="64"/>
      <c r="V31" s="66">
        <f t="shared" si="34"/>
        <v>36</v>
      </c>
      <c r="W31" s="73"/>
      <c r="X31" s="76"/>
      <c r="Y31" s="185">
        <v>19</v>
      </c>
      <c r="Z31" s="67">
        <f t="shared" si="35"/>
        <v>-17</v>
      </c>
      <c r="AA31" s="139">
        <f t="shared" si="36"/>
        <v>-17</v>
      </c>
    </row>
    <row r="32" spans="1:27" x14ac:dyDescent="0.25">
      <c r="A32" s="182" t="s">
        <v>157</v>
      </c>
      <c r="B32" s="183">
        <v>11</v>
      </c>
      <c r="C32" s="184">
        <v>9</v>
      </c>
      <c r="D32" s="133">
        <v>12</v>
      </c>
      <c r="E32" s="160">
        <v>0</v>
      </c>
      <c r="F32" s="123" t="s">
        <v>130</v>
      </c>
      <c r="G32" s="124">
        <v>5</v>
      </c>
      <c r="H32" s="57">
        <v>26</v>
      </c>
      <c r="I32" s="22"/>
      <c r="J32" s="23"/>
      <c r="K32" s="27"/>
      <c r="L32" s="30"/>
      <c r="M32" s="33"/>
      <c r="N32" s="39"/>
      <c r="O32" s="42"/>
      <c r="P32" s="45"/>
      <c r="Q32" s="48"/>
      <c r="R32" s="51"/>
      <c r="S32" s="54"/>
      <c r="T32" s="36"/>
      <c r="U32" s="64"/>
      <c r="V32" s="66">
        <f t="shared" si="34"/>
        <v>26</v>
      </c>
      <c r="W32" s="73"/>
      <c r="X32" s="76"/>
      <c r="Y32" s="185">
        <v>18</v>
      </c>
      <c r="Z32" s="67">
        <f t="shared" si="35"/>
        <v>-8</v>
      </c>
      <c r="AA32" s="139">
        <f t="shared" si="36"/>
        <v>-8</v>
      </c>
    </row>
    <row r="33" spans="1:27" x14ac:dyDescent="0.25">
      <c r="A33" s="182" t="s">
        <v>166</v>
      </c>
      <c r="B33" s="183">
        <v>16</v>
      </c>
      <c r="C33" s="184">
        <v>10</v>
      </c>
      <c r="D33" s="133">
        <v>16</v>
      </c>
      <c r="E33" s="160">
        <v>0</v>
      </c>
      <c r="F33" s="123" t="s">
        <v>130</v>
      </c>
      <c r="G33" s="124">
        <v>5</v>
      </c>
      <c r="H33" s="57">
        <v>50</v>
      </c>
      <c r="I33" s="22"/>
      <c r="J33" s="23"/>
      <c r="K33" s="27"/>
      <c r="L33" s="30"/>
      <c r="M33" s="33"/>
      <c r="N33" s="39"/>
      <c r="O33" s="42"/>
      <c r="P33" s="45"/>
      <c r="Q33" s="48"/>
      <c r="R33" s="51"/>
      <c r="S33" s="54"/>
      <c r="T33" s="36"/>
      <c r="U33" s="64"/>
      <c r="V33" s="66">
        <f t="shared" si="34"/>
        <v>50</v>
      </c>
      <c r="W33" s="73"/>
      <c r="X33" s="76"/>
      <c r="Y33" s="185">
        <v>42</v>
      </c>
      <c r="Z33" s="67">
        <f t="shared" si="35"/>
        <v>-8</v>
      </c>
      <c r="AA33" s="139">
        <f t="shared" si="36"/>
        <v>-8</v>
      </c>
    </row>
    <row r="34" spans="1:27" x14ac:dyDescent="0.25">
      <c r="A34" s="182" t="s">
        <v>167</v>
      </c>
      <c r="B34" s="183">
        <v>16</v>
      </c>
      <c r="C34" s="184">
        <v>10</v>
      </c>
      <c r="D34" s="133">
        <v>16</v>
      </c>
      <c r="E34" s="160">
        <v>0</v>
      </c>
      <c r="F34" s="123" t="s">
        <v>130</v>
      </c>
      <c r="G34" s="124">
        <v>5</v>
      </c>
      <c r="H34" s="57">
        <v>13</v>
      </c>
      <c r="I34" s="22"/>
      <c r="J34" s="23"/>
      <c r="K34" s="27"/>
      <c r="L34" s="30"/>
      <c r="M34" s="33"/>
      <c r="N34" s="39"/>
      <c r="O34" s="42"/>
      <c r="P34" s="45">
        <v>4</v>
      </c>
      <c r="Q34" s="48"/>
      <c r="R34" s="51"/>
      <c r="S34" s="54"/>
      <c r="T34" s="36">
        <v>38</v>
      </c>
      <c r="U34" s="64"/>
      <c r="V34" s="66">
        <f t="shared" ref="V34" si="37">SUM(H34:U34)</f>
        <v>55</v>
      </c>
      <c r="W34" s="73"/>
      <c r="X34" s="76">
        <v>12</v>
      </c>
      <c r="Y34" s="185">
        <v>42</v>
      </c>
      <c r="Z34" s="67">
        <f t="shared" ref="Z34" si="38">Y34+X34-(V34+W34)</f>
        <v>-1</v>
      </c>
      <c r="AA34" s="139">
        <f t="shared" ref="AA34" si="39">SMALL(Y34:Z34,1)</f>
        <v>-1</v>
      </c>
    </row>
    <row r="35" spans="1:27" x14ac:dyDescent="0.25">
      <c r="A35" s="182" t="s">
        <v>168</v>
      </c>
      <c r="B35" s="183">
        <v>16</v>
      </c>
      <c r="C35" s="184">
        <v>10</v>
      </c>
      <c r="D35" s="133">
        <v>16</v>
      </c>
      <c r="E35" s="160">
        <v>0</v>
      </c>
      <c r="F35" s="123" t="s">
        <v>130</v>
      </c>
      <c r="G35" s="124">
        <v>5</v>
      </c>
      <c r="H35" s="57"/>
      <c r="I35" s="22"/>
      <c r="J35" s="23">
        <v>40</v>
      </c>
      <c r="K35" s="27"/>
      <c r="L35" s="30"/>
      <c r="M35" s="33"/>
      <c r="N35" s="39"/>
      <c r="O35" s="42"/>
      <c r="P35" s="45"/>
      <c r="Q35" s="48"/>
      <c r="R35" s="51"/>
      <c r="S35" s="54"/>
      <c r="T35" s="36">
        <v>23</v>
      </c>
      <c r="U35" s="64"/>
      <c r="V35" s="66">
        <f t="shared" ref="V35" si="40">SUM(H35:U35)</f>
        <v>63</v>
      </c>
      <c r="W35" s="73"/>
      <c r="X35" s="76"/>
      <c r="Y35" s="185">
        <v>42</v>
      </c>
      <c r="Z35" s="67">
        <f t="shared" ref="Z35" si="41">Y35+X35-(V35+W35)</f>
        <v>-21</v>
      </c>
      <c r="AA35" s="139">
        <f t="shared" ref="AA35" si="42">SMALL(Y35:Z35,1)</f>
        <v>-21</v>
      </c>
    </row>
    <row r="36" spans="1:27" x14ac:dyDescent="0.25">
      <c r="A36" s="182" t="s">
        <v>169</v>
      </c>
      <c r="B36" s="183">
        <v>16</v>
      </c>
      <c r="C36" s="184">
        <v>10</v>
      </c>
      <c r="D36" s="133">
        <v>16</v>
      </c>
      <c r="E36" s="160">
        <v>0</v>
      </c>
      <c r="F36" s="123" t="s">
        <v>130</v>
      </c>
      <c r="G36" s="124">
        <v>5</v>
      </c>
      <c r="H36" s="57">
        <v>18</v>
      </c>
      <c r="I36" s="22"/>
      <c r="J36" s="23"/>
      <c r="K36" s="27"/>
      <c r="L36" s="30"/>
      <c r="M36" s="33">
        <v>12</v>
      </c>
      <c r="N36" s="39"/>
      <c r="O36" s="42"/>
      <c r="P36" s="45"/>
      <c r="Q36" s="48"/>
      <c r="R36" s="51"/>
      <c r="S36" s="54"/>
      <c r="T36" s="36">
        <v>15</v>
      </c>
      <c r="U36" s="64"/>
      <c r="V36" s="66">
        <f t="shared" ref="V36" si="43">SUM(H36:U36)</f>
        <v>45</v>
      </c>
      <c r="W36" s="73"/>
      <c r="X36" s="76"/>
      <c r="Y36" s="185">
        <v>42</v>
      </c>
      <c r="Z36" s="67">
        <f t="shared" ref="Z36" si="44">Y36+X36-(V36+W36)</f>
        <v>-3</v>
      </c>
      <c r="AA36" s="139">
        <f t="shared" ref="AA36" si="45">SMALL(Y36:Z36,1)</f>
        <v>-3</v>
      </c>
    </row>
    <row r="37" spans="1:27" x14ac:dyDescent="0.25">
      <c r="A37" s="182" t="s">
        <v>124</v>
      </c>
      <c r="B37" s="183">
        <v>23</v>
      </c>
      <c r="C37" s="184">
        <v>24</v>
      </c>
      <c r="D37" s="133">
        <v>28</v>
      </c>
      <c r="E37" s="160">
        <v>0</v>
      </c>
      <c r="F37" s="123" t="s">
        <v>73</v>
      </c>
      <c r="G37" s="124">
        <v>0</v>
      </c>
      <c r="H37" s="57"/>
      <c r="I37" s="22"/>
      <c r="J37" s="23"/>
      <c r="K37" s="153"/>
      <c r="L37" s="30"/>
      <c r="M37" s="33"/>
      <c r="N37" s="39"/>
      <c r="O37" s="42"/>
      <c r="P37" s="45"/>
      <c r="Q37" s="48"/>
      <c r="R37" s="51"/>
      <c r="S37" s="54"/>
      <c r="T37" s="36"/>
      <c r="U37" s="64"/>
      <c r="V37" s="67">
        <f>SUM(H37:U37)</f>
        <v>0</v>
      </c>
      <c r="W37" s="73"/>
      <c r="X37" s="76"/>
      <c r="Y37" s="185">
        <v>45</v>
      </c>
      <c r="Z37" s="67">
        <f>Y37+X37-(V37+W37)</f>
        <v>45</v>
      </c>
      <c r="AA37" s="139">
        <f>SMALL(Y37:Z37,1)</f>
        <v>45</v>
      </c>
    </row>
    <row r="38" spans="1:27" x14ac:dyDescent="0.25">
      <c r="A38" s="182" t="s">
        <v>136</v>
      </c>
      <c r="B38" s="183">
        <v>15</v>
      </c>
      <c r="C38" s="184">
        <v>12</v>
      </c>
      <c r="D38" s="133">
        <v>16</v>
      </c>
      <c r="E38" s="160">
        <v>0</v>
      </c>
      <c r="F38" s="123" t="s">
        <v>73</v>
      </c>
      <c r="G38" s="124">
        <v>0</v>
      </c>
      <c r="H38" s="57"/>
      <c r="I38" s="22"/>
      <c r="J38" s="23"/>
      <c r="K38" s="153"/>
      <c r="L38" s="30"/>
      <c r="M38" s="33"/>
      <c r="N38" s="39"/>
      <c r="O38" s="42"/>
      <c r="P38" s="45"/>
      <c r="Q38" s="48"/>
      <c r="R38" s="51"/>
      <c r="S38" s="54"/>
      <c r="T38" s="36"/>
      <c r="U38" s="64"/>
      <c r="V38" s="67">
        <f t="shared" ref="V38" si="46">SUM(H38:U38)</f>
        <v>0</v>
      </c>
      <c r="W38" s="73"/>
      <c r="X38" s="76"/>
      <c r="Y38" s="185">
        <v>26</v>
      </c>
      <c r="Z38" s="67">
        <f t="shared" ref="Z38" si="47">Y38+X38-(V38+W38)</f>
        <v>26</v>
      </c>
      <c r="AA38" s="139">
        <f t="shared" ref="AA38" si="48">SMALL(Y38:Z38,1)</f>
        <v>26</v>
      </c>
    </row>
  </sheetData>
  <conditionalFormatting sqref="AA7:AA9 AA14 AA11:AA12">
    <cfRule type="cellIs" dxfId="54" priority="197" stopIfTrue="1" operator="lessThan">
      <formula>0.5</formula>
    </cfRule>
  </conditionalFormatting>
  <conditionalFormatting sqref="AA4 AA6:AA9 AA14 AA24 AA11:AA12 AA28:AA38">
    <cfRule type="cellIs" dxfId="53" priority="198" operator="lessThan">
      <formula>$Z4/2</formula>
    </cfRule>
  </conditionalFormatting>
  <conditionalFormatting sqref="AA2 AA5">
    <cfRule type="cellIs" dxfId="52" priority="195" stopIfTrue="1" operator="lessThan">
      <formula>0.5</formula>
    </cfRule>
  </conditionalFormatting>
  <conditionalFormatting sqref="AA2 AA5">
    <cfRule type="cellIs" dxfId="51" priority="196" operator="lessThan">
      <formula>$Z2/2</formula>
    </cfRule>
  </conditionalFormatting>
  <conditionalFormatting sqref="AA6">
    <cfRule type="cellIs" dxfId="50" priority="157" stopIfTrue="1" operator="lessThan">
      <formula>0.5</formula>
    </cfRule>
  </conditionalFormatting>
  <conditionalFormatting sqref="AA12">
    <cfRule type="cellIs" dxfId="49" priority="145" stopIfTrue="1" operator="lessThan">
      <formula>0.5</formula>
    </cfRule>
  </conditionalFormatting>
  <conditionalFormatting sqref="AA12">
    <cfRule type="cellIs" dxfId="48" priority="146" operator="lessThan">
      <formula>$Z12/2</formula>
    </cfRule>
  </conditionalFormatting>
  <conditionalFormatting sqref="AA3">
    <cfRule type="cellIs" dxfId="47" priority="81" stopIfTrue="1" operator="lessThan">
      <formula>0.5</formula>
    </cfRule>
  </conditionalFormatting>
  <conditionalFormatting sqref="AA3">
    <cfRule type="cellIs" dxfId="46" priority="82" operator="lessThan">
      <formula>$Z3/2</formula>
    </cfRule>
  </conditionalFormatting>
  <conditionalFormatting sqref="AA4">
    <cfRule type="cellIs" dxfId="45" priority="77" stopIfTrue="1" operator="lessThan">
      <formula>0.5</formula>
    </cfRule>
  </conditionalFormatting>
  <conditionalFormatting sqref="AA13">
    <cfRule type="cellIs" dxfId="44" priority="74" operator="lessThan">
      <formula>$Z13/2</formula>
    </cfRule>
  </conditionalFormatting>
  <conditionalFormatting sqref="AA13">
    <cfRule type="cellIs" dxfId="43" priority="73" stopIfTrue="1" operator="lessThan">
      <formula>0.5</formula>
    </cfRule>
  </conditionalFormatting>
  <conditionalFormatting sqref="AA21:AA23">
    <cfRule type="cellIs" dxfId="42" priority="62" operator="lessThan">
      <formula>$Z21/2</formula>
    </cfRule>
  </conditionalFormatting>
  <conditionalFormatting sqref="AA21:AA23">
    <cfRule type="cellIs" dxfId="41" priority="61" stopIfTrue="1" operator="lessThan">
      <formula>0.5</formula>
    </cfRule>
  </conditionalFormatting>
  <conditionalFormatting sqref="AA15:AA18 AA20:AA24">
    <cfRule type="cellIs" dxfId="40" priority="60" operator="lessThan">
      <formula>$Z15/2</formula>
    </cfRule>
  </conditionalFormatting>
  <conditionalFormatting sqref="AA15:AA18 AA20:AA24">
    <cfRule type="cellIs" dxfId="39" priority="59" stopIfTrue="1" operator="lessThan">
      <formula>0.5</formula>
    </cfRule>
  </conditionalFormatting>
  <conditionalFormatting sqref="AA24">
    <cfRule type="cellIs" dxfId="38" priority="57" stopIfTrue="1" operator="lessThan">
      <formula>0.5</formula>
    </cfRule>
  </conditionalFormatting>
  <conditionalFormatting sqref="AA26">
    <cfRule type="cellIs" dxfId="37" priority="55" stopIfTrue="1" operator="lessThan">
      <formula>0.5</formula>
    </cfRule>
  </conditionalFormatting>
  <conditionalFormatting sqref="AA26">
    <cfRule type="cellIs" dxfId="36" priority="56" operator="lessThan">
      <formula>$Z26/2</formula>
    </cfRule>
  </conditionalFormatting>
  <conditionalFormatting sqref="AA37">
    <cfRule type="cellIs" dxfId="35" priority="53" stopIfTrue="1" operator="lessThan">
      <formula>0.5</formula>
    </cfRule>
  </conditionalFormatting>
  <conditionalFormatting sqref="AA10">
    <cfRule type="cellIs" dxfId="34" priority="49" stopIfTrue="1" operator="lessThan">
      <formula>0.5</formula>
    </cfRule>
  </conditionalFormatting>
  <conditionalFormatting sqref="AA10">
    <cfRule type="cellIs" dxfId="33" priority="50" operator="lessThan">
      <formula>$Z10/2</formula>
    </cfRule>
  </conditionalFormatting>
  <conditionalFormatting sqref="AA25">
    <cfRule type="cellIs" dxfId="32" priority="48" operator="lessThan">
      <formula>$Z25/2</formula>
    </cfRule>
  </conditionalFormatting>
  <conditionalFormatting sqref="AA25">
    <cfRule type="cellIs" dxfId="31" priority="47" stopIfTrue="1" operator="lessThan">
      <formula>0.5</formula>
    </cfRule>
  </conditionalFormatting>
  <conditionalFormatting sqref="AA27">
    <cfRule type="cellIs" dxfId="30" priority="45" stopIfTrue="1" operator="lessThan">
      <formula>0.5</formula>
    </cfRule>
  </conditionalFormatting>
  <conditionalFormatting sqref="AA27">
    <cfRule type="cellIs" dxfId="29" priority="46" operator="lessThan">
      <formula>$Z27/2</formula>
    </cfRule>
  </conditionalFormatting>
  <conditionalFormatting sqref="AA25">
    <cfRule type="cellIs" dxfId="28" priority="44" operator="lessThan">
      <formula>$Z25/2</formula>
    </cfRule>
  </conditionalFormatting>
  <conditionalFormatting sqref="AA25">
    <cfRule type="cellIs" dxfId="27" priority="43" stopIfTrue="1" operator="lessThan">
      <formula>0.5</formula>
    </cfRule>
  </conditionalFormatting>
  <conditionalFormatting sqref="AA26">
    <cfRule type="cellIs" dxfId="26" priority="42" operator="lessThan">
      <formula>$Z26/2</formula>
    </cfRule>
  </conditionalFormatting>
  <conditionalFormatting sqref="AA26">
    <cfRule type="cellIs" dxfId="25" priority="41" stopIfTrue="1" operator="lessThan">
      <formula>0.5</formula>
    </cfRule>
  </conditionalFormatting>
  <conditionalFormatting sqref="AA27">
    <cfRule type="cellIs" dxfId="24" priority="39" stopIfTrue="1" operator="lessThan">
      <formula>0.5</formula>
    </cfRule>
  </conditionalFormatting>
  <conditionalFormatting sqref="AA27">
    <cfRule type="cellIs" dxfId="23" priority="40" operator="lessThan">
      <formula>$Z27/2</formula>
    </cfRule>
  </conditionalFormatting>
  <conditionalFormatting sqref="AA26">
    <cfRule type="cellIs" dxfId="22" priority="38" operator="lessThan">
      <formula>$Z26/2</formula>
    </cfRule>
  </conditionalFormatting>
  <conditionalFormatting sqref="AA26">
    <cfRule type="cellIs" dxfId="21" priority="37" stopIfTrue="1" operator="lessThan">
      <formula>0.5</formula>
    </cfRule>
  </conditionalFormatting>
  <conditionalFormatting sqref="AA37">
    <cfRule type="cellIs" dxfId="20" priority="35" stopIfTrue="1" operator="lessThan">
      <formula>0.5</formula>
    </cfRule>
  </conditionalFormatting>
  <conditionalFormatting sqref="AA26">
    <cfRule type="cellIs" dxfId="19" priority="34" operator="lessThan">
      <formula>$Z26/2</formula>
    </cfRule>
  </conditionalFormatting>
  <conditionalFormatting sqref="AA26">
    <cfRule type="cellIs" dxfId="18" priority="33" stopIfTrue="1" operator="lessThan">
      <formula>0.5</formula>
    </cfRule>
  </conditionalFormatting>
  <conditionalFormatting sqref="AA27">
    <cfRule type="cellIs" dxfId="17" priority="32" operator="lessThan">
      <formula>$Z27/2</formula>
    </cfRule>
  </conditionalFormatting>
  <conditionalFormatting sqref="AA27">
    <cfRule type="cellIs" dxfId="16" priority="31" stopIfTrue="1" operator="lessThan">
      <formula>0.5</formula>
    </cfRule>
  </conditionalFormatting>
  <conditionalFormatting sqref="AA38">
    <cfRule type="cellIs" dxfId="15" priority="29" stopIfTrue="1" operator="lessThan">
      <formula>0.5</formula>
    </cfRule>
  </conditionalFormatting>
  <conditionalFormatting sqref="AA38">
    <cfRule type="cellIs" dxfId="14" priority="27" stopIfTrue="1" operator="lessThan">
      <formula>0.5</formula>
    </cfRule>
  </conditionalFormatting>
  <conditionalFormatting sqref="AA19">
    <cfRule type="cellIs" dxfId="13" priority="26" operator="lessThan">
      <formula>$Z19/2</formula>
    </cfRule>
  </conditionalFormatting>
  <conditionalFormatting sqref="AA19">
    <cfRule type="cellIs" dxfId="12" priority="25" stopIfTrue="1" operator="lessThan">
      <formula>0.5</formula>
    </cfRule>
  </conditionalFormatting>
  <conditionalFormatting sqref="AA29">
    <cfRule type="cellIs" dxfId="11" priority="23" stopIfTrue="1" operator="lessThan">
      <formula>0.5</formula>
    </cfRule>
  </conditionalFormatting>
  <conditionalFormatting sqref="AA29">
    <cfRule type="cellIs" dxfId="10" priority="21" stopIfTrue="1" operator="lessThan">
      <formula>0.5</formula>
    </cfRule>
  </conditionalFormatting>
  <conditionalFormatting sqref="AA30:AA32">
    <cfRule type="cellIs" dxfId="9" priority="19" stopIfTrue="1" operator="lessThan">
      <formula>0.5</formula>
    </cfRule>
  </conditionalFormatting>
  <conditionalFormatting sqref="AA30:AA32">
    <cfRule type="cellIs" dxfId="8" priority="17" stopIfTrue="1" operator="lessThan">
      <formula>0.5</formula>
    </cfRule>
  </conditionalFormatting>
  <conditionalFormatting sqref="AA28">
    <cfRule type="cellIs" dxfId="7" priority="15" stopIfTrue="1" operator="lessThan">
      <formula>0.5</formula>
    </cfRule>
  </conditionalFormatting>
  <conditionalFormatting sqref="AA28">
    <cfRule type="cellIs" dxfId="6" priority="13" stopIfTrue="1" operator="lessThan">
      <formula>0.5</formula>
    </cfRule>
  </conditionalFormatting>
  <conditionalFormatting sqref="AA33">
    <cfRule type="cellIs" dxfId="5" priority="10" stopIfTrue="1" operator="lessThan">
      <formula>0.5</formula>
    </cfRule>
  </conditionalFormatting>
  <conditionalFormatting sqref="AA33">
    <cfRule type="cellIs" dxfId="4" priority="9" stopIfTrue="1" operator="lessThan">
      <formula>0.5</formula>
    </cfRule>
  </conditionalFormatting>
  <conditionalFormatting sqref="AA34:AA35">
    <cfRule type="cellIs" dxfId="3" priority="6" stopIfTrue="1" operator="lessThan">
      <formula>0.5</formula>
    </cfRule>
  </conditionalFormatting>
  <conditionalFormatting sqref="AA34:AA35">
    <cfRule type="cellIs" dxfId="2" priority="5" stopIfTrue="1" operator="lessThan">
      <formula>0.5</formula>
    </cfRule>
  </conditionalFormatting>
  <conditionalFormatting sqref="AA36">
    <cfRule type="cellIs" dxfId="1" priority="2" stopIfTrue="1" operator="lessThan">
      <formula>0.5</formula>
    </cfRule>
  </conditionalFormatting>
  <conditionalFormatting sqref="AA36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6.899999999999999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ht="15.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ht="15.6" x14ac:dyDescent="0.3">
      <c r="B3" s="9" t="s">
        <v>14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ht="15.6" x14ac:dyDescent="0.3">
      <c r="B4" s="9" t="s">
        <v>15</v>
      </c>
      <c r="C4" s="10">
        <f ca="1">RANDBETWEEN(1,6)</f>
        <v>4</v>
      </c>
      <c r="D4" s="10">
        <f ca="1">RANDBETWEEN(1,6)+RANDBETWEEN(1,6)</f>
        <v>11</v>
      </c>
      <c r="E4" s="10">
        <f ca="1">RANDBETWEEN(1,6)+RANDBETWEEN(1,6)+RANDBETWEEN(1,6)</f>
        <v>12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28</v>
      </c>
      <c r="L4" s="1"/>
      <c r="M4" s="1"/>
      <c r="N4" s="1"/>
      <c r="O4" s="1"/>
      <c r="P4" s="1"/>
    </row>
    <row r="5" spans="1:16" ht="15.6" x14ac:dyDescent="0.3">
      <c r="B5" s="9" t="s">
        <v>16</v>
      </c>
      <c r="C5" s="10">
        <f ca="1">RANDBETWEEN(1,8)</f>
        <v>8</v>
      </c>
      <c r="D5" s="10">
        <f ca="1">RANDBETWEEN(1,8)+RANDBETWEEN(1,8)</f>
        <v>8</v>
      </c>
      <c r="E5" s="10">
        <f ca="1">RANDBETWEEN(1,8)+RANDBETWEEN(1,8)+RANDBETWEEN(1,8)</f>
        <v>14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ht="15.6" x14ac:dyDescent="0.3">
      <c r="B6" s="9" t="s">
        <v>17</v>
      </c>
      <c r="C6" s="10">
        <f ca="1">RANDBETWEEN(1,10)</f>
        <v>1</v>
      </c>
      <c r="D6" s="10">
        <f ca="1">RANDBETWEEN(1,10)+RANDBETWEEN(1,10)</f>
        <v>10</v>
      </c>
      <c r="E6" s="10">
        <f ca="1">RANDBETWEEN(1,10)+RANDBETWEEN(1,10)+RANDBETWEEN(1,10)</f>
        <v>16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ht="15.6" x14ac:dyDescent="0.3">
      <c r="B7" s="9" t="s">
        <v>18</v>
      </c>
      <c r="C7" s="10">
        <f ca="1">RANDBETWEEN(1,12)</f>
        <v>6</v>
      </c>
      <c r="D7" s="10">
        <f ca="1">RANDBETWEEN(1,12)+RANDBETWEEN(1,12)</f>
        <v>21</v>
      </c>
      <c r="E7" s="10">
        <f ca="1">RANDBETWEEN(1,12)+RANDBETWEEN(1,12)+RANDBETWEEN(1,12)</f>
        <v>24</v>
      </c>
      <c r="F7" s="10">
        <f ca="1">RANDBETWEEN(1,12)+RANDBETWEEN(1,12)+RANDBETWEEN(1,12)+RANDBETWEEN(1,12)</f>
        <v>16</v>
      </c>
      <c r="G7" s="10">
        <f ca="1">RANDBETWEEN(1,12)+RANDBETWEEN(1,12)+RANDBETWEEN(1,12)+RANDBETWEEN(1,12)+RANDBETWEEN(1,12)</f>
        <v>29</v>
      </c>
      <c r="H7" s="11">
        <f ca="1">RANDBETWEEN(1,12)+RANDBETWEEN(1,12)+RANDBETWEEN(1,12)+RANDBETWEEN(1,12)+RANDBETWEEN(1,12)+RANDBETWEEN(1,12)</f>
        <v>20</v>
      </c>
      <c r="L7" s="1"/>
      <c r="M7" s="1"/>
      <c r="N7" s="1"/>
      <c r="O7" s="1"/>
      <c r="P7" s="1"/>
    </row>
    <row r="8" spans="1:16" ht="15.6" x14ac:dyDescent="0.3">
      <c r="B8" s="9" t="s">
        <v>19</v>
      </c>
      <c r="C8" s="10">
        <f ca="1">RANDBETWEEN(1,20)</f>
        <v>1</v>
      </c>
      <c r="D8" s="10">
        <f ca="1">RANDBETWEEN(1,20)+RANDBETWEEN(1,20)</f>
        <v>24</v>
      </c>
      <c r="E8" s="10">
        <f ca="1">RANDBETWEEN(1,20)+RANDBETWEEN(1,20)+RANDBETWEEN(1,20)</f>
        <v>32</v>
      </c>
      <c r="F8" s="10">
        <f ca="1">RANDBETWEEN(1,20)+RANDBETWEEN(1,20)+RANDBETWEEN(1,20)+RANDBETWEEN(1,20)</f>
        <v>45</v>
      </c>
      <c r="G8" s="10">
        <f ca="1">RANDBETWEEN(1,20)+RANDBETWEEN(1,20)+RANDBETWEEN(1,20)+RANDBETWEEN(1,20)+RANDBETWEEN(1,20)</f>
        <v>63</v>
      </c>
      <c r="H8" s="11">
        <f ca="1">RANDBETWEEN(1,20)+RANDBETWEEN(1,20)+RANDBETWEEN(1,20)+RANDBETWEEN(1,20)+RANDBETWEEN(1,20)+RANDBETWEEN(1,20)</f>
        <v>59</v>
      </c>
      <c r="L8" s="1"/>
      <c r="M8" s="1"/>
      <c r="N8" s="1"/>
      <c r="O8" s="1"/>
      <c r="P8" s="1"/>
    </row>
    <row r="9" spans="1:16" ht="16.149999999999999" thickBot="1" x14ac:dyDescent="0.35">
      <c r="B9" s="12" t="s">
        <v>20</v>
      </c>
      <c r="C9" s="13">
        <f ca="1">RANDBETWEEN(1,100)</f>
        <v>35</v>
      </c>
      <c r="D9" s="13">
        <f ca="1">RANDBETWEEN(1,100)+RANDBETWEEN(1,100)</f>
        <v>182</v>
      </c>
      <c r="E9" s="13">
        <f ca="1">RANDBETWEEN(1,100)+RANDBETWEEN(1,100)+RANDBETWEEN(1,100)</f>
        <v>188</v>
      </c>
      <c r="F9" s="13">
        <f ca="1">RANDBETWEEN(1,100)+RANDBETWEEN(1,100)+RANDBETWEEN(1,100)+RANDBETWEEN(1,100)</f>
        <v>98</v>
      </c>
      <c r="G9" s="13">
        <f ca="1">RANDBETWEEN(1,100)+RANDBETWEEN(1,100)+RANDBETWEEN(1,100)+RANDBETWEEN(1,100)+RANDBETWEEN(1,100)</f>
        <v>283</v>
      </c>
      <c r="H9" s="14">
        <f ca="1">RANDBETWEEN(1,100)+RANDBETWEEN(1,100)+RANDBETWEEN(1,100)+RANDBETWEEN(1,100)+RANDBETWEEN(1,100)+RANDBETWEEN(1,100)</f>
        <v>281</v>
      </c>
      <c r="L9" s="1"/>
      <c r="M9" s="1"/>
      <c r="N9" s="1"/>
      <c r="O9" s="1"/>
      <c r="P9" s="1"/>
    </row>
    <row r="10" spans="1:16" ht="16.149999999999999" thickTop="1" x14ac:dyDescent="0.3">
      <c r="A10" s="1"/>
      <c r="C10" s="1"/>
      <c r="D10" s="1"/>
      <c r="E10" s="1"/>
      <c r="F10" s="1"/>
    </row>
    <row r="11" spans="1:16" ht="15.6" x14ac:dyDescent="0.3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2015-05-12T16:13:17Z</dcterms:modified>
</cp:coreProperties>
</file>