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1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46" i="2" l="1"/>
  <c r="I46" i="2" s="1"/>
  <c r="H45" i="2"/>
  <c r="I45" i="2" s="1"/>
  <c r="H44" i="2"/>
  <c r="I44" i="2" s="1"/>
  <c r="J22" i="3"/>
  <c r="K22" i="3" s="1"/>
  <c r="J21" i="3"/>
  <c r="K21" i="3" s="1"/>
  <c r="J20" i="3"/>
  <c r="K20" i="3" s="1"/>
  <c r="H13" i="2" l="1"/>
  <c r="I13" i="2" s="1"/>
  <c r="D13" i="1" l="1"/>
  <c r="D12" i="1"/>
  <c r="D11" i="1"/>
  <c r="D10" i="1"/>
  <c r="D9" i="1"/>
  <c r="D8" i="1"/>
  <c r="D7" i="1"/>
  <c r="D6" i="1"/>
  <c r="D5" i="1"/>
  <c r="D4" i="1"/>
  <c r="D3" i="1"/>
  <c r="D2" i="1"/>
  <c r="D15" i="1"/>
  <c r="D22" i="1"/>
  <c r="D21" i="1"/>
  <c r="D19" i="1"/>
  <c r="D18" i="1"/>
  <c r="D17" i="1"/>
  <c r="I14" i="1" l="1"/>
  <c r="I13" i="1"/>
  <c r="I15" i="1" s="1"/>
  <c r="I16" i="1" s="1"/>
  <c r="I12" i="1"/>
  <c r="E11" i="1"/>
  <c r="E6" i="1"/>
  <c r="V10" i="5" l="1"/>
  <c r="Z10" i="5" s="1"/>
  <c r="AA10" i="5" s="1"/>
  <c r="V14" i="5"/>
  <c r="Z14" i="5" s="1"/>
  <c r="AA14" i="5" s="1"/>
  <c r="Y8" i="5" l="1"/>
  <c r="H17" i="2" l="1"/>
  <c r="I17" i="2" s="1"/>
  <c r="H15" i="2" l="1"/>
  <c r="I15" i="2" s="1"/>
  <c r="H12" i="2"/>
  <c r="I12" i="2" s="1"/>
  <c r="D40" i="3" l="1"/>
  <c r="E40" i="3" s="1"/>
  <c r="D39" i="3"/>
  <c r="E39" i="3" s="1"/>
  <c r="D38" i="3"/>
  <c r="E38" i="3" s="1"/>
  <c r="D37" i="3"/>
  <c r="E37" i="3" s="1"/>
  <c r="D36" i="3"/>
  <c r="E36" i="3" s="1"/>
  <c r="D35" i="3"/>
  <c r="E35" i="3" s="1"/>
  <c r="J19" i="3"/>
  <c r="K19" i="3" s="1"/>
  <c r="J18" i="3"/>
  <c r="K18" i="3" s="1"/>
  <c r="J17" i="3"/>
  <c r="K17" i="3" s="1"/>
  <c r="H43" i="2"/>
  <c r="I43" i="2" s="1"/>
  <c r="V15" i="5" l="1"/>
  <c r="V27" i="5" l="1"/>
  <c r="Z27" i="5" s="1"/>
  <c r="AA27" i="5" s="1"/>
  <c r="D34" i="3"/>
  <c r="E34" i="3" s="1"/>
  <c r="D33" i="3"/>
  <c r="E33" i="3" s="1"/>
  <c r="D32" i="3"/>
  <c r="E32" i="3" s="1"/>
  <c r="H25" i="2"/>
  <c r="I25" i="2" s="1"/>
  <c r="H24" i="2" l="1"/>
  <c r="I24" i="2" s="1"/>
  <c r="H23" i="2"/>
  <c r="I23" i="2" s="1"/>
  <c r="H22" i="2"/>
  <c r="I22" i="2" s="1"/>
  <c r="H21" i="2"/>
  <c r="I21" i="2" s="1"/>
  <c r="H20" i="2"/>
  <c r="I20" i="2" s="1"/>
  <c r="V17" i="5"/>
  <c r="Z17" i="5" s="1"/>
  <c r="AA17" i="5" s="1"/>
  <c r="D31" i="3"/>
  <c r="E31" i="3" s="1"/>
  <c r="D30" i="3"/>
  <c r="E30" i="3" s="1"/>
  <c r="D29" i="3"/>
  <c r="E29" i="3" s="1"/>
  <c r="H42" i="2" l="1"/>
  <c r="I42" i="2" s="1"/>
  <c r="H41" i="2"/>
  <c r="I41" i="2" s="1"/>
  <c r="Z15" i="5"/>
  <c r="AA15" i="5" s="1"/>
  <c r="D20" i="1" l="1"/>
  <c r="D22" i="5" l="1"/>
  <c r="B22" i="5"/>
  <c r="E10" i="1" l="1"/>
  <c r="V5" i="5"/>
  <c r="Z5" i="5" s="1"/>
  <c r="AA5" i="5" s="1"/>
  <c r="V4" i="5"/>
  <c r="Z4" i="5" s="1"/>
  <c r="AA4" i="5" s="1"/>
  <c r="V3" i="5"/>
  <c r="Z3" i="5" s="1"/>
  <c r="AA3" i="5" s="1"/>
  <c r="V26" i="5"/>
  <c r="V25" i="5"/>
  <c r="V24" i="5"/>
  <c r="V23" i="5"/>
  <c r="V22" i="5"/>
  <c r="V21" i="5"/>
  <c r="V20" i="5"/>
  <c r="V19" i="5"/>
  <c r="V18" i="5"/>
  <c r="V16" i="5"/>
  <c r="C9" i="5" l="1"/>
  <c r="D9" i="5"/>
  <c r="B9" i="5"/>
  <c r="D28" i="3" l="1"/>
  <c r="E28" i="3" s="1"/>
  <c r="D27" i="3"/>
  <c r="E27" i="3" s="1"/>
  <c r="D26" i="3"/>
  <c r="E26" i="3" s="1"/>
  <c r="Z23" i="5"/>
  <c r="AA23" i="5" s="1"/>
  <c r="E18" i="1" l="1"/>
  <c r="E17" i="1"/>
  <c r="E21" i="1"/>
  <c r="E19" i="1"/>
  <c r="Z26" i="5"/>
  <c r="AA26" i="5" s="1"/>
  <c r="D25" i="3"/>
  <c r="E25" i="3" s="1"/>
  <c r="D24" i="3"/>
  <c r="E24" i="3" s="1"/>
  <c r="D23" i="3"/>
  <c r="E23" i="3" s="1"/>
  <c r="E12" i="1"/>
  <c r="H8" i="2"/>
  <c r="I8" i="2" s="1"/>
  <c r="H7" i="2"/>
  <c r="I7" i="2" s="1"/>
  <c r="H6" i="2"/>
  <c r="I6" i="2" s="1"/>
  <c r="H5" i="2"/>
  <c r="I5" i="2" s="1"/>
  <c r="H4" i="2"/>
  <c r="I4" i="2" s="1"/>
  <c r="H40" i="2" l="1"/>
  <c r="I40" i="2" s="1"/>
  <c r="H39" i="2"/>
  <c r="I39" i="2" s="1"/>
  <c r="H38" i="2" l="1"/>
  <c r="I38" i="2" s="1"/>
  <c r="H37" i="2"/>
  <c r="I37" i="2" s="1"/>
  <c r="H36" i="2"/>
  <c r="I36" i="2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H19" i="2" l="1"/>
  <c r="I19" i="2" s="1"/>
  <c r="H18" i="2"/>
  <c r="I18" i="2" s="1"/>
  <c r="J8" i="3"/>
  <c r="K8" i="3" s="1"/>
  <c r="J9" i="3"/>
  <c r="K9" i="3" s="1"/>
  <c r="J10" i="3"/>
  <c r="K10" i="3" s="1"/>
  <c r="D13" i="5" l="1"/>
  <c r="B13" i="5"/>
  <c r="C13" i="5"/>
  <c r="Z22" i="5" l="1"/>
  <c r="AA22" i="5" s="1"/>
  <c r="D22" i="3" l="1"/>
  <c r="E22" i="3" s="1"/>
  <c r="D21" i="3"/>
  <c r="E21" i="3" s="1"/>
  <c r="D20" i="3"/>
  <c r="E20" i="3" s="1"/>
  <c r="H16" i="2"/>
  <c r="I16" i="2" s="1"/>
  <c r="E22" i="1" l="1"/>
  <c r="D5" i="4" l="1"/>
  <c r="Z25" i="5" l="1"/>
  <c r="AA25" i="5" s="1"/>
  <c r="Z24" i="5"/>
  <c r="AA24" i="5" s="1"/>
  <c r="Z20" i="5" l="1"/>
  <c r="AA20" i="5" s="1"/>
  <c r="Z19" i="5"/>
  <c r="AA19" i="5" s="1"/>
  <c r="Z18" i="5" l="1"/>
  <c r="AA18" i="5" s="1"/>
  <c r="D19" i="3"/>
  <c r="E19" i="3" s="1"/>
  <c r="D18" i="3"/>
  <c r="E18" i="3" s="1"/>
  <c r="D17" i="3"/>
  <c r="E17" i="3" s="1"/>
  <c r="H14" i="2"/>
  <c r="I14" i="2" s="1"/>
  <c r="E20" i="1"/>
  <c r="Z16" i="5"/>
  <c r="AA16" i="5" s="1"/>
  <c r="Z21" i="5"/>
  <c r="AA21" i="5" s="1"/>
  <c r="H2" i="2" l="1"/>
  <c r="I2" i="2" s="1"/>
  <c r="N20" i="1" l="1"/>
  <c r="N21" i="1" l="1"/>
  <c r="N19" i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V11" i="5" l="1"/>
  <c r="Z11" i="5" s="1"/>
  <c r="AA11" i="5" s="1"/>
  <c r="V12" i="5"/>
  <c r="Z12" i="5" s="1"/>
  <c r="AA12" i="5" s="1"/>
  <c r="H11" i="2" l="1"/>
  <c r="I11" i="2" s="1"/>
  <c r="H10" i="2"/>
  <c r="I10" i="2" s="1"/>
  <c r="H9" i="2"/>
  <c r="I9" i="2" s="1"/>
  <c r="H3" i="2"/>
  <c r="I3" i="2" s="1"/>
  <c r="E7" i="1"/>
  <c r="E2" i="1"/>
  <c r="M13" i="1" l="1"/>
  <c r="M15" i="1"/>
  <c r="M14" i="1"/>
  <c r="N23" i="1" s="1"/>
  <c r="E4" i="1" l="1"/>
  <c r="E3" i="1" l="1"/>
  <c r="J5" i="3" l="1"/>
  <c r="K5" i="3" s="1"/>
  <c r="J6" i="3"/>
  <c r="K6" i="3" s="1"/>
  <c r="J7" i="3"/>
  <c r="K7" i="3" s="1"/>
  <c r="H35" i="2"/>
  <c r="I35" i="2" s="1"/>
  <c r="H34" i="2"/>
  <c r="I34" i="2" s="1"/>
  <c r="C8" i="5" l="1"/>
  <c r="B8" i="5"/>
  <c r="D8" i="5"/>
  <c r="H32" i="2" l="1"/>
  <c r="I32" i="2" s="1"/>
  <c r="H29" i="2"/>
  <c r="I29" i="2" s="1"/>
  <c r="H33" i="2"/>
  <c r="I33" i="2" s="1"/>
  <c r="H31" i="2"/>
  <c r="I31" i="2" s="1"/>
  <c r="H30" i="2" l="1"/>
  <c r="I30" i="2" s="1"/>
  <c r="H28" i="2"/>
  <c r="I28" i="2" s="1"/>
  <c r="M16" i="1" l="1"/>
  <c r="M17" i="1" s="1"/>
  <c r="V13" i="5" l="1"/>
  <c r="Z13" i="5" s="1"/>
  <c r="AA13" i="5" s="1"/>
  <c r="V9" i="5"/>
  <c r="Z9" i="5" s="1"/>
  <c r="AA9" i="5" s="1"/>
  <c r="E13" i="1" l="1"/>
  <c r="E9" i="1"/>
  <c r="V8" i="5" l="1"/>
  <c r="Z8" i="5" s="1"/>
  <c r="AA8" i="5" s="1"/>
  <c r="E5" i="1" l="1"/>
  <c r="E8" i="1"/>
  <c r="V7" i="5" l="1"/>
  <c r="V2" i="5"/>
  <c r="J2" i="3" l="1"/>
  <c r="K2" i="3" s="1"/>
  <c r="J3" i="3"/>
  <c r="K3" i="3" s="1"/>
  <c r="J4" i="3"/>
  <c r="K4" i="3" s="1"/>
  <c r="Z7" i="5"/>
  <c r="AA7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2" authorId="0">
      <text>
        <r>
          <rPr>
            <i/>
            <sz val="12"/>
            <color theme="1"/>
            <rFont val="Times New Roman"/>
            <family val="1"/>
          </rPr>
          <t>Expeditious retreat +30’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28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8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9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9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3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30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31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32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33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8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8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F9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13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3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<sst xmlns="http://schemas.openxmlformats.org/spreadsheetml/2006/main" count="476" uniqueCount="201">
  <si>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</si>
  <si>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</si>
  <si>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</si>
  <si>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</si>
  <si>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</si>
  <si>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</si>
  <si>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</si>
  <si>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</si>
  <si>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</si>
  <si>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</si>
  <si>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</si>
  <si>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</si>
  <si>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</si>
  <si>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</si>
  <si>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</si>
  <si>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</si>
  <si>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</si>
  <si>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</si>
  <si>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</si>
  <si>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</si>
  <si>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</si>
  <si>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</si>
  <si>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</si>
  <si>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</si>
  <si>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</si>
  <si>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</si>
  <si>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</si>
  <si>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</si>
  <si>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</si>
  <si>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</si>
  <si>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</si>
  <si>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</si>
  <si>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</si>
  <si>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</si>
  <si>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</si>
  <si>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</si>
  <si>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</si>
  <si>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</si>
  <si>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</si>
  <si>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</si>
  <si>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</si>
  <si>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</si>
  <si>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</si>
  <si>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</si>
  <si>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</si>
  <si>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</si>
  <si>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</si>
  <si>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</si>
  <si>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</si>
  <si>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</si>
  <si>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</si>
  <si>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</si>
  <si>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</si>
  <si>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</si>
  <si>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</si>
  <si>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</si>
  <si>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</si>
  <si>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</si>
  <si>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</si>
  <si>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</si>
  <si>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</si>
  <si>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</si>
  <si>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</si>
  <si>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</si>
  <si>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</si>
  <si>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</si>
  <si>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</si>
  <si>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</si>
  <si>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</si>
  <si>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</si>
  <si>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</si>
  <si>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</si>
  <si>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</si>
  <si>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</si>
  <si>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</si>
  <si>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Allisa</t>
  </si>
  <si>
    <t>Zond</t>
  </si>
  <si>
    <t>druid</t>
  </si>
  <si>
    <t>fighter</t>
  </si>
  <si>
    <t>Save vs.</t>
  </si>
  <si>
    <t>Rook</t>
  </si>
  <si>
    <t>cleric-rogue-inquis.</t>
  </si>
  <si>
    <t>Details</t>
  </si>
  <si>
    <t>Spell Resist</t>
  </si>
  <si>
    <t>Dispel</t>
  </si>
  <si>
    <t>Maiko</t>
  </si>
  <si>
    <t>bard</t>
  </si>
  <si>
    <t>1d6+1</t>
  </si>
  <si>
    <t>Claw 1</t>
  </si>
  <si>
    <t>Claw 2</t>
  </si>
  <si>
    <t>Bite</t>
  </si>
  <si>
    <t>Fang</t>
  </si>
  <si>
    <t>1d4+2</t>
  </si>
  <si>
    <t>30’/80’</t>
  </si>
  <si>
    <t>Dietocks</t>
  </si>
  <si>
    <t>Battleaxe +1</t>
  </si>
  <si>
    <t>Grapple</t>
  </si>
  <si>
    <t>1d8+3+1</t>
  </si>
  <si>
    <t>Tor</t>
  </si>
  <si>
    <t>Climb</t>
  </si>
  <si>
    <t>Use Rope</t>
  </si>
  <si>
    <r>
      <t>Fang, enraged</t>
    </r>
    <r>
      <rPr>
        <vertAlign val="superscript"/>
        <sz val="12"/>
        <color theme="1"/>
        <rFont val="Times New Roman"/>
        <family val="1"/>
      </rPr>
      <t>gmf</t>
    </r>
  </si>
  <si>
    <t>40’</t>
  </si>
  <si>
    <t>MM V</t>
  </si>
  <si>
    <t>Libris Mortis</t>
  </si>
  <si>
    <t>1d8+6+gf+paral.</t>
  </si>
  <si>
    <t>1d6+paralysis</t>
  </si>
  <si>
    <t>spirit shaman-eidolon</t>
  </si>
  <si>
    <t>Unarmed Attack</t>
  </si>
  <si>
    <t>1d3</t>
  </si>
  <si>
    <t>incorporeal</t>
  </si>
  <si>
    <t>*</t>
  </si>
  <si>
    <t>Nerfru</t>
  </si>
  <si>
    <t>1d6+3</t>
  </si>
  <si>
    <t>Slaymate</t>
  </si>
  <si>
    <t>1d3+1+pale wasting</t>
  </si>
  <si>
    <t>Savrosurat</t>
  </si>
  <si>
    <r>
      <t>Fang</t>
    </r>
    <r>
      <rPr>
        <vertAlign val="superscript"/>
        <sz val="12"/>
        <color theme="1"/>
        <rFont val="Times New Roman"/>
        <family val="1"/>
      </rPr>
      <t>gmf</t>
    </r>
  </si>
  <si>
    <t>Allisa dire lion</t>
  </si>
  <si>
    <t>dire lion (Allisa)</t>
  </si>
  <si>
    <t>1d6+7</t>
  </si>
  <si>
    <t>1d8+3</t>
  </si>
  <si>
    <t>Rake</t>
  </si>
  <si>
    <t>Shadow Wight</t>
  </si>
  <si>
    <t>Bobby (Vasuthant)</t>
  </si>
  <si>
    <t>Goblin Deathlock</t>
  </si>
  <si>
    <t>Hobgoblin Deathlock</t>
  </si>
  <si>
    <t>Mummified Ogre</t>
  </si>
  <si>
    <t>Ninja</t>
  </si>
  <si>
    <t>The Dispatcher</t>
  </si>
  <si>
    <t>Urmeena</t>
  </si>
  <si>
    <t>Azimuth</t>
  </si>
  <si>
    <t>Globlin Skeletal Maceman</t>
  </si>
  <si>
    <t>Deathlocks</t>
  </si>
  <si>
    <t>Deathlocks, 2</t>
  </si>
  <si>
    <t>Necropolitan</t>
  </si>
  <si>
    <t>Necropolitan Goblin</t>
  </si>
  <si>
    <t>Slam</t>
  </si>
  <si>
    <t>1d4+1+energy drain</t>
  </si>
  <si>
    <t>1d4</t>
  </si>
  <si>
    <t>Quarterstaff</t>
  </si>
  <si>
    <t>1d6-1</t>
  </si>
  <si>
    <t>MW Mace</t>
  </si>
  <si>
    <t>Vasuthant</t>
  </si>
  <si>
    <t>MM III</t>
  </si>
  <si>
    <t>1d4+crush</t>
  </si>
  <si>
    <t>fire/electr</t>
  </si>
  <si>
    <t>2d6+13+mummy rot</t>
  </si>
  <si>
    <t>Keen Kukri</t>
  </si>
  <si>
    <t>1d4+1+1d6 fire, 15-20</t>
  </si>
  <si>
    <t>bldg/magic</t>
  </si>
  <si>
    <t>The Dispatcher of Kossuth</t>
  </si>
  <si>
    <t>Brandilor</t>
  </si>
  <si>
    <t>Black Flame Zealot</t>
  </si>
  <si>
    <t>Stevia</t>
  </si>
  <si>
    <t>Dread Necromancer</t>
  </si>
  <si>
    <t>True Necromancer</t>
  </si>
  <si>
    <t>Kedrik</t>
  </si>
  <si>
    <t>archivist</t>
  </si>
  <si>
    <t>Goblin Skeletal Maceman</t>
  </si>
  <si>
    <t>55’</t>
  </si>
  <si>
    <t>ghoul/ghast</t>
  </si>
  <si>
    <t>lantern archon</t>
  </si>
  <si>
    <t>prcg/slsh</t>
  </si>
  <si>
    <t>lantern archon*</t>
  </si>
  <si>
    <t>1d6</t>
  </si>
  <si>
    <t>Light Ray 1</t>
  </si>
  <si>
    <t>Light Ray 2</t>
  </si>
  <si>
    <t>40’/50’</t>
  </si>
  <si>
    <t>1d6+3+gf+paral.</t>
  </si>
  <si>
    <t>1d8+3+paralysis</t>
  </si>
  <si>
    <t>Flurry</t>
  </si>
  <si>
    <t>1d4+1+paralysis</t>
  </si>
  <si>
    <t>Brandilor*</t>
  </si>
  <si>
    <t>Small zombie</t>
  </si>
  <si>
    <t>zombie dog</t>
  </si>
  <si>
    <t>1d4+1</t>
  </si>
  <si>
    <t>Dog Zombie</t>
  </si>
  <si>
    <t>slashing</t>
  </si>
  <si>
    <t>Celestial dog</t>
  </si>
  <si>
    <t>Balance</t>
  </si>
  <si>
    <t>Hide</t>
  </si>
  <si>
    <t>Jump</t>
  </si>
  <si>
    <t>Mov.Sil.</t>
  </si>
  <si>
    <t>Tumble</t>
  </si>
  <si>
    <t>Deathlock</t>
  </si>
  <si>
    <t>Slaymates</t>
  </si>
  <si>
    <r>
      <t>Rook</t>
    </r>
    <r>
      <rPr>
        <b/>
        <vertAlign val="superscript"/>
        <sz val="12"/>
        <color theme="1"/>
        <rFont val="Times New Roman"/>
        <family val="1"/>
      </rPr>
      <t>pfe</t>
    </r>
  </si>
  <si>
    <t>Fingers</t>
  </si>
  <si>
    <t>rogue-trapsmith</t>
  </si>
  <si>
    <t>Lauriel</t>
  </si>
  <si>
    <t>Bishop</t>
  </si>
  <si>
    <t>cloistered cleric</t>
  </si>
  <si>
    <t>wizard</t>
  </si>
  <si>
    <t>Hand Crossbow</t>
  </si>
  <si>
    <t>black bear</t>
  </si>
  <si>
    <t>1d4+4</t>
  </si>
  <si>
    <t>1d6+2</t>
  </si>
  <si>
    <t>black bear 1</t>
  </si>
  <si>
    <t>black bear 2</t>
  </si>
  <si>
    <t>black bear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</si>
</sst>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5" fillId="24" borderId="56" xfId="0" applyFont="1" applyFill="1" applyBorder="1" applyAlignment="1">
      <alignment horizontal="center"/>
    </xf>
    <xf numFmtId="0" fontId="0" fillId="24" borderId="13" xfId="0" applyFill="1" applyBorder="1" applyAlignment="1">
      <alignment horizontal="center"/>
    </xf>
    <xf numFmtId="0" fontId="0" fillId="24" borderId="5" xfId="0" applyFill="1" applyBorder="1" applyAlignment="1">
      <alignment horizontal="center"/>
    </xf>
    <xf numFmtId="0" fontId="7" fillId="24" borderId="5" xfId="0" applyFont="1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9" fillId="24" borderId="34" xfId="0" applyFont="1" applyFill="1" applyBorder="1" applyAlignment="1">
      <alignment horizontal="center"/>
    </xf>
    <xf numFmtId="0" fontId="2" fillId="14" borderId="27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5" fillId="18" borderId="3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7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FF66"/>
      <color rgb="FFFF99FF"/>
      <color rgb="FFFF3399"/>
      <color rgb="FF99FFCC"/>
      <color rgb="FF00FF00"/>
      <color rgb="FF0000FF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14</c:v>
                </c:pt>
                <c:pt idx="3">
                  <c:v>26</c:v>
                </c:pt>
                <c:pt idx="4">
                  <c:v>34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34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47</c:v>
                </c:pt>
                <c:pt idx="3">
                  <c:v>42</c:v>
                </c:pt>
                <c:pt idx="4">
                  <c:v>49</c:v>
                </c:pt>
                <c:pt idx="5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99360"/>
        <c:axId val="210841600"/>
        <c:axId val="133697984"/>
      </c:area3DChart>
      <c:catAx>
        <c:axId val="18239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0841600"/>
        <c:crosses val="autoZero"/>
        <c:auto val="1"/>
        <c:lblAlgn val="ctr"/>
        <c:lblOffset val="100"/>
        <c:noMultiLvlLbl val="0"/>
      </c:catAx>
      <c:valAx>
        <c:axId val="21084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2399360"/>
        <c:crosses val="autoZero"/>
        <c:crossBetween val="midCat"/>
      </c:valAx>
      <c:serAx>
        <c:axId val="13369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08416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19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16</c:v>
                </c:pt>
                <c:pt idx="4">
                  <c:v>14</c:v>
                </c:pt>
                <c:pt idx="5">
                  <c:v>19</c:v>
                </c:pt>
                <c:pt idx="6">
                  <c:v>47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26</c:v>
                </c:pt>
                <c:pt idx="5">
                  <c:v>17</c:v>
                </c:pt>
                <c:pt idx="6">
                  <c:v>42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18</c:v>
                </c:pt>
                <c:pt idx="4">
                  <c:v>34</c:v>
                </c:pt>
                <c:pt idx="5">
                  <c:v>34</c:v>
                </c:pt>
                <c:pt idx="6">
                  <c:v>49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23</c:v>
                </c:pt>
                <c:pt idx="3">
                  <c:v>33</c:v>
                </c:pt>
                <c:pt idx="4">
                  <c:v>28</c:v>
                </c:pt>
                <c:pt idx="5">
                  <c:v>34</c:v>
                </c:pt>
                <c:pt idx="6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47136"/>
        <c:axId val="67548672"/>
        <c:axId val="136921984"/>
      </c:area3DChart>
      <c:catAx>
        <c:axId val="67547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548672"/>
        <c:crosses val="autoZero"/>
        <c:auto val="1"/>
        <c:lblAlgn val="ctr"/>
        <c:lblOffset val="100"/>
        <c:noMultiLvlLbl val="0"/>
      </c:catAx>
      <c:valAx>
        <c:axId val="6754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547136"/>
        <c:crosses val="autoZero"/>
        <c:crossBetween val="midCat"/>
      </c:valAx>
      <c:serAx>
        <c:axId val="136921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75486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14</c:v>
                </c:pt>
                <c:pt idx="3">
                  <c:v>26</c:v>
                </c:pt>
                <c:pt idx="4">
                  <c:v>34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34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47</c:v>
                </c:pt>
                <c:pt idx="3">
                  <c:v>42</c:v>
                </c:pt>
                <c:pt idx="4">
                  <c:v>49</c:v>
                </c:pt>
                <c:pt idx="5">
                  <c:v>63</c:v>
                </c:pt>
              </c:numCache>
            </c:numRef>
          </c:val>
        </c:ser>
        <c:bandFmts/>
        <c:axId val="68955136"/>
        <c:axId val="68961024"/>
        <c:axId val="138905792"/>
      </c:surface3DChart>
      <c:catAx>
        <c:axId val="68955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8961024"/>
        <c:crosses val="autoZero"/>
        <c:auto val="1"/>
        <c:lblAlgn val="ctr"/>
        <c:lblOffset val="100"/>
        <c:noMultiLvlLbl val="0"/>
      </c:catAx>
      <c:valAx>
        <c:axId val="689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8955136"/>
        <c:crosses val="autoZero"/>
        <c:crossBetween val="midCat"/>
      </c:valAx>
      <c:serAx>
        <c:axId val="13890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89610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28</xdr:row>
      <xdr:rowOff>53340</xdr:rowOff>
    </xdr:from>
    <xdr:to>
      <xdr:col>12</xdr:col>
      <xdr:colOff>472440</xdr:colOff>
      <xdr:row>36</xdr:row>
      <xdr:rowOff>190500</xdr:rowOff>
    </xdr:to>
    <xdr:sp macro="" textlink="">
      <xdr:nvSpPr>
        <xdr:cNvPr id="3" name="TextBox 2"/>
        <xdr:cNvSpPr txBox="1"/>
      </xdr:nvSpPr>
      <xdr:spPr>
        <a:xfrm>
          <a:off x="2278380" y="7010400"/>
          <a:ext cx="4747260" cy="1722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The Dispatcher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Spell save DC 12 + spell level</a:t>
          </a:r>
        </a:p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0—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detect magic, detect poison, guidance, light, resistance</a:t>
          </a:r>
        </a:p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1st—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burning hands*, cure light wounds, entropic shield, obscuring mist, shield of faith</a:t>
          </a:r>
        </a:p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2nd—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aid, bear’s endurance, divine favor (extend), shatter*, silence</a:t>
          </a:r>
        </a:p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3rd—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blindness/deafness, magic vestments, resist energy (fire)*</a:t>
          </a:r>
        </a:p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Domains: 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Destruction (smite 1/day, +4 attack, +3 damage), Fire (turn water creatures, or rebuke fire creatures 2/day).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showGridLines="0" workbookViewId="0"/>
  </sheetViews>
  <sheetFormatPr defaultRowHeight="15.6" x14ac:dyDescent="0.3"/>
  <cols>
    <col min="1" max="1" width="22.19921875" bestFit="1" customWidth="1"/>
    <col min="2" max="2" width="7.19921875" style="21" customWidth="1"/>
    <col min="3" max="3" width="8.59765625" style="21" customWidth="1"/>
    <col min="4" max="4" width="5.296875" style="2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22.19921875" bestFit="1" customWidth="1"/>
    <col min="13" max="13" width="5" customWidth="1"/>
    <col min="14" max="14" width="17.09765625" bestFit="1" customWidth="1"/>
  </cols>
  <sheetData>
    <row r="1" spans="1:14" s="116" customFormat="1" ht="31.95" thickBot="1" x14ac:dyDescent="0.35">
      <c r="A1" s="114" t="s">
        <v>0</v>
      </c>
      <c r="B1" s="114" t="s">
        <v>1</v>
      </c>
      <c r="C1" s="114" t="s">
        <v>2</v>
      </c>
      <c r="D1" s="115" t="s">
        <v>3</v>
      </c>
      <c r="E1" s="114" t="s">
        <v>4</v>
      </c>
      <c r="F1" s="114" t="s">
        <v>5</v>
      </c>
      <c r="H1" s="117" t="s">
        <v>21</v>
      </c>
      <c r="I1" s="117"/>
      <c r="J1" s="117"/>
      <c r="K1" s="117"/>
      <c r="L1" s="117" t="s">
        <v>22</v>
      </c>
      <c r="M1" s="117"/>
      <c r="N1" s="117"/>
    </row>
    <row r="2" spans="1:14" ht="16.8" thickTop="1" thickBot="1" x14ac:dyDescent="0.35">
      <c r="A2" s="82" t="s">
        <v>161</v>
      </c>
      <c r="B2" s="82">
        <v>2</v>
      </c>
      <c r="C2" s="81">
        <v>8</v>
      </c>
      <c r="D2" s="145">
        <f t="shared" ref="D2:D13" ca="1" si="0">RANDBETWEEN(1,20)</f>
        <v>8</v>
      </c>
      <c r="E2" s="81">
        <f t="shared" ref="E2:E13" ca="1" si="1">SUM(C2:D2)</f>
        <v>16</v>
      </c>
      <c r="F2" s="81" t="s">
        <v>168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82</v>
      </c>
    </row>
    <row r="3" spans="1:14" x14ac:dyDescent="0.3">
      <c r="A3" s="99" t="s">
        <v>85</v>
      </c>
      <c r="B3" s="99">
        <v>1</v>
      </c>
      <c r="C3" s="81">
        <v>6</v>
      </c>
      <c r="D3" s="145">
        <f t="shared" ca="1" si="0"/>
        <v>5</v>
      </c>
      <c r="E3" s="81">
        <f t="shared" ca="1" si="1"/>
        <v>11</v>
      </c>
      <c r="F3" s="81" t="s">
        <v>6</v>
      </c>
      <c r="H3" s="96" t="s">
        <v>75</v>
      </c>
      <c r="I3" s="97">
        <v>8</v>
      </c>
      <c r="J3" s="98" t="s">
        <v>77</v>
      </c>
      <c r="L3" s="108" t="s">
        <v>154</v>
      </c>
      <c r="M3" s="82">
        <v>6</v>
      </c>
      <c r="N3" s="109" t="s">
        <v>128</v>
      </c>
    </row>
    <row r="4" spans="1:14" x14ac:dyDescent="0.3">
      <c r="A4" s="99" t="s">
        <v>98</v>
      </c>
      <c r="B4" s="99">
        <v>1</v>
      </c>
      <c r="C4" s="81">
        <v>2</v>
      </c>
      <c r="D4" s="145">
        <f t="shared" ca="1" si="0"/>
        <v>4</v>
      </c>
      <c r="E4" s="81">
        <f t="shared" ca="1" si="1"/>
        <v>6</v>
      </c>
      <c r="F4" s="81" t="s">
        <v>6</v>
      </c>
      <c r="H4" s="173" t="s">
        <v>157</v>
      </c>
      <c r="I4" s="80">
        <v>7</v>
      </c>
      <c r="J4" s="174" t="s">
        <v>158</v>
      </c>
      <c r="L4" s="108" t="s">
        <v>151</v>
      </c>
      <c r="M4" s="82">
        <v>12</v>
      </c>
      <c r="N4" s="109" t="s">
        <v>153</v>
      </c>
    </row>
    <row r="5" spans="1:14" x14ac:dyDescent="0.3">
      <c r="A5" s="99" t="s">
        <v>76</v>
      </c>
      <c r="B5" s="99">
        <v>1</v>
      </c>
      <c r="C5" s="81">
        <v>-1</v>
      </c>
      <c r="D5" s="145">
        <f t="shared" ca="1" si="0"/>
        <v>14</v>
      </c>
      <c r="E5" s="81">
        <f t="shared" ca="1" si="1"/>
        <v>13</v>
      </c>
      <c r="F5" s="175" t="s">
        <v>74</v>
      </c>
      <c r="H5" s="96" t="s">
        <v>98</v>
      </c>
      <c r="I5" s="99">
        <v>7</v>
      </c>
      <c r="J5" s="98" t="s">
        <v>107</v>
      </c>
      <c r="L5" s="108" t="s">
        <v>130</v>
      </c>
      <c r="M5" s="82">
        <v>9</v>
      </c>
      <c r="N5" s="109" t="s">
        <v>155</v>
      </c>
    </row>
    <row r="6" spans="1:14" x14ac:dyDescent="0.3">
      <c r="A6" s="99" t="s">
        <v>191</v>
      </c>
      <c r="B6" s="99">
        <v>1</v>
      </c>
      <c r="C6" s="81">
        <v>0</v>
      </c>
      <c r="D6" s="145">
        <f t="shared" ca="1" si="0"/>
        <v>4</v>
      </c>
      <c r="E6" s="81">
        <f t="shared" ca="1" si="1"/>
        <v>4</v>
      </c>
      <c r="F6" s="81" t="s">
        <v>6</v>
      </c>
      <c r="H6" s="96" t="s">
        <v>191</v>
      </c>
      <c r="I6" s="99">
        <v>5</v>
      </c>
      <c r="J6" s="98" t="s">
        <v>192</v>
      </c>
      <c r="L6" s="108" t="s">
        <v>131</v>
      </c>
      <c r="M6" s="82">
        <v>10</v>
      </c>
      <c r="N6" s="109" t="s">
        <v>156</v>
      </c>
    </row>
    <row r="7" spans="1:14" x14ac:dyDescent="0.3">
      <c r="A7" s="82" t="s">
        <v>133</v>
      </c>
      <c r="B7" s="82">
        <v>2</v>
      </c>
      <c r="C7" s="81">
        <v>6</v>
      </c>
      <c r="D7" s="145">
        <f t="shared" ca="1" si="0"/>
        <v>6</v>
      </c>
      <c r="E7" s="81">
        <f t="shared" ca="1" si="1"/>
        <v>12</v>
      </c>
      <c r="F7" s="81" t="s">
        <v>6</v>
      </c>
      <c r="H7" s="96" t="s">
        <v>190</v>
      </c>
      <c r="I7" s="99">
        <v>4</v>
      </c>
      <c r="J7" s="98" t="s">
        <v>193</v>
      </c>
      <c r="L7" s="108" t="s">
        <v>152</v>
      </c>
      <c r="M7" s="82">
        <v>7</v>
      </c>
      <c r="N7" s="109" t="s">
        <v>104</v>
      </c>
    </row>
    <row r="8" spans="1:14" x14ac:dyDescent="0.3">
      <c r="A8" s="99" t="s">
        <v>188</v>
      </c>
      <c r="B8" s="99">
        <v>1</v>
      </c>
      <c r="C8" s="81">
        <v>3</v>
      </c>
      <c r="D8" s="145">
        <f t="shared" ca="1" si="0"/>
        <v>7</v>
      </c>
      <c r="E8" s="81">
        <f t="shared" ca="1" si="1"/>
        <v>10</v>
      </c>
      <c r="F8" s="81" t="s">
        <v>6</v>
      </c>
      <c r="H8" s="96" t="s">
        <v>85</v>
      </c>
      <c r="I8" s="99">
        <v>6</v>
      </c>
      <c r="J8" s="98" t="s">
        <v>86</v>
      </c>
      <c r="L8" s="108" t="s">
        <v>186</v>
      </c>
      <c r="M8" s="82">
        <v>4</v>
      </c>
      <c r="N8" s="109" t="s">
        <v>104</v>
      </c>
    </row>
    <row r="9" spans="1:14" x14ac:dyDescent="0.3">
      <c r="A9" s="99" t="s">
        <v>80</v>
      </c>
      <c r="B9" s="99">
        <v>1</v>
      </c>
      <c r="C9" s="81">
        <v>-1</v>
      </c>
      <c r="D9" s="145">
        <f t="shared" ca="1" si="0"/>
        <v>4</v>
      </c>
      <c r="E9" s="81">
        <f t="shared" ca="1" si="1"/>
        <v>3</v>
      </c>
      <c r="F9" s="81" t="s">
        <v>6</v>
      </c>
      <c r="H9" s="96" t="s">
        <v>80</v>
      </c>
      <c r="I9" s="99">
        <v>7</v>
      </c>
      <c r="J9" s="98" t="s">
        <v>81</v>
      </c>
      <c r="L9" s="108" t="s">
        <v>143</v>
      </c>
      <c r="M9" s="82">
        <v>2</v>
      </c>
      <c r="N9" s="109" t="s">
        <v>144</v>
      </c>
    </row>
    <row r="10" spans="1:14" x14ac:dyDescent="0.3">
      <c r="A10" s="80" t="s">
        <v>157</v>
      </c>
      <c r="B10" s="80">
        <v>1</v>
      </c>
      <c r="C10" s="81">
        <v>1</v>
      </c>
      <c r="D10" s="145">
        <f t="shared" ca="1" si="0"/>
        <v>3</v>
      </c>
      <c r="E10" s="81">
        <f t="shared" ca="1" si="1"/>
        <v>4</v>
      </c>
      <c r="F10" s="81" t="s">
        <v>6</v>
      </c>
      <c r="H10" s="96" t="s">
        <v>188</v>
      </c>
      <c r="I10" s="99">
        <v>5</v>
      </c>
      <c r="J10" s="98" t="s">
        <v>189</v>
      </c>
      <c r="L10" s="108" t="s">
        <v>135</v>
      </c>
      <c r="M10" s="82">
        <v>5</v>
      </c>
      <c r="N10" s="109" t="s">
        <v>104</v>
      </c>
    </row>
    <row r="11" spans="1:14" ht="16.2" thickBot="1" x14ac:dyDescent="0.35">
      <c r="A11" s="99" t="s">
        <v>190</v>
      </c>
      <c r="B11" s="99">
        <v>1</v>
      </c>
      <c r="C11" s="81">
        <v>0</v>
      </c>
      <c r="D11" s="145">
        <f t="shared" ca="1" si="0"/>
        <v>9</v>
      </c>
      <c r="E11" s="81">
        <f t="shared" ca="1" si="1"/>
        <v>9</v>
      </c>
      <c r="F11" s="81" t="s">
        <v>6</v>
      </c>
      <c r="H11" s="96" t="s">
        <v>76</v>
      </c>
      <c r="I11" s="100">
        <v>7</v>
      </c>
      <c r="J11" s="98" t="s">
        <v>78</v>
      </c>
      <c r="L11" s="108" t="s">
        <v>134</v>
      </c>
      <c r="M11" s="82">
        <v>4</v>
      </c>
      <c r="N11" s="109" t="s">
        <v>104</v>
      </c>
    </row>
    <row r="12" spans="1:14" ht="16.2" thickBot="1" x14ac:dyDescent="0.35">
      <c r="A12" s="82" t="s">
        <v>135</v>
      </c>
      <c r="B12" s="82">
        <v>2</v>
      </c>
      <c r="C12" s="81">
        <v>2</v>
      </c>
      <c r="D12" s="145">
        <f t="shared" ca="1" si="0"/>
        <v>14</v>
      </c>
      <c r="E12" s="81">
        <f t="shared" ca="1" si="1"/>
        <v>16</v>
      </c>
      <c r="F12" s="81" t="s">
        <v>160</v>
      </c>
      <c r="H12" s="139" t="s">
        <v>25</v>
      </c>
      <c r="I12" s="101">
        <f>AVERAGE(I3:I11)</f>
        <v>6.2222222222222223</v>
      </c>
      <c r="J12" s="102"/>
      <c r="L12" s="108" t="s">
        <v>112</v>
      </c>
      <c r="M12" s="82">
        <v>6</v>
      </c>
      <c r="N12" s="109" t="s">
        <v>103</v>
      </c>
    </row>
    <row r="13" spans="1:14" x14ac:dyDescent="0.3">
      <c r="A13" s="99" t="s">
        <v>75</v>
      </c>
      <c r="B13" s="99">
        <v>1</v>
      </c>
      <c r="C13" s="81">
        <v>2</v>
      </c>
      <c r="D13" s="145">
        <f t="shared" ca="1" si="0"/>
        <v>6</v>
      </c>
      <c r="E13" s="81">
        <f t="shared" ca="1" si="1"/>
        <v>8</v>
      </c>
      <c r="F13" s="81" t="s">
        <v>93</v>
      </c>
      <c r="H13" s="140" t="s">
        <v>26</v>
      </c>
      <c r="I13" s="103">
        <f>SUM(I3:I11)</f>
        <v>56</v>
      </c>
      <c r="J13" s="98"/>
      <c r="L13" s="142" t="s">
        <v>25</v>
      </c>
      <c r="M13" s="155">
        <f>AVERAGE(M3:M12)</f>
        <v>6.5</v>
      </c>
      <c r="N13" s="110"/>
    </row>
    <row r="14" spans="1:14" x14ac:dyDescent="0.3">
      <c r="H14" s="140" t="s">
        <v>27</v>
      </c>
      <c r="I14" s="103">
        <f>COUNT(I3:I11)</f>
        <v>9</v>
      </c>
      <c r="J14" s="98"/>
      <c r="L14" s="143" t="s">
        <v>26</v>
      </c>
      <c r="M14" s="111">
        <f>SUM(M3:M12)</f>
        <v>65</v>
      </c>
      <c r="N14" s="109"/>
    </row>
    <row r="15" spans="1:14" x14ac:dyDescent="0.3">
      <c r="D15" s="145">
        <f t="shared" ref="D15:D19" ca="1" si="2">RANDBETWEEN(1,20)</f>
        <v>9</v>
      </c>
      <c r="H15" s="140" t="s">
        <v>29</v>
      </c>
      <c r="I15" s="135">
        <f>I13/4</f>
        <v>14</v>
      </c>
      <c r="J15" s="98" t="s">
        <v>30</v>
      </c>
      <c r="L15" s="143" t="s">
        <v>27</v>
      </c>
      <c r="M15" s="111">
        <f>COUNT(M3:M12)</f>
        <v>10</v>
      </c>
      <c r="N15" s="109"/>
    </row>
    <row r="16" spans="1:14" ht="16.2" thickBot="1" x14ac:dyDescent="0.35">
      <c r="H16" s="141" t="s">
        <v>31</v>
      </c>
      <c r="I16" s="136">
        <f>I15*2</f>
        <v>28</v>
      </c>
      <c r="J16" s="104" t="s">
        <v>32</v>
      </c>
      <c r="L16" s="143" t="s">
        <v>29</v>
      </c>
      <c r="M16" s="133">
        <f>M14/4</f>
        <v>16.25</v>
      </c>
      <c r="N16" s="109" t="s">
        <v>30</v>
      </c>
    </row>
    <row r="17" spans="1:14" ht="16.8" thickTop="1" thickBot="1" x14ac:dyDescent="0.35">
      <c r="A17" s="82" t="s">
        <v>130</v>
      </c>
      <c r="B17" s="82">
        <v>2</v>
      </c>
      <c r="C17" s="81">
        <v>2</v>
      </c>
      <c r="D17" s="145">
        <f t="shared" ca="1" si="2"/>
        <v>13</v>
      </c>
      <c r="E17" s="81">
        <f t="shared" ref="E17:E22" ca="1" si="3">SUM(C17:D17)</f>
        <v>15</v>
      </c>
      <c r="F17" s="81" t="s">
        <v>6</v>
      </c>
      <c r="L17" s="144" t="s">
        <v>31</v>
      </c>
      <c r="M17" s="134">
        <f>M16*2</f>
        <v>32.5</v>
      </c>
      <c r="N17" s="112" t="s">
        <v>32</v>
      </c>
    </row>
    <row r="18" spans="1:14" ht="16.2" thickTop="1" x14ac:dyDescent="0.3">
      <c r="A18" s="82" t="s">
        <v>131</v>
      </c>
      <c r="B18" s="82">
        <v>2</v>
      </c>
      <c r="C18" s="81">
        <v>1</v>
      </c>
      <c r="D18" s="145">
        <f t="shared" ca="1" si="2"/>
        <v>5</v>
      </c>
      <c r="E18" s="81">
        <f t="shared" ca="1" si="3"/>
        <v>6</v>
      </c>
      <c r="F18" s="81" t="s">
        <v>74</v>
      </c>
    </row>
    <row r="19" spans="1:14" x14ac:dyDescent="0.3">
      <c r="A19" s="82" t="s">
        <v>128</v>
      </c>
      <c r="B19" s="82">
        <v>2</v>
      </c>
      <c r="C19" s="81">
        <v>3</v>
      </c>
      <c r="D19" s="145">
        <f t="shared" ca="1" si="2"/>
        <v>11</v>
      </c>
      <c r="E19" s="81">
        <f t="shared" ca="1" si="3"/>
        <v>14</v>
      </c>
      <c r="F19" s="81" t="s">
        <v>102</v>
      </c>
      <c r="M19" s="92" t="s">
        <v>33</v>
      </c>
      <c r="N19" s="137">
        <f>I15</f>
        <v>14</v>
      </c>
    </row>
    <row r="20" spans="1:14" x14ac:dyDescent="0.3">
      <c r="A20" s="82" t="s">
        <v>114</v>
      </c>
      <c r="B20" s="82">
        <v>2</v>
      </c>
      <c r="C20" s="81">
        <v>1</v>
      </c>
      <c r="D20" s="145">
        <f ca="1">RANDBETWEEN(1,20)</f>
        <v>5</v>
      </c>
      <c r="E20" s="81">
        <f t="shared" ca="1" si="3"/>
        <v>6</v>
      </c>
      <c r="F20" s="81" t="s">
        <v>74</v>
      </c>
      <c r="M20" s="92" t="s">
        <v>34</v>
      </c>
      <c r="N20" s="137">
        <f>I16</f>
        <v>28</v>
      </c>
    </row>
    <row r="21" spans="1:14" x14ac:dyDescent="0.3">
      <c r="A21" s="82" t="s">
        <v>151</v>
      </c>
      <c r="B21" s="82">
        <v>2</v>
      </c>
      <c r="C21" s="81">
        <v>7</v>
      </c>
      <c r="D21" s="145">
        <f t="shared" ref="D21:D22" ca="1" si="4">RANDBETWEEN(1,20)</f>
        <v>3</v>
      </c>
      <c r="E21" s="81">
        <f t="shared" ca="1" si="3"/>
        <v>10</v>
      </c>
      <c r="F21" s="81" t="s">
        <v>6</v>
      </c>
      <c r="M21" s="92" t="s">
        <v>35</v>
      </c>
      <c r="N21" s="137">
        <f>I13</f>
        <v>56</v>
      </c>
    </row>
    <row r="22" spans="1:14" x14ac:dyDescent="0.3">
      <c r="A22" s="82" t="s">
        <v>124</v>
      </c>
      <c r="B22" s="82">
        <v>2</v>
      </c>
      <c r="C22" s="81">
        <v>3</v>
      </c>
      <c r="D22" s="145">
        <f t="shared" ca="1" si="4"/>
        <v>12</v>
      </c>
      <c r="E22" s="81">
        <f t="shared" ca="1" si="3"/>
        <v>15</v>
      </c>
      <c r="F22" s="81" t="s">
        <v>6</v>
      </c>
      <c r="N22" s="137"/>
    </row>
    <row r="23" spans="1:14" x14ac:dyDescent="0.3">
      <c r="M23" s="15" t="s">
        <v>36</v>
      </c>
      <c r="N23" s="137">
        <f>M14</f>
        <v>65</v>
      </c>
    </row>
  </sheetData>
  <sortState ref="A2:F15">
    <sortCondition descending="1" ref="E2:E15"/>
    <sortCondition descending="1" ref="C2:C15"/>
  </sortState>
  <conditionalFormatting sqref="N23">
    <cfRule type="cellIs" dxfId="472" priority="1" operator="greaterThan">
      <formula>$N$21</formula>
    </cfRule>
    <cfRule type="cellIs" dxfId="471" priority="2" operator="between">
      <formula>$N$20</formula>
      <formula>$N$21</formula>
    </cfRule>
    <cfRule type="cellIs" dxfId="470" priority="3" operator="between">
      <formula>$N$19</formula>
      <formula>$N$20</formula>
    </cfRule>
    <cfRule type="cellIs" dxfId="469" priority="4" operator="lessThan">
      <formula>$N$19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showGridLines="0" tabSelected="1" workbookViewId="0"/>
  </sheetViews>
  <sheetFormatPr defaultRowHeight="15.6" x14ac:dyDescent="0.3"/>
  <cols>
    <col min="1" max="1" width="22.296875" style="21" bestFit="1" customWidth="1"/>
    <col min="2" max="2" width="15" style="21" bestFit="1" customWidth="1"/>
    <col min="3" max="3" width="19.296875" style="21" bestFit="1" customWidth="1"/>
    <col min="4" max="4" width="5" style="21" bestFit="1" customWidth="1"/>
    <col min="5" max="5" width="6" style="21" bestFit="1" customWidth="1"/>
    <col min="6" max="6" width="3.8984375" style="21" bestFit="1" customWidth="1"/>
    <col min="7" max="7" width="6.8984375" style="21" bestFit="1" customWidth="1"/>
    <col min="8" max="8" width="3.8984375" style="21" bestFit="1" customWidth="1"/>
    <col min="9" max="9" width="5.19921875" style="21" bestFit="1" customWidth="1"/>
  </cols>
  <sheetData>
    <row r="1" spans="1:9" ht="16.2" thickBot="1" x14ac:dyDescent="0.35">
      <c r="A1" s="113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ht="15.75" x14ac:dyDescent="0.25">
      <c r="A2" s="82" t="s">
        <v>123</v>
      </c>
      <c r="B2" s="81" t="s">
        <v>137</v>
      </c>
      <c r="C2" s="81" t="s">
        <v>138</v>
      </c>
      <c r="D2" s="90">
        <v>2</v>
      </c>
      <c r="E2" s="81">
        <v>1</v>
      </c>
      <c r="F2" s="81">
        <v>0</v>
      </c>
      <c r="G2" s="81">
        <v>0</v>
      </c>
      <c r="H2" s="145">
        <f t="shared" ref="H2:H25" ca="1" si="0">RANDBETWEEN(1,20)</f>
        <v>3</v>
      </c>
      <c r="I2" s="81">
        <f t="shared" ref="I2:I11" ca="1" si="1">SUM(D2:H2)</f>
        <v>6</v>
      </c>
    </row>
    <row r="3" spans="1:9" ht="15.75" x14ac:dyDescent="0.25">
      <c r="A3" s="82" t="s">
        <v>159</v>
      </c>
      <c r="B3" s="81" t="s">
        <v>142</v>
      </c>
      <c r="C3" s="81" t="s">
        <v>87</v>
      </c>
      <c r="D3" s="90">
        <v>1</v>
      </c>
      <c r="E3" s="81">
        <v>1</v>
      </c>
      <c r="F3" s="81">
        <v>1</v>
      </c>
      <c r="G3" s="81">
        <v>0</v>
      </c>
      <c r="H3" s="145">
        <f t="shared" ca="1" si="0"/>
        <v>1</v>
      </c>
      <c r="I3" s="81">
        <f t="shared" ca="1" si="1"/>
        <v>4</v>
      </c>
    </row>
    <row r="4" spans="1:9" ht="15.75" x14ac:dyDescent="0.25">
      <c r="A4" s="82" t="s">
        <v>112</v>
      </c>
      <c r="B4" s="81" t="s">
        <v>90</v>
      </c>
      <c r="C4" s="81" t="s">
        <v>105</v>
      </c>
      <c r="D4" s="90">
        <v>5</v>
      </c>
      <c r="E4" s="81">
        <v>6</v>
      </c>
      <c r="F4" s="81">
        <v>0</v>
      </c>
      <c r="G4" s="81">
        <v>0</v>
      </c>
      <c r="H4" s="145">
        <f t="shared" ca="1" si="0"/>
        <v>9</v>
      </c>
      <c r="I4" s="81">
        <f t="shared" ref="I4:I8" ca="1" si="2">SUM(D4:H4)</f>
        <v>20</v>
      </c>
    </row>
    <row r="5" spans="1:9" ht="15.75" x14ac:dyDescent="0.25">
      <c r="A5" s="82" t="s">
        <v>112</v>
      </c>
      <c r="B5" s="81" t="s">
        <v>88</v>
      </c>
      <c r="C5" s="81" t="s">
        <v>106</v>
      </c>
      <c r="D5" s="90">
        <v>5</v>
      </c>
      <c r="E5" s="81">
        <v>4</v>
      </c>
      <c r="F5" s="81">
        <v>0</v>
      </c>
      <c r="G5" s="81">
        <v>0</v>
      </c>
      <c r="H5" s="145">
        <f t="shared" ca="1" si="0"/>
        <v>4</v>
      </c>
      <c r="I5" s="81">
        <f t="shared" ca="1" si="2"/>
        <v>13</v>
      </c>
    </row>
    <row r="6" spans="1:9" ht="15.75" x14ac:dyDescent="0.25">
      <c r="A6" s="82" t="s">
        <v>112</v>
      </c>
      <c r="B6" s="81" t="s">
        <v>89</v>
      </c>
      <c r="C6" s="81" t="s">
        <v>106</v>
      </c>
      <c r="D6" s="90">
        <v>5</v>
      </c>
      <c r="E6" s="81">
        <v>4</v>
      </c>
      <c r="F6" s="81">
        <v>0</v>
      </c>
      <c r="G6" s="81">
        <v>0</v>
      </c>
      <c r="H6" s="145">
        <f t="shared" ca="1" si="0"/>
        <v>5</v>
      </c>
      <c r="I6" s="81">
        <f t="shared" ca="1" si="2"/>
        <v>14</v>
      </c>
    </row>
    <row r="7" spans="1:9" ht="15.75" x14ac:dyDescent="0.25">
      <c r="A7" s="82" t="s">
        <v>112</v>
      </c>
      <c r="B7" s="81" t="s">
        <v>96</v>
      </c>
      <c r="C7" s="81" t="s">
        <v>96</v>
      </c>
      <c r="D7" s="90">
        <v>5</v>
      </c>
      <c r="E7" s="81">
        <v>5</v>
      </c>
      <c r="F7" s="81">
        <v>0</v>
      </c>
      <c r="G7" s="81">
        <v>0</v>
      </c>
      <c r="H7" s="145">
        <f t="shared" ca="1" si="0"/>
        <v>15</v>
      </c>
      <c r="I7" s="81">
        <f t="shared" ca="1" si="2"/>
        <v>25</v>
      </c>
    </row>
    <row r="8" spans="1:9" x14ac:dyDescent="0.3">
      <c r="A8" s="82" t="s">
        <v>114</v>
      </c>
      <c r="B8" s="81" t="s">
        <v>90</v>
      </c>
      <c r="C8" s="81" t="s">
        <v>115</v>
      </c>
      <c r="D8" s="90">
        <v>2</v>
      </c>
      <c r="E8" s="81">
        <v>2</v>
      </c>
      <c r="F8" s="81">
        <v>0</v>
      </c>
      <c r="G8" s="81">
        <v>0</v>
      </c>
      <c r="H8" s="145">
        <f t="shared" ca="1" si="0"/>
        <v>16</v>
      </c>
      <c r="I8" s="81">
        <f t="shared" ca="1" si="2"/>
        <v>20</v>
      </c>
    </row>
    <row r="9" spans="1:9" x14ac:dyDescent="0.3">
      <c r="A9" s="82" t="s">
        <v>124</v>
      </c>
      <c r="B9" s="81" t="s">
        <v>137</v>
      </c>
      <c r="C9" s="81" t="s">
        <v>145</v>
      </c>
      <c r="D9" s="90">
        <v>1</v>
      </c>
      <c r="E9" s="81">
        <v>1</v>
      </c>
      <c r="F9" s="81">
        <v>0</v>
      </c>
      <c r="G9" s="81">
        <v>0</v>
      </c>
      <c r="H9" s="145">
        <f t="shared" ca="1" si="0"/>
        <v>16</v>
      </c>
      <c r="I9" s="81">
        <f t="shared" ca="1" si="1"/>
        <v>18</v>
      </c>
    </row>
    <row r="10" spans="1:9" x14ac:dyDescent="0.3">
      <c r="A10" s="82" t="s">
        <v>127</v>
      </c>
      <c r="B10" s="81" t="s">
        <v>137</v>
      </c>
      <c r="C10" s="81" t="s">
        <v>147</v>
      </c>
      <c r="D10" s="90">
        <v>3</v>
      </c>
      <c r="E10" s="81">
        <v>8</v>
      </c>
      <c r="F10" s="81">
        <v>0</v>
      </c>
      <c r="G10" s="81">
        <v>0</v>
      </c>
      <c r="H10" s="145">
        <f t="shared" ca="1" si="0"/>
        <v>12</v>
      </c>
      <c r="I10" s="81">
        <f t="shared" ca="1" si="1"/>
        <v>23</v>
      </c>
    </row>
    <row r="11" spans="1:9" x14ac:dyDescent="0.3">
      <c r="A11" s="82" t="s">
        <v>185</v>
      </c>
      <c r="B11" s="81" t="s">
        <v>90</v>
      </c>
      <c r="C11" s="81" t="s">
        <v>139</v>
      </c>
      <c r="D11" s="90">
        <v>1</v>
      </c>
      <c r="E11" s="81">
        <v>0</v>
      </c>
      <c r="F11" s="81">
        <v>0</v>
      </c>
      <c r="G11" s="81">
        <v>0</v>
      </c>
      <c r="H11" s="145">
        <f t="shared" ca="1" si="0"/>
        <v>4</v>
      </c>
      <c r="I11" s="81">
        <f t="shared" ca="1" si="1"/>
        <v>5</v>
      </c>
    </row>
    <row r="12" spans="1:9" x14ac:dyDescent="0.3">
      <c r="A12" s="82" t="s">
        <v>185</v>
      </c>
      <c r="B12" s="81" t="s">
        <v>96</v>
      </c>
      <c r="C12" s="81" t="s">
        <v>96</v>
      </c>
      <c r="D12" s="90">
        <v>1</v>
      </c>
      <c r="E12" s="81">
        <v>0</v>
      </c>
      <c r="F12" s="81">
        <v>0</v>
      </c>
      <c r="G12" s="81">
        <v>0</v>
      </c>
      <c r="H12" s="145">
        <f t="shared" ca="1" si="0"/>
        <v>2</v>
      </c>
      <c r="I12" s="81">
        <f t="shared" ref="I12" ca="1" si="3">SUM(D12:H12)</f>
        <v>3</v>
      </c>
    </row>
    <row r="13" spans="1:9" x14ac:dyDescent="0.3">
      <c r="A13" s="82" t="s">
        <v>185</v>
      </c>
      <c r="B13" s="81" t="s">
        <v>194</v>
      </c>
      <c r="C13" s="81" t="s">
        <v>139</v>
      </c>
      <c r="D13" s="90">
        <v>1</v>
      </c>
      <c r="E13" s="81">
        <v>1</v>
      </c>
      <c r="F13" s="81">
        <v>0</v>
      </c>
      <c r="G13" s="81">
        <v>0</v>
      </c>
      <c r="H13" s="145">
        <f t="shared" ca="1" si="0"/>
        <v>19</v>
      </c>
      <c r="I13" s="81">
        <f t="shared" ref="I13" ca="1" si="4">SUM(D13:H13)</f>
        <v>21</v>
      </c>
    </row>
    <row r="14" spans="1:9" x14ac:dyDescent="0.3">
      <c r="A14" s="82" t="s">
        <v>136</v>
      </c>
      <c r="B14" s="81" t="s">
        <v>140</v>
      </c>
      <c r="C14" s="81" t="s">
        <v>141</v>
      </c>
      <c r="D14" s="90">
        <v>2</v>
      </c>
      <c r="E14" s="81">
        <v>-1</v>
      </c>
      <c r="F14" s="81">
        <v>0</v>
      </c>
      <c r="G14" s="81">
        <v>0</v>
      </c>
      <c r="H14" s="145">
        <f t="shared" ca="1" si="0"/>
        <v>9</v>
      </c>
      <c r="I14" s="81">
        <f t="shared" ref="I14:I15" ca="1" si="5">SUM(D14:H14)</f>
        <v>10</v>
      </c>
    </row>
    <row r="15" spans="1:9" x14ac:dyDescent="0.3">
      <c r="A15" s="82" t="s">
        <v>136</v>
      </c>
      <c r="B15" s="81" t="s">
        <v>96</v>
      </c>
      <c r="C15" s="81" t="s">
        <v>96</v>
      </c>
      <c r="D15" s="90">
        <v>2</v>
      </c>
      <c r="E15" s="81">
        <v>-1</v>
      </c>
      <c r="F15" s="81">
        <v>0</v>
      </c>
      <c r="G15" s="81">
        <v>0</v>
      </c>
      <c r="H15" s="145">
        <f t="shared" ca="1" si="0"/>
        <v>20</v>
      </c>
      <c r="I15" s="81">
        <f t="shared" ca="1" si="5"/>
        <v>21</v>
      </c>
    </row>
    <row r="16" spans="1:9" x14ac:dyDescent="0.3">
      <c r="A16" s="82" t="s">
        <v>129</v>
      </c>
      <c r="B16" s="81" t="s">
        <v>148</v>
      </c>
      <c r="C16" s="81" t="s">
        <v>149</v>
      </c>
      <c r="D16" s="90">
        <v>8</v>
      </c>
      <c r="E16" s="81">
        <v>4</v>
      </c>
      <c r="F16" s="81">
        <v>0</v>
      </c>
      <c r="G16" s="81">
        <v>0</v>
      </c>
      <c r="H16" s="145">
        <f t="shared" ca="1" si="0"/>
        <v>9</v>
      </c>
      <c r="I16" s="81">
        <f t="shared" ref="I16:I23" ca="1" si="6">SUM(D16:H16)</f>
        <v>21</v>
      </c>
    </row>
    <row r="17" spans="1:9" x14ac:dyDescent="0.3">
      <c r="A17" s="82" t="s">
        <v>129</v>
      </c>
      <c r="B17" s="81" t="s">
        <v>96</v>
      </c>
      <c r="C17" s="81" t="s">
        <v>96</v>
      </c>
      <c r="D17" s="90">
        <v>8</v>
      </c>
      <c r="E17" s="81">
        <v>4</v>
      </c>
      <c r="F17" s="81">
        <v>0</v>
      </c>
      <c r="G17" s="81">
        <v>0</v>
      </c>
      <c r="H17" s="145">
        <f t="shared" ca="1" si="0"/>
        <v>16</v>
      </c>
      <c r="I17" s="81">
        <f t="shared" ref="I17" ca="1" si="7">SUM(D17:H17)</f>
        <v>28</v>
      </c>
    </row>
    <row r="18" spans="1:9" x14ac:dyDescent="0.3">
      <c r="A18" s="82" t="s">
        <v>116</v>
      </c>
      <c r="B18" s="81" t="s">
        <v>108</v>
      </c>
      <c r="C18" s="81" t="s">
        <v>109</v>
      </c>
      <c r="D18" s="90">
        <v>6</v>
      </c>
      <c r="E18" s="81">
        <v>-1</v>
      </c>
      <c r="F18" s="81">
        <v>0</v>
      </c>
      <c r="G18" s="81">
        <v>0</v>
      </c>
      <c r="H18" s="145">
        <f t="shared" ca="1" si="0"/>
        <v>3</v>
      </c>
      <c r="I18" s="81">
        <f t="shared" ca="1" si="6"/>
        <v>8</v>
      </c>
    </row>
    <row r="19" spans="1:9" x14ac:dyDescent="0.3">
      <c r="A19" s="82" t="s">
        <v>116</v>
      </c>
      <c r="B19" s="81" t="s">
        <v>96</v>
      </c>
      <c r="C19" s="81" t="s">
        <v>96</v>
      </c>
      <c r="D19" s="90">
        <v>6</v>
      </c>
      <c r="E19" s="81">
        <v>-1</v>
      </c>
      <c r="F19" s="81">
        <v>0</v>
      </c>
      <c r="G19" s="81">
        <v>0</v>
      </c>
      <c r="H19" s="145">
        <f t="shared" ca="1" si="0"/>
        <v>12</v>
      </c>
      <c r="I19" s="81">
        <f t="shared" ca="1" si="6"/>
        <v>17</v>
      </c>
    </row>
    <row r="20" spans="1:9" x14ac:dyDescent="0.3">
      <c r="A20" s="82" t="s">
        <v>152</v>
      </c>
      <c r="B20" s="81" t="s">
        <v>90</v>
      </c>
      <c r="C20" s="81" t="s">
        <v>169</v>
      </c>
      <c r="D20" s="90">
        <v>4</v>
      </c>
      <c r="E20" s="81">
        <v>3</v>
      </c>
      <c r="F20" s="81">
        <v>0</v>
      </c>
      <c r="G20" s="81">
        <v>0</v>
      </c>
      <c r="H20" s="145">
        <f t="shared" ca="1" si="0"/>
        <v>11</v>
      </c>
      <c r="I20" s="81">
        <f t="shared" ca="1" si="6"/>
        <v>18</v>
      </c>
    </row>
    <row r="21" spans="1:9" x14ac:dyDescent="0.3">
      <c r="A21" s="82" t="s">
        <v>152</v>
      </c>
      <c r="B21" s="81" t="s">
        <v>88</v>
      </c>
      <c r="C21" s="81" t="s">
        <v>172</v>
      </c>
      <c r="D21" s="90">
        <v>4</v>
      </c>
      <c r="E21" s="81">
        <v>3</v>
      </c>
      <c r="F21" s="81">
        <v>0</v>
      </c>
      <c r="G21" s="81">
        <v>0</v>
      </c>
      <c r="H21" s="145">
        <f t="shared" ca="1" si="0"/>
        <v>8</v>
      </c>
      <c r="I21" s="81">
        <f t="shared" ca="1" si="6"/>
        <v>15</v>
      </c>
    </row>
    <row r="22" spans="1:9" x14ac:dyDescent="0.3">
      <c r="A22" s="82" t="s">
        <v>152</v>
      </c>
      <c r="B22" s="81" t="s">
        <v>89</v>
      </c>
      <c r="C22" s="81" t="s">
        <v>172</v>
      </c>
      <c r="D22" s="90">
        <v>4</v>
      </c>
      <c r="E22" s="81">
        <v>3</v>
      </c>
      <c r="F22" s="81">
        <v>0</v>
      </c>
      <c r="G22" s="81">
        <v>0</v>
      </c>
      <c r="H22" s="145">
        <f t="shared" ca="1" si="0"/>
        <v>16</v>
      </c>
      <c r="I22" s="81">
        <f t="shared" ca="1" si="6"/>
        <v>23</v>
      </c>
    </row>
    <row r="23" spans="1:9" x14ac:dyDescent="0.3">
      <c r="A23" s="82" t="s">
        <v>152</v>
      </c>
      <c r="B23" s="81" t="s">
        <v>96</v>
      </c>
      <c r="C23" s="81" t="s">
        <v>96</v>
      </c>
      <c r="D23" s="90">
        <v>4</v>
      </c>
      <c r="E23" s="81">
        <v>7</v>
      </c>
      <c r="F23" s="81">
        <v>0</v>
      </c>
      <c r="G23" s="81">
        <v>0</v>
      </c>
      <c r="H23" s="145">
        <f t="shared" ca="1" si="0"/>
        <v>19</v>
      </c>
      <c r="I23" s="81">
        <f t="shared" ca="1" si="6"/>
        <v>30</v>
      </c>
    </row>
    <row r="24" spans="1:9" x14ac:dyDescent="0.3">
      <c r="A24" s="82" t="s">
        <v>152</v>
      </c>
      <c r="B24" s="81" t="s">
        <v>171</v>
      </c>
      <c r="C24" s="81" t="s">
        <v>170</v>
      </c>
      <c r="D24" s="90">
        <v>4</v>
      </c>
      <c r="E24" s="81">
        <v>7</v>
      </c>
      <c r="F24" s="81">
        <v>0</v>
      </c>
      <c r="G24" s="81">
        <v>0</v>
      </c>
      <c r="H24" s="145">
        <f t="shared" ca="1" si="0"/>
        <v>18</v>
      </c>
      <c r="I24" s="81">
        <f t="shared" ref="I24:I25" ca="1" si="8">SUM(D24:H24)</f>
        <v>29</v>
      </c>
    </row>
    <row r="25" spans="1:9" x14ac:dyDescent="0.3">
      <c r="A25" s="82" t="s">
        <v>175</v>
      </c>
      <c r="B25" s="81" t="s">
        <v>90</v>
      </c>
      <c r="C25" s="81" t="s">
        <v>176</v>
      </c>
      <c r="D25" s="90">
        <v>1</v>
      </c>
      <c r="E25" s="81">
        <v>1</v>
      </c>
      <c r="F25" s="81">
        <v>0</v>
      </c>
      <c r="G25" s="81">
        <v>0</v>
      </c>
      <c r="H25" s="145">
        <f t="shared" ca="1" si="0"/>
        <v>3</v>
      </c>
      <c r="I25" s="81">
        <f t="shared" ca="1" si="8"/>
        <v>5</v>
      </c>
    </row>
    <row r="26" spans="1:9" ht="16.2" thickBot="1" x14ac:dyDescent="0.35"/>
    <row r="27" spans="1:9" ht="16.2" thickBot="1" x14ac:dyDescent="0.35">
      <c r="A27" s="113" t="s">
        <v>0</v>
      </c>
      <c r="B27" s="87" t="s">
        <v>37</v>
      </c>
      <c r="C27" s="87" t="s">
        <v>38</v>
      </c>
      <c r="D27" s="89" t="s">
        <v>39</v>
      </c>
      <c r="E27" s="87" t="s">
        <v>40</v>
      </c>
      <c r="F27" s="87" t="s">
        <v>41</v>
      </c>
      <c r="G27" s="87" t="s">
        <v>42</v>
      </c>
      <c r="H27" s="91" t="s">
        <v>43</v>
      </c>
      <c r="I27" s="88" t="s">
        <v>28</v>
      </c>
    </row>
    <row r="28" spans="1:9" ht="18.600000000000001" x14ac:dyDescent="0.3">
      <c r="A28" s="80" t="s">
        <v>101</v>
      </c>
      <c r="B28" s="81" t="s">
        <v>88</v>
      </c>
      <c r="C28" s="81" t="s">
        <v>92</v>
      </c>
      <c r="D28" s="90">
        <v>4</v>
      </c>
      <c r="E28" s="81">
        <v>1</v>
      </c>
      <c r="F28" s="163">
        <v>2</v>
      </c>
      <c r="G28" s="163">
        <v>1</v>
      </c>
      <c r="H28" s="145">
        <f t="shared" ref="H28:H46" ca="1" si="9">RANDBETWEEN(1,20)</f>
        <v>14</v>
      </c>
      <c r="I28" s="81">
        <f t="shared" ref="I28:I30" ca="1" si="10">SUM(D28:H28)</f>
        <v>22</v>
      </c>
    </row>
    <row r="29" spans="1:9" ht="18.600000000000001" x14ac:dyDescent="0.3">
      <c r="A29" s="80" t="s">
        <v>101</v>
      </c>
      <c r="B29" s="81" t="s">
        <v>89</v>
      </c>
      <c r="C29" s="81" t="s">
        <v>92</v>
      </c>
      <c r="D29" s="90">
        <v>4</v>
      </c>
      <c r="E29" s="81">
        <v>1</v>
      </c>
      <c r="F29" s="163">
        <v>2</v>
      </c>
      <c r="G29" s="163">
        <v>1</v>
      </c>
      <c r="H29" s="145">
        <f t="shared" ca="1" si="9"/>
        <v>18</v>
      </c>
      <c r="I29" s="81">
        <f t="shared" ref="I29" ca="1" si="11">SUM(D29:H29)</f>
        <v>26</v>
      </c>
    </row>
    <row r="30" spans="1:9" ht="18.600000000000001" x14ac:dyDescent="0.3">
      <c r="A30" s="83" t="s">
        <v>101</v>
      </c>
      <c r="B30" s="84" t="s">
        <v>90</v>
      </c>
      <c r="C30" s="84" t="s">
        <v>87</v>
      </c>
      <c r="D30" s="176">
        <v>-1</v>
      </c>
      <c r="E30" s="84">
        <v>1</v>
      </c>
      <c r="F30" s="177">
        <v>2</v>
      </c>
      <c r="G30" s="177">
        <v>1</v>
      </c>
      <c r="H30" s="147">
        <f t="shared" ca="1" si="9"/>
        <v>12</v>
      </c>
      <c r="I30" s="84">
        <f t="shared" ca="1" si="10"/>
        <v>15</v>
      </c>
    </row>
    <row r="31" spans="1:9" ht="18.600000000000001" x14ac:dyDescent="0.3">
      <c r="A31" s="80" t="s">
        <v>117</v>
      </c>
      <c r="B31" s="81" t="s">
        <v>88</v>
      </c>
      <c r="C31" s="81" t="s">
        <v>92</v>
      </c>
      <c r="D31" s="90">
        <v>4</v>
      </c>
      <c r="E31" s="81">
        <v>1</v>
      </c>
      <c r="F31" s="81">
        <v>0</v>
      </c>
      <c r="G31" s="163">
        <v>1</v>
      </c>
      <c r="H31" s="145">
        <f t="shared" ca="1" si="9"/>
        <v>20</v>
      </c>
      <c r="I31" s="81">
        <f t="shared" ref="I31:I33" ca="1" si="12">SUM(D31:H31)</f>
        <v>26</v>
      </c>
    </row>
    <row r="32" spans="1:9" ht="18.600000000000001" x14ac:dyDescent="0.3">
      <c r="A32" s="80" t="s">
        <v>117</v>
      </c>
      <c r="B32" s="81" t="s">
        <v>89</v>
      </c>
      <c r="C32" s="81" t="s">
        <v>92</v>
      </c>
      <c r="D32" s="90">
        <v>4</v>
      </c>
      <c r="E32" s="81">
        <v>1</v>
      </c>
      <c r="F32" s="81">
        <v>0</v>
      </c>
      <c r="G32" s="163">
        <v>1</v>
      </c>
      <c r="H32" s="145">
        <f t="shared" ca="1" si="9"/>
        <v>6</v>
      </c>
      <c r="I32" s="81">
        <f t="shared" ref="I32" ca="1" si="13">SUM(D32:H32)</f>
        <v>12</v>
      </c>
    </row>
    <row r="33" spans="1:9" ht="18.600000000000001" x14ac:dyDescent="0.3">
      <c r="A33" s="83" t="s">
        <v>117</v>
      </c>
      <c r="B33" s="84" t="s">
        <v>90</v>
      </c>
      <c r="C33" s="84" t="s">
        <v>87</v>
      </c>
      <c r="D33" s="176">
        <v>-1</v>
      </c>
      <c r="E33" s="84">
        <v>1</v>
      </c>
      <c r="F33" s="84">
        <v>0</v>
      </c>
      <c r="G33" s="177">
        <v>1</v>
      </c>
      <c r="H33" s="147">
        <f t="shared" ca="1" si="9"/>
        <v>14</v>
      </c>
      <c r="I33" s="84">
        <f t="shared" ca="1" si="12"/>
        <v>15</v>
      </c>
    </row>
    <row r="34" spans="1:9" x14ac:dyDescent="0.3">
      <c r="A34" s="80" t="s">
        <v>94</v>
      </c>
      <c r="B34" s="81" t="s">
        <v>95</v>
      </c>
      <c r="C34" s="81" t="s">
        <v>97</v>
      </c>
      <c r="D34" s="90">
        <v>6</v>
      </c>
      <c r="E34" s="81">
        <v>3</v>
      </c>
      <c r="F34" s="81">
        <v>1</v>
      </c>
      <c r="G34" s="81">
        <v>1</v>
      </c>
      <c r="H34" s="145">
        <f t="shared" ca="1" si="9"/>
        <v>9</v>
      </c>
      <c r="I34" s="81">
        <f t="shared" ref="I34:I35" ca="1" si="14">SUM(D34:H34)</f>
        <v>20</v>
      </c>
    </row>
    <row r="35" spans="1:9" x14ac:dyDescent="0.3">
      <c r="A35" s="83" t="s">
        <v>94</v>
      </c>
      <c r="B35" s="84" t="s">
        <v>96</v>
      </c>
      <c r="C35" s="84" t="s">
        <v>96</v>
      </c>
      <c r="D35" s="176">
        <v>6</v>
      </c>
      <c r="E35" s="84">
        <v>3</v>
      </c>
      <c r="F35" s="84">
        <v>0</v>
      </c>
      <c r="G35" s="84">
        <v>0</v>
      </c>
      <c r="H35" s="147">
        <f t="shared" ca="1" si="9"/>
        <v>10</v>
      </c>
      <c r="I35" s="84">
        <f t="shared" ca="1" si="14"/>
        <v>19</v>
      </c>
    </row>
    <row r="36" spans="1:9" x14ac:dyDescent="0.3">
      <c r="A36" s="80" t="s">
        <v>119</v>
      </c>
      <c r="B36" s="81" t="s">
        <v>88</v>
      </c>
      <c r="C36" s="81" t="s">
        <v>120</v>
      </c>
      <c r="D36" s="90">
        <v>6</v>
      </c>
      <c r="E36" s="81">
        <v>7</v>
      </c>
      <c r="F36" s="81">
        <v>0</v>
      </c>
      <c r="G36" s="184">
        <v>0</v>
      </c>
      <c r="H36" s="145">
        <f t="shared" ca="1" si="9"/>
        <v>17</v>
      </c>
      <c r="I36" s="81">
        <f t="shared" ref="I36:I38" ca="1" si="15">SUM(D36:H36)</f>
        <v>30</v>
      </c>
    </row>
    <row r="37" spans="1:9" x14ac:dyDescent="0.3">
      <c r="A37" s="80" t="s">
        <v>119</v>
      </c>
      <c r="B37" s="81" t="s">
        <v>89</v>
      </c>
      <c r="C37" s="81" t="s">
        <v>120</v>
      </c>
      <c r="D37" s="90">
        <v>6</v>
      </c>
      <c r="E37" s="81">
        <v>7</v>
      </c>
      <c r="F37" s="81">
        <v>0</v>
      </c>
      <c r="G37" s="184">
        <v>0</v>
      </c>
      <c r="H37" s="145">
        <f t="shared" ca="1" si="9"/>
        <v>15</v>
      </c>
      <c r="I37" s="81">
        <f t="shared" ca="1" si="15"/>
        <v>28</v>
      </c>
    </row>
    <row r="38" spans="1:9" x14ac:dyDescent="0.3">
      <c r="A38" s="80" t="s">
        <v>119</v>
      </c>
      <c r="B38" s="81" t="s">
        <v>90</v>
      </c>
      <c r="C38" s="81" t="s">
        <v>121</v>
      </c>
      <c r="D38" s="90">
        <v>1</v>
      </c>
      <c r="E38" s="81">
        <v>6</v>
      </c>
      <c r="F38" s="81">
        <v>0</v>
      </c>
      <c r="G38" s="184">
        <v>0</v>
      </c>
      <c r="H38" s="145">
        <f t="shared" ca="1" si="9"/>
        <v>12</v>
      </c>
      <c r="I38" s="81">
        <f t="shared" ca="1" si="15"/>
        <v>19</v>
      </c>
    </row>
    <row r="39" spans="1:9" x14ac:dyDescent="0.3">
      <c r="A39" s="80" t="s">
        <v>119</v>
      </c>
      <c r="B39" s="81" t="s">
        <v>96</v>
      </c>
      <c r="C39" s="81" t="s">
        <v>96</v>
      </c>
      <c r="D39" s="90">
        <v>6</v>
      </c>
      <c r="E39" s="81">
        <v>11</v>
      </c>
      <c r="F39" s="81">
        <v>0</v>
      </c>
      <c r="G39" s="184">
        <v>0</v>
      </c>
      <c r="H39" s="145">
        <f t="shared" ca="1" si="9"/>
        <v>20</v>
      </c>
      <c r="I39" s="81">
        <f t="shared" ref="I39" ca="1" si="16">SUM(D39:H39)</f>
        <v>37</v>
      </c>
    </row>
    <row r="40" spans="1:9" x14ac:dyDescent="0.3">
      <c r="A40" s="83" t="s">
        <v>119</v>
      </c>
      <c r="B40" s="84" t="s">
        <v>122</v>
      </c>
      <c r="C40" s="84" t="s">
        <v>113</v>
      </c>
      <c r="D40" s="176">
        <v>6</v>
      </c>
      <c r="E40" s="84">
        <v>6</v>
      </c>
      <c r="F40" s="84">
        <v>0</v>
      </c>
      <c r="G40" s="185">
        <v>0</v>
      </c>
      <c r="H40" s="147">
        <f t="shared" ca="1" si="9"/>
        <v>3</v>
      </c>
      <c r="I40" s="84">
        <f t="shared" ref="I40:I42" ca="1" si="17">SUM(D40:H40)</f>
        <v>15</v>
      </c>
    </row>
    <row r="41" spans="1:9" x14ac:dyDescent="0.3">
      <c r="A41" s="80" t="s">
        <v>162</v>
      </c>
      <c r="B41" s="81" t="s">
        <v>166</v>
      </c>
      <c r="C41" s="81" t="s">
        <v>165</v>
      </c>
      <c r="D41" s="90">
        <v>1</v>
      </c>
      <c r="E41" s="81">
        <v>1</v>
      </c>
      <c r="F41" s="81">
        <v>0</v>
      </c>
      <c r="G41" s="81">
        <v>0</v>
      </c>
      <c r="H41" s="145">
        <f t="shared" ca="1" si="9"/>
        <v>8</v>
      </c>
      <c r="I41" s="81">
        <f t="shared" ca="1" si="17"/>
        <v>10</v>
      </c>
    </row>
    <row r="42" spans="1:9" x14ac:dyDescent="0.3">
      <c r="A42" s="83" t="s">
        <v>162</v>
      </c>
      <c r="B42" s="84" t="s">
        <v>167</v>
      </c>
      <c r="C42" s="84" t="s">
        <v>165</v>
      </c>
      <c r="D42" s="176">
        <v>1</v>
      </c>
      <c r="E42" s="84">
        <v>1</v>
      </c>
      <c r="F42" s="84">
        <v>0</v>
      </c>
      <c r="G42" s="84">
        <v>0</v>
      </c>
      <c r="H42" s="147">
        <f t="shared" ca="1" si="9"/>
        <v>10</v>
      </c>
      <c r="I42" s="84">
        <f t="shared" ca="1" si="17"/>
        <v>12</v>
      </c>
    </row>
    <row r="43" spans="1:9" x14ac:dyDescent="0.3">
      <c r="A43" s="83" t="s">
        <v>179</v>
      </c>
      <c r="B43" s="84" t="s">
        <v>90</v>
      </c>
      <c r="C43" s="84" t="s">
        <v>113</v>
      </c>
      <c r="D43" s="176">
        <v>3</v>
      </c>
      <c r="E43" s="84">
        <v>0</v>
      </c>
      <c r="F43" s="84">
        <v>0</v>
      </c>
      <c r="G43" s="84">
        <v>0</v>
      </c>
      <c r="H43" s="147">
        <f t="shared" ca="1" si="9"/>
        <v>20</v>
      </c>
      <c r="I43" s="84">
        <f t="shared" ref="I43:I46" ca="1" si="18">SUM(D43:H43)</f>
        <v>23</v>
      </c>
    </row>
    <row r="44" spans="1:9" x14ac:dyDescent="0.3">
      <c r="A44" s="80" t="s">
        <v>195</v>
      </c>
      <c r="B44" s="81" t="s">
        <v>88</v>
      </c>
      <c r="C44" s="81" t="s">
        <v>196</v>
      </c>
      <c r="D44" s="90">
        <v>2</v>
      </c>
      <c r="E44" s="81">
        <v>4</v>
      </c>
      <c r="F44" s="81">
        <v>0</v>
      </c>
      <c r="G44" s="184">
        <v>0</v>
      </c>
      <c r="H44" s="145">
        <f t="shared" ca="1" si="9"/>
        <v>8</v>
      </c>
      <c r="I44" s="81">
        <f t="shared" ca="1" si="18"/>
        <v>14</v>
      </c>
    </row>
    <row r="45" spans="1:9" x14ac:dyDescent="0.3">
      <c r="A45" s="80" t="s">
        <v>195</v>
      </c>
      <c r="B45" s="81" t="s">
        <v>89</v>
      </c>
      <c r="C45" s="81" t="s">
        <v>196</v>
      </c>
      <c r="D45" s="90">
        <v>2</v>
      </c>
      <c r="E45" s="81">
        <v>4</v>
      </c>
      <c r="F45" s="81">
        <v>0</v>
      </c>
      <c r="G45" s="184">
        <v>0</v>
      </c>
      <c r="H45" s="145">
        <f t="shared" ca="1" si="9"/>
        <v>19</v>
      </c>
      <c r="I45" s="81">
        <f t="shared" ca="1" si="18"/>
        <v>25</v>
      </c>
    </row>
    <row r="46" spans="1:9" x14ac:dyDescent="0.3">
      <c r="A46" s="83" t="s">
        <v>195</v>
      </c>
      <c r="B46" s="84" t="s">
        <v>90</v>
      </c>
      <c r="C46" s="84" t="s">
        <v>197</v>
      </c>
      <c r="D46" s="176">
        <v>2</v>
      </c>
      <c r="E46" s="84">
        <v>-1</v>
      </c>
      <c r="F46" s="84">
        <v>0</v>
      </c>
      <c r="G46" s="185">
        <v>0</v>
      </c>
      <c r="H46" s="147">
        <f t="shared" ca="1" si="9"/>
        <v>1</v>
      </c>
      <c r="I46" s="84">
        <f t="shared" ca="1" si="18"/>
        <v>2</v>
      </c>
    </row>
  </sheetData>
  <conditionalFormatting sqref="H28 H30 H2:H3">
    <cfRule type="cellIs" dxfId="468" priority="286" operator="equal">
      <formula>1</formula>
    </cfRule>
    <cfRule type="cellIs" dxfId="467" priority="287" operator="equal">
      <formula>19</formula>
    </cfRule>
    <cfRule type="cellIs" dxfId="466" priority="288" operator="equal">
      <formula>20</formula>
    </cfRule>
  </conditionalFormatting>
  <conditionalFormatting sqref="H31 H33">
    <cfRule type="cellIs" dxfId="465" priority="283" operator="equal">
      <formula>1</formula>
    </cfRule>
    <cfRule type="cellIs" dxfId="464" priority="284" operator="equal">
      <formula>19</formula>
    </cfRule>
    <cfRule type="cellIs" dxfId="463" priority="285" operator="equal">
      <formula>20</formula>
    </cfRule>
  </conditionalFormatting>
  <conditionalFormatting sqref="H29">
    <cfRule type="cellIs" dxfId="462" priority="280" operator="equal">
      <formula>1</formula>
    </cfRule>
    <cfRule type="cellIs" dxfId="461" priority="281" operator="equal">
      <formula>19</formula>
    </cfRule>
    <cfRule type="cellIs" dxfId="460" priority="282" operator="equal">
      <formula>20</formula>
    </cfRule>
  </conditionalFormatting>
  <conditionalFormatting sqref="H32">
    <cfRule type="cellIs" dxfId="459" priority="277" operator="equal">
      <formula>1</formula>
    </cfRule>
    <cfRule type="cellIs" dxfId="458" priority="278" operator="equal">
      <formula>19</formula>
    </cfRule>
    <cfRule type="cellIs" dxfId="457" priority="279" operator="equal">
      <formula>20</formula>
    </cfRule>
  </conditionalFormatting>
  <conditionalFormatting sqref="H34:H35">
    <cfRule type="cellIs" dxfId="456" priority="250" operator="equal">
      <formula>1</formula>
    </cfRule>
    <cfRule type="cellIs" dxfId="455" priority="251" operator="equal">
      <formula>19</formula>
    </cfRule>
    <cfRule type="cellIs" dxfId="454" priority="252" operator="equal">
      <formula>20</formula>
    </cfRule>
  </conditionalFormatting>
  <conditionalFormatting sqref="H7:H8">
    <cfRule type="cellIs" dxfId="453" priority="214" operator="equal">
      <formula>1</formula>
    </cfRule>
    <cfRule type="cellIs" dxfId="452" priority="215" operator="equal">
      <formula>19</formula>
    </cfRule>
    <cfRule type="cellIs" dxfId="451" priority="216" operator="equal">
      <formula>20</formula>
    </cfRule>
  </conditionalFormatting>
  <conditionalFormatting sqref="H11">
    <cfRule type="cellIs" dxfId="450" priority="211" operator="equal">
      <formula>1</formula>
    </cfRule>
    <cfRule type="cellIs" dxfId="449" priority="212" operator="equal">
      <formula>19</formula>
    </cfRule>
    <cfRule type="cellIs" dxfId="448" priority="213" operator="equal">
      <formula>20</formula>
    </cfRule>
  </conditionalFormatting>
  <conditionalFormatting sqref="H11">
    <cfRule type="cellIs" dxfId="447" priority="208" operator="equal">
      <formula>1</formula>
    </cfRule>
    <cfRule type="cellIs" dxfId="446" priority="209" operator="equal">
      <formula>19</formula>
    </cfRule>
    <cfRule type="cellIs" dxfId="445" priority="210" operator="equal">
      <formula>20</formula>
    </cfRule>
  </conditionalFormatting>
  <conditionalFormatting sqref="H9">
    <cfRule type="cellIs" dxfId="444" priority="205" operator="equal">
      <formula>1</formula>
    </cfRule>
    <cfRule type="cellIs" dxfId="443" priority="206" operator="equal">
      <formula>19</formula>
    </cfRule>
    <cfRule type="cellIs" dxfId="442" priority="207" operator="equal">
      <formula>20</formula>
    </cfRule>
  </conditionalFormatting>
  <conditionalFormatting sqref="H9">
    <cfRule type="cellIs" dxfId="441" priority="202" operator="equal">
      <formula>1</formula>
    </cfRule>
    <cfRule type="cellIs" dxfId="440" priority="203" operator="equal">
      <formula>19</formula>
    </cfRule>
    <cfRule type="cellIs" dxfId="439" priority="204" operator="equal">
      <formula>20</formula>
    </cfRule>
  </conditionalFormatting>
  <conditionalFormatting sqref="H10">
    <cfRule type="cellIs" dxfId="438" priority="196" operator="equal">
      <formula>1</formula>
    </cfRule>
    <cfRule type="cellIs" dxfId="437" priority="197" operator="equal">
      <formula>19</formula>
    </cfRule>
    <cfRule type="cellIs" dxfId="436" priority="198" operator="equal">
      <formula>20</formula>
    </cfRule>
  </conditionalFormatting>
  <conditionalFormatting sqref="H7:H8">
    <cfRule type="cellIs" dxfId="435" priority="217" operator="equal">
      <formula>1</formula>
    </cfRule>
    <cfRule type="cellIs" dxfId="434" priority="218" operator="equal">
      <formula>19</formula>
    </cfRule>
    <cfRule type="cellIs" dxfId="433" priority="219" operator="equal">
      <formula>20</formula>
    </cfRule>
  </conditionalFormatting>
  <conditionalFormatting sqref="H10">
    <cfRule type="cellIs" dxfId="432" priority="199" operator="equal">
      <formula>1</formula>
    </cfRule>
    <cfRule type="cellIs" dxfId="431" priority="200" operator="equal">
      <formula>19</formula>
    </cfRule>
    <cfRule type="cellIs" dxfId="430" priority="201" operator="equal">
      <formula>20</formula>
    </cfRule>
  </conditionalFormatting>
  <conditionalFormatting sqref="H5">
    <cfRule type="cellIs" dxfId="429" priority="187" operator="equal">
      <formula>1</formula>
    </cfRule>
    <cfRule type="cellIs" dxfId="428" priority="188" operator="equal">
      <formula>19</formula>
    </cfRule>
    <cfRule type="cellIs" dxfId="427" priority="189" operator="equal">
      <formula>20</formula>
    </cfRule>
  </conditionalFormatting>
  <conditionalFormatting sqref="H5">
    <cfRule type="cellIs" dxfId="426" priority="190" operator="equal">
      <formula>1</formula>
    </cfRule>
    <cfRule type="cellIs" dxfId="425" priority="191" operator="equal">
      <formula>19</formula>
    </cfRule>
    <cfRule type="cellIs" dxfId="424" priority="192" operator="equal">
      <formula>20</formula>
    </cfRule>
  </conditionalFormatting>
  <conditionalFormatting sqref="H6">
    <cfRule type="cellIs" dxfId="423" priority="181" operator="equal">
      <formula>1</formula>
    </cfRule>
    <cfRule type="cellIs" dxfId="422" priority="182" operator="equal">
      <formula>19</formula>
    </cfRule>
    <cfRule type="cellIs" dxfId="421" priority="183" operator="equal">
      <formula>20</formula>
    </cfRule>
  </conditionalFormatting>
  <conditionalFormatting sqref="H6">
    <cfRule type="cellIs" dxfId="420" priority="184" operator="equal">
      <formula>1</formula>
    </cfRule>
    <cfRule type="cellIs" dxfId="419" priority="185" operator="equal">
      <formula>19</formula>
    </cfRule>
    <cfRule type="cellIs" dxfId="418" priority="186" operator="equal">
      <formula>20</formula>
    </cfRule>
  </conditionalFormatting>
  <conditionalFormatting sqref="H14">
    <cfRule type="cellIs" dxfId="417" priority="178" operator="equal">
      <formula>1</formula>
    </cfRule>
    <cfRule type="cellIs" dxfId="416" priority="179" operator="equal">
      <formula>19</formula>
    </cfRule>
    <cfRule type="cellIs" dxfId="415" priority="180" operator="equal">
      <formula>20</formula>
    </cfRule>
  </conditionalFormatting>
  <conditionalFormatting sqref="H14">
    <cfRule type="cellIs" dxfId="414" priority="175" operator="equal">
      <formula>1</formula>
    </cfRule>
    <cfRule type="cellIs" dxfId="413" priority="176" operator="equal">
      <formula>19</formula>
    </cfRule>
    <cfRule type="cellIs" dxfId="412" priority="177" operator="equal">
      <formula>20</formula>
    </cfRule>
  </conditionalFormatting>
  <conditionalFormatting sqref="H16">
    <cfRule type="cellIs" dxfId="411" priority="172" operator="equal">
      <formula>1</formula>
    </cfRule>
    <cfRule type="cellIs" dxfId="410" priority="173" operator="equal">
      <formula>19</formula>
    </cfRule>
    <cfRule type="cellIs" dxfId="409" priority="174" operator="equal">
      <formula>20</formula>
    </cfRule>
  </conditionalFormatting>
  <conditionalFormatting sqref="H16">
    <cfRule type="cellIs" dxfId="408" priority="169" operator="equal">
      <formula>1</formula>
    </cfRule>
    <cfRule type="cellIs" dxfId="407" priority="170" operator="equal">
      <formula>19</formula>
    </cfRule>
    <cfRule type="cellIs" dxfId="406" priority="171" operator="equal">
      <formula>20</formula>
    </cfRule>
  </conditionalFormatting>
  <conditionalFormatting sqref="H4">
    <cfRule type="cellIs" dxfId="405" priority="163" operator="equal">
      <formula>1</formula>
    </cfRule>
    <cfRule type="cellIs" dxfId="404" priority="164" operator="equal">
      <formula>19</formula>
    </cfRule>
    <cfRule type="cellIs" dxfId="403" priority="165" operator="equal">
      <formula>20</formula>
    </cfRule>
  </conditionalFormatting>
  <conditionalFormatting sqref="H4">
    <cfRule type="cellIs" dxfId="402" priority="166" operator="equal">
      <formula>1</formula>
    </cfRule>
    <cfRule type="cellIs" dxfId="401" priority="167" operator="equal">
      <formula>19</formula>
    </cfRule>
    <cfRule type="cellIs" dxfId="400" priority="168" operator="equal">
      <formula>20</formula>
    </cfRule>
  </conditionalFormatting>
  <conditionalFormatting sqref="H18:H19">
    <cfRule type="cellIs" dxfId="399" priority="160" operator="equal">
      <formula>1</formula>
    </cfRule>
    <cfRule type="cellIs" dxfId="398" priority="161" operator="equal">
      <formula>19</formula>
    </cfRule>
    <cfRule type="cellIs" dxfId="397" priority="162" operator="equal">
      <formula>20</formula>
    </cfRule>
  </conditionalFormatting>
  <conditionalFormatting sqref="H36 H38">
    <cfRule type="cellIs" dxfId="396" priority="154" operator="equal">
      <formula>1</formula>
    </cfRule>
    <cfRule type="cellIs" dxfId="395" priority="155" operator="equal">
      <formula>19</formula>
    </cfRule>
    <cfRule type="cellIs" dxfId="394" priority="156" operator="equal">
      <formula>20</formula>
    </cfRule>
  </conditionalFormatting>
  <conditionalFormatting sqref="H37">
    <cfRule type="cellIs" dxfId="393" priority="151" operator="equal">
      <formula>1</formula>
    </cfRule>
    <cfRule type="cellIs" dxfId="392" priority="152" operator="equal">
      <formula>19</formula>
    </cfRule>
    <cfRule type="cellIs" dxfId="391" priority="153" operator="equal">
      <formula>20</formula>
    </cfRule>
  </conditionalFormatting>
  <conditionalFormatting sqref="H39">
    <cfRule type="cellIs" dxfId="390" priority="148" operator="equal">
      <formula>1</formula>
    </cfRule>
    <cfRule type="cellIs" dxfId="389" priority="149" operator="equal">
      <formula>19</formula>
    </cfRule>
    <cfRule type="cellIs" dxfId="388" priority="150" operator="equal">
      <formula>20</formula>
    </cfRule>
  </conditionalFormatting>
  <conditionalFormatting sqref="H40">
    <cfRule type="cellIs" dxfId="387" priority="145" operator="equal">
      <formula>1</formula>
    </cfRule>
    <cfRule type="cellIs" dxfId="386" priority="146" operator="equal">
      <formula>19</formula>
    </cfRule>
    <cfRule type="cellIs" dxfId="385" priority="147" operator="equal">
      <formula>20</formula>
    </cfRule>
  </conditionalFormatting>
  <conditionalFormatting sqref="H4">
    <cfRule type="cellIs" dxfId="384" priority="139" operator="equal">
      <formula>1</formula>
    </cfRule>
    <cfRule type="cellIs" dxfId="383" priority="140" operator="equal">
      <formula>19</formula>
    </cfRule>
    <cfRule type="cellIs" dxfId="382" priority="141" operator="equal">
      <formula>20</formula>
    </cfRule>
  </conditionalFormatting>
  <conditionalFormatting sqref="H7">
    <cfRule type="cellIs" dxfId="381" priority="136" operator="equal">
      <formula>1</formula>
    </cfRule>
    <cfRule type="cellIs" dxfId="380" priority="137" operator="equal">
      <formula>19</formula>
    </cfRule>
    <cfRule type="cellIs" dxfId="379" priority="138" operator="equal">
      <formula>20</formula>
    </cfRule>
  </conditionalFormatting>
  <conditionalFormatting sqref="H7">
    <cfRule type="cellIs" dxfId="378" priority="133" operator="equal">
      <formula>1</formula>
    </cfRule>
    <cfRule type="cellIs" dxfId="377" priority="134" operator="equal">
      <formula>19</formula>
    </cfRule>
    <cfRule type="cellIs" dxfId="376" priority="135" operator="equal">
      <formula>20</formula>
    </cfRule>
  </conditionalFormatting>
  <conditionalFormatting sqref="H5">
    <cfRule type="cellIs" dxfId="375" priority="130" operator="equal">
      <formula>1</formula>
    </cfRule>
    <cfRule type="cellIs" dxfId="374" priority="131" operator="equal">
      <formula>19</formula>
    </cfRule>
    <cfRule type="cellIs" dxfId="373" priority="132" operator="equal">
      <formula>20</formula>
    </cfRule>
  </conditionalFormatting>
  <conditionalFormatting sqref="H5">
    <cfRule type="cellIs" dxfId="372" priority="127" operator="equal">
      <formula>1</formula>
    </cfRule>
    <cfRule type="cellIs" dxfId="371" priority="128" operator="equal">
      <formula>19</formula>
    </cfRule>
    <cfRule type="cellIs" dxfId="370" priority="129" operator="equal">
      <formula>20</formula>
    </cfRule>
  </conditionalFormatting>
  <conditionalFormatting sqref="H6">
    <cfRule type="cellIs" dxfId="369" priority="121" operator="equal">
      <formula>1</formula>
    </cfRule>
    <cfRule type="cellIs" dxfId="368" priority="122" operator="equal">
      <formula>19</formula>
    </cfRule>
    <cfRule type="cellIs" dxfId="367" priority="123" operator="equal">
      <formula>20</formula>
    </cfRule>
  </conditionalFormatting>
  <conditionalFormatting sqref="H4">
    <cfRule type="cellIs" dxfId="366" priority="142" operator="equal">
      <formula>1</formula>
    </cfRule>
    <cfRule type="cellIs" dxfId="365" priority="143" operator="equal">
      <formula>19</formula>
    </cfRule>
    <cfRule type="cellIs" dxfId="364" priority="144" operator="equal">
      <formula>20</formula>
    </cfRule>
  </conditionalFormatting>
  <conditionalFormatting sqref="H6">
    <cfRule type="cellIs" dxfId="363" priority="124" operator="equal">
      <formula>1</formula>
    </cfRule>
    <cfRule type="cellIs" dxfId="362" priority="125" operator="equal">
      <formula>19</formula>
    </cfRule>
    <cfRule type="cellIs" dxfId="361" priority="126" operator="equal">
      <formula>20</formula>
    </cfRule>
  </conditionalFormatting>
  <conditionalFormatting sqref="H8">
    <cfRule type="cellIs" dxfId="360" priority="118" operator="equal">
      <formula>1</formula>
    </cfRule>
    <cfRule type="cellIs" dxfId="359" priority="119" operator="equal">
      <formula>19</formula>
    </cfRule>
    <cfRule type="cellIs" dxfId="358" priority="120" operator="equal">
      <formula>20</formula>
    </cfRule>
  </conditionalFormatting>
  <conditionalFormatting sqref="H8">
    <cfRule type="cellIs" dxfId="357" priority="115" operator="equal">
      <formula>1</formula>
    </cfRule>
    <cfRule type="cellIs" dxfId="356" priority="116" operator="equal">
      <formula>19</formula>
    </cfRule>
    <cfRule type="cellIs" dxfId="355" priority="117" operator="equal">
      <formula>20</formula>
    </cfRule>
  </conditionalFormatting>
  <conditionalFormatting sqref="H41">
    <cfRule type="cellIs" dxfId="354" priority="109" operator="equal">
      <formula>1</formula>
    </cfRule>
    <cfRule type="cellIs" dxfId="353" priority="110" operator="equal">
      <formula>19</formula>
    </cfRule>
    <cfRule type="cellIs" dxfId="352" priority="111" operator="equal">
      <formula>20</formula>
    </cfRule>
  </conditionalFormatting>
  <conditionalFormatting sqref="H42">
    <cfRule type="cellIs" dxfId="351" priority="106" operator="equal">
      <formula>1</formula>
    </cfRule>
    <cfRule type="cellIs" dxfId="350" priority="107" operator="equal">
      <formula>19</formula>
    </cfRule>
    <cfRule type="cellIs" dxfId="349" priority="108" operator="equal">
      <formula>20</formula>
    </cfRule>
  </conditionalFormatting>
  <conditionalFormatting sqref="H23">
    <cfRule type="cellIs" dxfId="348" priority="100" operator="equal">
      <formula>1</formula>
    </cfRule>
    <cfRule type="cellIs" dxfId="347" priority="101" operator="equal">
      <formula>19</formula>
    </cfRule>
    <cfRule type="cellIs" dxfId="346" priority="102" operator="equal">
      <formula>20</formula>
    </cfRule>
  </conditionalFormatting>
  <conditionalFormatting sqref="H23">
    <cfRule type="cellIs" dxfId="345" priority="103" operator="equal">
      <formula>1</formula>
    </cfRule>
    <cfRule type="cellIs" dxfId="344" priority="104" operator="equal">
      <formula>19</formula>
    </cfRule>
    <cfRule type="cellIs" dxfId="343" priority="105" operator="equal">
      <formula>20</formula>
    </cfRule>
  </conditionalFormatting>
  <conditionalFormatting sqref="H21">
    <cfRule type="cellIs" dxfId="342" priority="94" operator="equal">
      <formula>1</formula>
    </cfRule>
    <cfRule type="cellIs" dxfId="341" priority="95" operator="equal">
      <formula>19</formula>
    </cfRule>
    <cfRule type="cellIs" dxfId="340" priority="96" operator="equal">
      <formula>20</formula>
    </cfRule>
  </conditionalFormatting>
  <conditionalFormatting sqref="H21">
    <cfRule type="cellIs" dxfId="339" priority="97" operator="equal">
      <formula>1</formula>
    </cfRule>
    <cfRule type="cellIs" dxfId="338" priority="98" operator="equal">
      <formula>19</formula>
    </cfRule>
    <cfRule type="cellIs" dxfId="337" priority="99" operator="equal">
      <formula>20</formula>
    </cfRule>
  </conditionalFormatting>
  <conditionalFormatting sqref="H22">
    <cfRule type="cellIs" dxfId="336" priority="88" operator="equal">
      <formula>1</formula>
    </cfRule>
    <cfRule type="cellIs" dxfId="335" priority="89" operator="equal">
      <formula>19</formula>
    </cfRule>
    <cfRule type="cellIs" dxfId="334" priority="90" operator="equal">
      <formula>20</formula>
    </cfRule>
  </conditionalFormatting>
  <conditionalFormatting sqref="H22">
    <cfRule type="cellIs" dxfId="333" priority="91" operator="equal">
      <formula>1</formula>
    </cfRule>
    <cfRule type="cellIs" dxfId="332" priority="92" operator="equal">
      <formula>19</formula>
    </cfRule>
    <cfRule type="cellIs" dxfId="331" priority="93" operator="equal">
      <formula>20</formula>
    </cfRule>
  </conditionalFormatting>
  <conditionalFormatting sqref="H20">
    <cfRule type="cellIs" dxfId="330" priority="82" operator="equal">
      <formula>1</formula>
    </cfRule>
    <cfRule type="cellIs" dxfId="329" priority="83" operator="equal">
      <formula>19</formula>
    </cfRule>
    <cfRule type="cellIs" dxfId="328" priority="84" operator="equal">
      <formula>20</formula>
    </cfRule>
  </conditionalFormatting>
  <conditionalFormatting sqref="H20">
    <cfRule type="cellIs" dxfId="327" priority="85" operator="equal">
      <formula>1</formula>
    </cfRule>
    <cfRule type="cellIs" dxfId="326" priority="86" operator="equal">
      <formula>19</formula>
    </cfRule>
    <cfRule type="cellIs" dxfId="325" priority="87" operator="equal">
      <formula>20</formula>
    </cfRule>
  </conditionalFormatting>
  <conditionalFormatting sqref="H20">
    <cfRule type="cellIs" dxfId="324" priority="76" operator="equal">
      <formula>1</formula>
    </cfRule>
    <cfRule type="cellIs" dxfId="323" priority="77" operator="equal">
      <formula>19</formula>
    </cfRule>
    <cfRule type="cellIs" dxfId="322" priority="78" operator="equal">
      <formula>20</formula>
    </cfRule>
  </conditionalFormatting>
  <conditionalFormatting sqref="H23">
    <cfRule type="cellIs" dxfId="321" priority="73" operator="equal">
      <formula>1</formula>
    </cfRule>
    <cfRule type="cellIs" dxfId="320" priority="74" operator="equal">
      <formula>19</formula>
    </cfRule>
    <cfRule type="cellIs" dxfId="319" priority="75" operator="equal">
      <formula>20</formula>
    </cfRule>
  </conditionalFormatting>
  <conditionalFormatting sqref="H23">
    <cfRule type="cellIs" dxfId="318" priority="70" operator="equal">
      <formula>1</formula>
    </cfRule>
    <cfRule type="cellIs" dxfId="317" priority="71" operator="equal">
      <formula>19</formula>
    </cfRule>
    <cfRule type="cellIs" dxfId="316" priority="72" operator="equal">
      <formula>20</formula>
    </cfRule>
  </conditionalFormatting>
  <conditionalFormatting sqref="H21">
    <cfRule type="cellIs" dxfId="315" priority="67" operator="equal">
      <formula>1</formula>
    </cfRule>
    <cfRule type="cellIs" dxfId="314" priority="68" operator="equal">
      <formula>19</formula>
    </cfRule>
    <cfRule type="cellIs" dxfId="313" priority="69" operator="equal">
      <formula>20</formula>
    </cfRule>
  </conditionalFormatting>
  <conditionalFormatting sqref="H21">
    <cfRule type="cellIs" dxfId="312" priority="64" operator="equal">
      <formula>1</formula>
    </cfRule>
    <cfRule type="cellIs" dxfId="311" priority="65" operator="equal">
      <formula>19</formula>
    </cfRule>
    <cfRule type="cellIs" dxfId="310" priority="66" operator="equal">
      <formula>20</formula>
    </cfRule>
  </conditionalFormatting>
  <conditionalFormatting sqref="H22">
    <cfRule type="cellIs" dxfId="309" priority="58" operator="equal">
      <formula>1</formula>
    </cfRule>
    <cfRule type="cellIs" dxfId="308" priority="59" operator="equal">
      <formula>19</formula>
    </cfRule>
    <cfRule type="cellIs" dxfId="307" priority="60" operator="equal">
      <formula>20</formula>
    </cfRule>
  </conditionalFormatting>
  <conditionalFormatting sqref="H20">
    <cfRule type="cellIs" dxfId="306" priority="79" operator="equal">
      <formula>1</formula>
    </cfRule>
    <cfRule type="cellIs" dxfId="305" priority="80" operator="equal">
      <formula>19</formula>
    </cfRule>
    <cfRule type="cellIs" dxfId="304" priority="81" operator="equal">
      <formula>20</formula>
    </cfRule>
  </conditionalFormatting>
  <conditionalFormatting sqref="H22">
    <cfRule type="cellIs" dxfId="303" priority="61" operator="equal">
      <formula>1</formula>
    </cfRule>
    <cfRule type="cellIs" dxfId="302" priority="62" operator="equal">
      <formula>19</formula>
    </cfRule>
    <cfRule type="cellIs" dxfId="301" priority="63" operator="equal">
      <formula>20</formula>
    </cfRule>
  </conditionalFormatting>
  <conditionalFormatting sqref="H24">
    <cfRule type="cellIs" dxfId="300" priority="52" operator="equal">
      <formula>1</formula>
    </cfRule>
    <cfRule type="cellIs" dxfId="299" priority="53" operator="equal">
      <formula>19</formula>
    </cfRule>
    <cfRule type="cellIs" dxfId="298" priority="54" operator="equal">
      <formula>20</formula>
    </cfRule>
  </conditionalFormatting>
  <conditionalFormatting sqref="H24">
    <cfRule type="cellIs" dxfId="297" priority="55" operator="equal">
      <formula>1</formula>
    </cfRule>
    <cfRule type="cellIs" dxfId="296" priority="56" operator="equal">
      <formula>19</formula>
    </cfRule>
    <cfRule type="cellIs" dxfId="295" priority="57" operator="equal">
      <formula>20</formula>
    </cfRule>
  </conditionalFormatting>
  <conditionalFormatting sqref="H24">
    <cfRule type="cellIs" dxfId="294" priority="49" operator="equal">
      <formula>1</formula>
    </cfRule>
    <cfRule type="cellIs" dxfId="293" priority="50" operator="equal">
      <formula>19</formula>
    </cfRule>
    <cfRule type="cellIs" dxfId="292" priority="51" operator="equal">
      <formula>20</formula>
    </cfRule>
  </conditionalFormatting>
  <conditionalFormatting sqref="H24">
    <cfRule type="cellIs" dxfId="291" priority="46" operator="equal">
      <formula>1</formula>
    </cfRule>
    <cfRule type="cellIs" dxfId="290" priority="47" operator="equal">
      <formula>19</formula>
    </cfRule>
    <cfRule type="cellIs" dxfId="289" priority="48" operator="equal">
      <formula>20</formula>
    </cfRule>
  </conditionalFormatting>
  <conditionalFormatting sqref="H25">
    <cfRule type="cellIs" dxfId="288" priority="43" operator="equal">
      <formula>1</formula>
    </cfRule>
    <cfRule type="cellIs" dxfId="287" priority="44" operator="equal">
      <formula>19</formula>
    </cfRule>
    <cfRule type="cellIs" dxfId="286" priority="45" operator="equal">
      <formula>20</formula>
    </cfRule>
  </conditionalFormatting>
  <conditionalFormatting sqref="H43">
    <cfRule type="cellIs" dxfId="285" priority="37" operator="equal">
      <formula>1</formula>
    </cfRule>
    <cfRule type="cellIs" dxfId="284" priority="38" operator="equal">
      <formula>19</formula>
    </cfRule>
    <cfRule type="cellIs" dxfId="283" priority="39" operator="equal">
      <formula>20</formula>
    </cfRule>
  </conditionalFormatting>
  <conditionalFormatting sqref="H12">
    <cfRule type="cellIs" dxfId="282" priority="34" operator="equal">
      <formula>1</formula>
    </cfRule>
    <cfRule type="cellIs" dxfId="281" priority="35" operator="equal">
      <formula>19</formula>
    </cfRule>
    <cfRule type="cellIs" dxfId="280" priority="36" operator="equal">
      <formula>20</formula>
    </cfRule>
  </conditionalFormatting>
  <conditionalFormatting sqref="H12">
    <cfRule type="cellIs" dxfId="279" priority="31" operator="equal">
      <formula>1</formula>
    </cfRule>
    <cfRule type="cellIs" dxfId="278" priority="32" operator="equal">
      <formula>19</formula>
    </cfRule>
    <cfRule type="cellIs" dxfId="277" priority="33" operator="equal">
      <formula>20</formula>
    </cfRule>
  </conditionalFormatting>
  <conditionalFormatting sqref="H15">
    <cfRule type="cellIs" dxfId="276" priority="28" operator="equal">
      <formula>1</formula>
    </cfRule>
    <cfRule type="cellIs" dxfId="275" priority="29" operator="equal">
      <formula>19</formula>
    </cfRule>
    <cfRule type="cellIs" dxfId="274" priority="30" operator="equal">
      <formula>20</formula>
    </cfRule>
  </conditionalFormatting>
  <conditionalFormatting sqref="H15">
    <cfRule type="cellIs" dxfId="273" priority="25" operator="equal">
      <formula>1</formula>
    </cfRule>
    <cfRule type="cellIs" dxfId="272" priority="26" operator="equal">
      <formula>19</formula>
    </cfRule>
    <cfRule type="cellIs" dxfId="271" priority="27" operator="equal">
      <formula>20</formula>
    </cfRule>
  </conditionalFormatting>
  <conditionalFormatting sqref="H17">
    <cfRule type="cellIs" dxfId="270" priority="22" operator="equal">
      <formula>1</formula>
    </cfRule>
    <cfRule type="cellIs" dxfId="269" priority="23" operator="equal">
      <formula>19</formula>
    </cfRule>
    <cfRule type="cellIs" dxfId="268" priority="24" operator="equal">
      <formula>20</formula>
    </cfRule>
  </conditionalFormatting>
  <conditionalFormatting sqref="H17">
    <cfRule type="cellIs" dxfId="267" priority="19" operator="equal">
      <formula>1</formula>
    </cfRule>
    <cfRule type="cellIs" dxfId="266" priority="20" operator="equal">
      <formula>19</formula>
    </cfRule>
    <cfRule type="cellIs" dxfId="265" priority="21" operator="equal">
      <formula>20</formula>
    </cfRule>
  </conditionalFormatting>
  <conditionalFormatting sqref="H13">
    <cfRule type="cellIs" dxfId="264" priority="16" operator="equal">
      <formula>1</formula>
    </cfRule>
    <cfRule type="cellIs" dxfId="263" priority="17" operator="equal">
      <formula>19</formula>
    </cfRule>
    <cfRule type="cellIs" dxfId="262" priority="18" operator="equal">
      <formula>20</formula>
    </cfRule>
  </conditionalFormatting>
  <conditionalFormatting sqref="H13">
    <cfRule type="cellIs" dxfId="261" priority="13" operator="equal">
      <formula>1</formula>
    </cfRule>
    <cfRule type="cellIs" dxfId="260" priority="14" operator="equal">
      <formula>19</formula>
    </cfRule>
    <cfRule type="cellIs" dxfId="259" priority="15" operator="equal">
      <formula>20</formula>
    </cfRule>
  </conditionalFormatting>
  <conditionalFormatting sqref="H46">
    <cfRule type="cellIs" dxfId="258" priority="1" operator="equal">
      <formula>1</formula>
    </cfRule>
    <cfRule type="cellIs" dxfId="257" priority="2" operator="equal">
      <formula>19</formula>
    </cfRule>
    <cfRule type="cellIs" dxfId="256" priority="3" operator="equal">
      <formula>20</formula>
    </cfRule>
  </conditionalFormatting>
  <conditionalFormatting sqref="H44">
    <cfRule type="cellIs" dxfId="255" priority="7" operator="equal">
      <formula>1</formula>
    </cfRule>
    <cfRule type="cellIs" dxfId="254" priority="8" operator="equal">
      <formula>19</formula>
    </cfRule>
    <cfRule type="cellIs" dxfId="253" priority="9" operator="equal">
      <formula>20</formula>
    </cfRule>
  </conditionalFormatting>
  <conditionalFormatting sqref="H45">
    <cfRule type="cellIs" dxfId="252" priority="4" operator="equal">
      <formula>1</formula>
    </cfRule>
    <cfRule type="cellIs" dxfId="251" priority="5" operator="equal">
      <formula>19</formula>
    </cfRule>
    <cfRule type="cellIs" dxfId="250" priority="6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G20" sqref="G20:K20"/>
    </sheetView>
  </sheetViews>
  <sheetFormatPr defaultColWidth="3.8984375" defaultRowHeight="15.6" x14ac:dyDescent="0.3"/>
  <cols>
    <col min="1" max="1" width="22.2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4.59765625" style="21" bestFit="1" customWidth="1"/>
    <col min="8" max="8" width="8.5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54" t="s">
        <v>0</v>
      </c>
      <c r="B1" s="154" t="s">
        <v>79</v>
      </c>
      <c r="C1" s="154" t="s">
        <v>44</v>
      </c>
      <c r="D1" s="148" t="s">
        <v>3</v>
      </c>
      <c r="E1" s="154" t="s">
        <v>45</v>
      </c>
      <c r="G1" s="154" t="s">
        <v>0</v>
      </c>
      <c r="H1" s="154" t="s">
        <v>79</v>
      </c>
      <c r="I1" s="154" t="s">
        <v>44</v>
      </c>
      <c r="J1" s="148" t="s">
        <v>3</v>
      </c>
      <c r="K1" s="154" t="s">
        <v>45</v>
      </c>
    </row>
    <row r="2" spans="1:11" x14ac:dyDescent="0.3">
      <c r="A2" s="79" t="s">
        <v>123</v>
      </c>
      <c r="B2" s="86" t="s">
        <v>46</v>
      </c>
      <c r="C2" s="149">
        <v>1</v>
      </c>
      <c r="D2" s="146">
        <f t="shared" ref="D2:D40" ca="1" si="0">RANDBETWEEN(1,20)</f>
        <v>15</v>
      </c>
      <c r="E2" s="78">
        <f t="shared" ref="E2:E16" ca="1" si="1">D2+C2</f>
        <v>16</v>
      </c>
      <c r="G2" s="77" t="s">
        <v>91</v>
      </c>
      <c r="H2" s="78" t="s">
        <v>46</v>
      </c>
      <c r="I2" s="78">
        <v>7</v>
      </c>
      <c r="J2" s="146">
        <f t="shared" ref="J2:J4" ca="1" si="2">RANDBETWEEN(1,20)</f>
        <v>16</v>
      </c>
      <c r="K2" s="78">
        <f t="shared" ref="K2:K4" ca="1" si="3">J2+I2</f>
        <v>23</v>
      </c>
    </row>
    <row r="3" spans="1:11" x14ac:dyDescent="0.3">
      <c r="A3" s="82" t="s">
        <v>123</v>
      </c>
      <c r="B3" s="86" t="s">
        <v>47</v>
      </c>
      <c r="C3" s="149">
        <v>2</v>
      </c>
      <c r="D3" s="145">
        <f t="shared" ca="1" si="0"/>
        <v>5</v>
      </c>
      <c r="E3" s="81">
        <f t="shared" ca="1" si="1"/>
        <v>7</v>
      </c>
      <c r="G3" s="80" t="s">
        <v>91</v>
      </c>
      <c r="H3" s="81" t="s">
        <v>47</v>
      </c>
      <c r="I3" s="81">
        <v>5</v>
      </c>
      <c r="J3" s="145">
        <f t="shared" ca="1" si="2"/>
        <v>6</v>
      </c>
      <c r="K3" s="81">
        <f t="shared" ca="1" si="3"/>
        <v>11</v>
      </c>
    </row>
    <row r="4" spans="1:11" x14ac:dyDescent="0.3">
      <c r="A4" s="85" t="s">
        <v>123</v>
      </c>
      <c r="B4" s="150" t="s">
        <v>48</v>
      </c>
      <c r="C4" s="151">
        <v>5</v>
      </c>
      <c r="D4" s="147">
        <f t="shared" ca="1" si="0"/>
        <v>9</v>
      </c>
      <c r="E4" s="84">
        <f t="shared" ca="1" si="1"/>
        <v>14</v>
      </c>
      <c r="G4" s="83" t="s">
        <v>91</v>
      </c>
      <c r="H4" s="84" t="s">
        <v>48</v>
      </c>
      <c r="I4" s="84">
        <v>2</v>
      </c>
      <c r="J4" s="147">
        <f t="shared" ca="1" si="2"/>
        <v>7</v>
      </c>
      <c r="K4" s="84">
        <f t="shared" ca="1" si="3"/>
        <v>9</v>
      </c>
    </row>
    <row r="5" spans="1:11" x14ac:dyDescent="0.3">
      <c r="A5" s="160" t="s">
        <v>132</v>
      </c>
      <c r="B5" s="86" t="s">
        <v>46</v>
      </c>
      <c r="C5" s="149">
        <v>-1</v>
      </c>
      <c r="D5" s="146">
        <f t="shared" ca="1" si="0"/>
        <v>3</v>
      </c>
      <c r="E5" s="78">
        <f t="shared" ca="1" si="1"/>
        <v>2</v>
      </c>
      <c r="G5" s="77" t="s">
        <v>94</v>
      </c>
      <c r="H5" s="78" t="s">
        <v>46</v>
      </c>
      <c r="I5" s="78">
        <v>7</v>
      </c>
      <c r="J5" s="146">
        <f t="shared" ref="J5:J10" ca="1" si="4">RANDBETWEEN(1,20)</f>
        <v>4</v>
      </c>
      <c r="K5" s="78">
        <f t="shared" ref="K5:K7" ca="1" si="5">J5+I5</f>
        <v>11</v>
      </c>
    </row>
    <row r="6" spans="1:11" x14ac:dyDescent="0.3">
      <c r="A6" s="160" t="s">
        <v>132</v>
      </c>
      <c r="B6" s="161" t="s">
        <v>47</v>
      </c>
      <c r="C6" s="149">
        <v>2</v>
      </c>
      <c r="D6" s="145">
        <f t="shared" ca="1" si="0"/>
        <v>11</v>
      </c>
      <c r="E6" s="81">
        <f t="shared" ca="1" si="1"/>
        <v>13</v>
      </c>
      <c r="G6" s="80" t="s">
        <v>94</v>
      </c>
      <c r="H6" s="81" t="s">
        <v>47</v>
      </c>
      <c r="I6" s="81">
        <v>3</v>
      </c>
      <c r="J6" s="145">
        <f t="shared" ca="1" si="4"/>
        <v>19</v>
      </c>
      <c r="K6" s="81">
        <f t="shared" ca="1" si="5"/>
        <v>22</v>
      </c>
    </row>
    <row r="7" spans="1:11" x14ac:dyDescent="0.3">
      <c r="A7" s="162" t="s">
        <v>132</v>
      </c>
      <c r="B7" s="150" t="s">
        <v>48</v>
      </c>
      <c r="C7" s="151">
        <v>2</v>
      </c>
      <c r="D7" s="147">
        <f t="shared" ca="1" si="0"/>
        <v>8</v>
      </c>
      <c r="E7" s="84">
        <f t="shared" ca="1" si="1"/>
        <v>10</v>
      </c>
      <c r="G7" s="83" t="s">
        <v>94</v>
      </c>
      <c r="H7" s="84" t="s">
        <v>48</v>
      </c>
      <c r="I7" s="84">
        <v>5</v>
      </c>
      <c r="J7" s="147">
        <f t="shared" ca="1" si="4"/>
        <v>12</v>
      </c>
      <c r="K7" s="84">
        <f t="shared" ca="1" si="5"/>
        <v>17</v>
      </c>
    </row>
    <row r="8" spans="1:11" ht="15.75" x14ac:dyDescent="0.25">
      <c r="A8" s="79" t="s">
        <v>112</v>
      </c>
      <c r="B8" s="86" t="s">
        <v>46</v>
      </c>
      <c r="C8" s="149">
        <v>3</v>
      </c>
      <c r="D8" s="146">
        <f t="shared" ca="1" si="0"/>
        <v>20</v>
      </c>
      <c r="E8" s="78">
        <f t="shared" ca="1" si="1"/>
        <v>23</v>
      </c>
      <c r="G8" s="77" t="s">
        <v>164</v>
      </c>
      <c r="H8" s="78" t="s">
        <v>46</v>
      </c>
      <c r="I8" s="78">
        <v>2</v>
      </c>
      <c r="J8" s="146">
        <f t="shared" ca="1" si="4"/>
        <v>10</v>
      </c>
      <c r="K8" s="78">
        <f t="shared" ref="K8:K10" ca="1" si="6">J8+I8</f>
        <v>12</v>
      </c>
    </row>
    <row r="9" spans="1:11" ht="15.75" x14ac:dyDescent="0.25">
      <c r="A9" s="82" t="s">
        <v>112</v>
      </c>
      <c r="B9" s="86" t="s">
        <v>47</v>
      </c>
      <c r="C9" s="149">
        <v>11</v>
      </c>
      <c r="D9" s="145">
        <f t="shared" ca="1" si="0"/>
        <v>18</v>
      </c>
      <c r="E9" s="81">
        <f t="shared" ca="1" si="1"/>
        <v>29</v>
      </c>
      <c r="G9" s="80" t="s">
        <v>162</v>
      </c>
      <c r="H9" s="81" t="s">
        <v>47</v>
      </c>
      <c r="I9" s="81">
        <v>2</v>
      </c>
      <c r="J9" s="145">
        <f t="shared" ca="1" si="4"/>
        <v>5</v>
      </c>
      <c r="K9" s="81">
        <f t="shared" ca="1" si="6"/>
        <v>7</v>
      </c>
    </row>
    <row r="10" spans="1:11" ht="15.75" x14ac:dyDescent="0.25">
      <c r="A10" s="85" t="s">
        <v>112</v>
      </c>
      <c r="B10" s="150" t="s">
        <v>48</v>
      </c>
      <c r="C10" s="151">
        <v>11</v>
      </c>
      <c r="D10" s="147">
        <f t="shared" ca="1" si="0"/>
        <v>19</v>
      </c>
      <c r="E10" s="84">
        <f t="shared" ca="1" si="1"/>
        <v>30</v>
      </c>
      <c r="G10" s="83" t="s">
        <v>162</v>
      </c>
      <c r="H10" s="84" t="s">
        <v>48</v>
      </c>
      <c r="I10" s="84">
        <v>2</v>
      </c>
      <c r="J10" s="147">
        <f t="shared" ca="1" si="4"/>
        <v>11</v>
      </c>
      <c r="K10" s="84">
        <f t="shared" ca="1" si="6"/>
        <v>13</v>
      </c>
    </row>
    <row r="11" spans="1:11" ht="15.75" x14ac:dyDescent="0.25">
      <c r="A11" s="79" t="s">
        <v>114</v>
      </c>
      <c r="B11" s="86" t="s">
        <v>46</v>
      </c>
      <c r="C11" s="149">
        <v>1</v>
      </c>
      <c r="D11" s="146">
        <f t="shared" ca="1" si="0"/>
        <v>20</v>
      </c>
      <c r="E11" s="78">
        <f t="shared" ca="1" si="1"/>
        <v>21</v>
      </c>
      <c r="G11" s="77" t="s">
        <v>119</v>
      </c>
      <c r="H11" s="78" t="s">
        <v>46</v>
      </c>
      <c r="I11" s="78">
        <v>9</v>
      </c>
      <c r="J11" s="146">
        <f t="shared" ref="J11:J22" ca="1" si="7">RANDBETWEEN(1,20)</f>
        <v>9</v>
      </c>
      <c r="K11" s="78">
        <f t="shared" ref="K11:K16" ca="1" si="8">J11+I11</f>
        <v>18</v>
      </c>
    </row>
    <row r="12" spans="1:11" x14ac:dyDescent="0.3">
      <c r="A12" s="82" t="s">
        <v>114</v>
      </c>
      <c r="B12" s="86" t="s">
        <v>47</v>
      </c>
      <c r="C12" s="149">
        <v>4</v>
      </c>
      <c r="D12" s="145">
        <f t="shared" ca="1" si="0"/>
        <v>1</v>
      </c>
      <c r="E12" s="81">
        <f t="shared" ca="1" si="1"/>
        <v>5</v>
      </c>
      <c r="G12" s="80" t="s">
        <v>119</v>
      </c>
      <c r="H12" s="81" t="s">
        <v>47</v>
      </c>
      <c r="I12" s="81">
        <v>8</v>
      </c>
      <c r="J12" s="145">
        <f t="shared" ca="1" si="7"/>
        <v>4</v>
      </c>
      <c r="K12" s="81">
        <f t="shared" ca="1" si="8"/>
        <v>12</v>
      </c>
    </row>
    <row r="13" spans="1:11" x14ac:dyDescent="0.3">
      <c r="A13" s="85" t="s">
        <v>114</v>
      </c>
      <c r="B13" s="150" t="s">
        <v>48</v>
      </c>
      <c r="C13" s="151">
        <v>5</v>
      </c>
      <c r="D13" s="147">
        <f t="shared" ca="1" si="0"/>
        <v>4</v>
      </c>
      <c r="E13" s="84">
        <f t="shared" ca="1" si="1"/>
        <v>9</v>
      </c>
      <c r="G13" s="83" t="s">
        <v>119</v>
      </c>
      <c r="H13" s="84" t="s">
        <v>48</v>
      </c>
      <c r="I13" s="84">
        <v>7</v>
      </c>
      <c r="J13" s="147">
        <f t="shared" ca="1" si="7"/>
        <v>18</v>
      </c>
      <c r="K13" s="84">
        <f t="shared" ca="1" si="8"/>
        <v>25</v>
      </c>
    </row>
    <row r="14" spans="1:11" x14ac:dyDescent="0.3">
      <c r="A14" s="79" t="s">
        <v>124</v>
      </c>
      <c r="B14" s="86" t="s">
        <v>46</v>
      </c>
      <c r="C14" s="149">
        <v>0</v>
      </c>
      <c r="D14" s="146">
        <f t="shared" ca="1" si="0"/>
        <v>18</v>
      </c>
      <c r="E14" s="78">
        <f t="shared" ca="1" si="1"/>
        <v>18</v>
      </c>
      <c r="G14" s="83" t="s">
        <v>75</v>
      </c>
      <c r="H14" s="84" t="s">
        <v>84</v>
      </c>
      <c r="I14" s="84">
        <v>8</v>
      </c>
      <c r="J14" s="147">
        <f t="shared" ca="1" si="7"/>
        <v>4</v>
      </c>
      <c r="K14" s="84">
        <f t="shared" ca="1" si="8"/>
        <v>12</v>
      </c>
    </row>
    <row r="15" spans="1:11" x14ac:dyDescent="0.3">
      <c r="A15" s="82" t="s">
        <v>124</v>
      </c>
      <c r="B15" s="86" t="s">
        <v>47</v>
      </c>
      <c r="C15" s="149">
        <v>3</v>
      </c>
      <c r="D15" s="145">
        <f t="shared" ca="1" si="0"/>
        <v>6</v>
      </c>
      <c r="E15" s="81">
        <f t="shared" ca="1" si="1"/>
        <v>9</v>
      </c>
      <c r="G15" s="83" t="s">
        <v>94</v>
      </c>
      <c r="H15" s="84" t="s">
        <v>99</v>
      </c>
      <c r="I15" s="84">
        <v>4</v>
      </c>
      <c r="J15" s="147">
        <f t="shared" ca="1" si="7"/>
        <v>5</v>
      </c>
      <c r="K15" s="84">
        <f t="shared" ca="1" si="8"/>
        <v>9</v>
      </c>
    </row>
    <row r="16" spans="1:11" x14ac:dyDescent="0.3">
      <c r="A16" s="85" t="s">
        <v>124</v>
      </c>
      <c r="B16" s="150" t="s">
        <v>48</v>
      </c>
      <c r="C16" s="151">
        <v>4</v>
      </c>
      <c r="D16" s="147">
        <f t="shared" ca="1" si="0"/>
        <v>17</v>
      </c>
      <c r="E16" s="84">
        <f t="shared" ca="1" si="1"/>
        <v>21</v>
      </c>
      <c r="G16" s="83" t="s">
        <v>94</v>
      </c>
      <c r="H16" s="84" t="s">
        <v>100</v>
      </c>
      <c r="I16" s="84">
        <v>4</v>
      </c>
      <c r="J16" s="147">
        <f t="shared" ca="1" si="7"/>
        <v>11</v>
      </c>
      <c r="K16" s="84">
        <f t="shared" ca="1" si="8"/>
        <v>15</v>
      </c>
    </row>
    <row r="17" spans="1:11" x14ac:dyDescent="0.3">
      <c r="A17" s="79" t="s">
        <v>127</v>
      </c>
      <c r="B17" s="86" t="s">
        <v>46</v>
      </c>
      <c r="C17" s="149">
        <v>4</v>
      </c>
      <c r="D17" s="146">
        <f t="shared" ca="1" si="0"/>
        <v>12</v>
      </c>
      <c r="E17" s="78">
        <f t="shared" ref="E17:E19" ca="1" si="9">D17+C17</f>
        <v>16</v>
      </c>
      <c r="G17" s="77" t="s">
        <v>179</v>
      </c>
      <c r="H17" s="78" t="s">
        <v>46</v>
      </c>
      <c r="I17" s="78">
        <v>5</v>
      </c>
      <c r="J17" s="146">
        <f t="shared" ca="1" si="7"/>
        <v>16</v>
      </c>
      <c r="K17" s="78">
        <f t="shared" ref="K17:K22" ca="1" si="10">J17+I17</f>
        <v>21</v>
      </c>
    </row>
    <row r="18" spans="1:11" x14ac:dyDescent="0.3">
      <c r="A18" s="82" t="s">
        <v>127</v>
      </c>
      <c r="B18" s="86" t="s">
        <v>47</v>
      </c>
      <c r="C18" s="149">
        <v>0</v>
      </c>
      <c r="D18" s="145">
        <f t="shared" ca="1" si="0"/>
        <v>17</v>
      </c>
      <c r="E18" s="81">
        <f t="shared" ca="1" si="9"/>
        <v>17</v>
      </c>
      <c r="G18" s="80" t="s">
        <v>179</v>
      </c>
      <c r="H18" s="81" t="s">
        <v>47</v>
      </c>
      <c r="I18" s="81">
        <v>5</v>
      </c>
      <c r="J18" s="145">
        <f t="shared" ca="1" si="7"/>
        <v>8</v>
      </c>
      <c r="K18" s="81">
        <f t="shared" ca="1" si="10"/>
        <v>13</v>
      </c>
    </row>
    <row r="19" spans="1:11" x14ac:dyDescent="0.3">
      <c r="A19" s="85" t="s">
        <v>127</v>
      </c>
      <c r="B19" s="150" t="s">
        <v>48</v>
      </c>
      <c r="C19" s="151">
        <v>3</v>
      </c>
      <c r="D19" s="147">
        <f t="shared" ca="1" si="0"/>
        <v>6</v>
      </c>
      <c r="E19" s="84">
        <f t="shared" ca="1" si="9"/>
        <v>9</v>
      </c>
      <c r="G19" s="83" t="s">
        <v>179</v>
      </c>
      <c r="H19" s="84" t="s">
        <v>48</v>
      </c>
      <c r="I19" s="84">
        <v>1</v>
      </c>
      <c r="J19" s="147">
        <f t="shared" ca="1" si="7"/>
        <v>3</v>
      </c>
      <c r="K19" s="84">
        <f t="shared" ca="1" si="10"/>
        <v>4</v>
      </c>
    </row>
    <row r="20" spans="1:11" x14ac:dyDescent="0.3">
      <c r="A20" s="79" t="s">
        <v>125</v>
      </c>
      <c r="B20" s="86" t="s">
        <v>46</v>
      </c>
      <c r="C20" s="149">
        <v>0</v>
      </c>
      <c r="D20" s="146">
        <f t="shared" ca="1" si="0"/>
        <v>14</v>
      </c>
      <c r="E20" s="78">
        <f t="shared" ref="E20:E22" ca="1" si="11">D20+C20</f>
        <v>14</v>
      </c>
      <c r="G20" s="77" t="s">
        <v>195</v>
      </c>
      <c r="H20" s="78" t="s">
        <v>46</v>
      </c>
      <c r="I20" s="78">
        <v>5</v>
      </c>
      <c r="J20" s="146">
        <f t="shared" ca="1" si="7"/>
        <v>5</v>
      </c>
      <c r="K20" s="78">
        <f t="shared" ca="1" si="10"/>
        <v>10</v>
      </c>
    </row>
    <row r="21" spans="1:11" x14ac:dyDescent="0.3">
      <c r="A21" s="82" t="s">
        <v>125</v>
      </c>
      <c r="B21" s="86" t="s">
        <v>47</v>
      </c>
      <c r="C21" s="149">
        <v>4</v>
      </c>
      <c r="D21" s="145">
        <f t="shared" ca="1" si="0"/>
        <v>10</v>
      </c>
      <c r="E21" s="81">
        <f t="shared" ca="1" si="11"/>
        <v>14</v>
      </c>
      <c r="G21" s="80" t="s">
        <v>195</v>
      </c>
      <c r="H21" s="81" t="s">
        <v>47</v>
      </c>
      <c r="I21" s="81">
        <v>4</v>
      </c>
      <c r="J21" s="145">
        <f t="shared" ca="1" si="7"/>
        <v>8</v>
      </c>
      <c r="K21" s="81">
        <f t="shared" ca="1" si="10"/>
        <v>12</v>
      </c>
    </row>
    <row r="22" spans="1:11" x14ac:dyDescent="0.3">
      <c r="A22" s="85" t="s">
        <v>125</v>
      </c>
      <c r="B22" s="150" t="s">
        <v>48</v>
      </c>
      <c r="C22" s="151">
        <v>4</v>
      </c>
      <c r="D22" s="147">
        <f t="shared" ca="1" si="0"/>
        <v>15</v>
      </c>
      <c r="E22" s="84">
        <f t="shared" ca="1" si="11"/>
        <v>19</v>
      </c>
      <c r="G22" s="83" t="s">
        <v>195</v>
      </c>
      <c r="H22" s="84" t="s">
        <v>48</v>
      </c>
      <c r="I22" s="84">
        <v>2</v>
      </c>
      <c r="J22" s="147">
        <f t="shared" ca="1" si="7"/>
        <v>1</v>
      </c>
      <c r="K22" s="84">
        <f t="shared" ca="1" si="10"/>
        <v>3</v>
      </c>
    </row>
    <row r="23" spans="1:11" x14ac:dyDescent="0.3">
      <c r="A23" s="79" t="s">
        <v>136</v>
      </c>
      <c r="B23" s="86" t="s">
        <v>46</v>
      </c>
      <c r="C23" s="149">
        <v>0</v>
      </c>
      <c r="D23" s="146">
        <f t="shared" ca="1" si="0"/>
        <v>9</v>
      </c>
      <c r="E23" s="78">
        <f t="shared" ref="E23:E25" ca="1" si="12">D23+C23</f>
        <v>9</v>
      </c>
    </row>
    <row r="24" spans="1:11" x14ac:dyDescent="0.3">
      <c r="A24" s="82" t="s">
        <v>136</v>
      </c>
      <c r="B24" s="86" t="s">
        <v>47</v>
      </c>
      <c r="C24" s="149">
        <v>4</v>
      </c>
      <c r="D24" s="145">
        <f t="shared" ca="1" si="0"/>
        <v>4</v>
      </c>
      <c r="E24" s="81">
        <f t="shared" ca="1" si="12"/>
        <v>8</v>
      </c>
    </row>
    <row r="25" spans="1:11" x14ac:dyDescent="0.3">
      <c r="A25" s="85" t="s">
        <v>136</v>
      </c>
      <c r="B25" s="150" t="s">
        <v>48</v>
      </c>
      <c r="C25" s="151">
        <v>5</v>
      </c>
      <c r="D25" s="147">
        <f t="shared" ca="1" si="0"/>
        <v>1</v>
      </c>
      <c r="E25" s="84">
        <f t="shared" ca="1" si="12"/>
        <v>6</v>
      </c>
    </row>
    <row r="26" spans="1:11" x14ac:dyDescent="0.3">
      <c r="A26" s="79" t="s">
        <v>129</v>
      </c>
      <c r="B26" s="86" t="s">
        <v>46</v>
      </c>
      <c r="C26" s="149">
        <v>7</v>
      </c>
      <c r="D26" s="146">
        <f t="shared" ca="1" si="0"/>
        <v>13</v>
      </c>
      <c r="E26" s="78">
        <f t="shared" ref="E26:E34" ca="1" si="13">D26+C26</f>
        <v>20</v>
      </c>
    </row>
    <row r="27" spans="1:11" x14ac:dyDescent="0.3">
      <c r="A27" s="82" t="s">
        <v>129</v>
      </c>
      <c r="B27" s="86" t="s">
        <v>47</v>
      </c>
      <c r="C27" s="149">
        <v>12</v>
      </c>
      <c r="D27" s="145">
        <f t="shared" ca="1" si="0"/>
        <v>18</v>
      </c>
      <c r="E27" s="81">
        <f t="shared" ca="1" si="13"/>
        <v>30</v>
      </c>
    </row>
    <row r="28" spans="1:11" x14ac:dyDescent="0.3">
      <c r="A28" s="85" t="s">
        <v>129</v>
      </c>
      <c r="B28" s="150" t="s">
        <v>48</v>
      </c>
      <c r="C28" s="151">
        <v>12</v>
      </c>
      <c r="D28" s="147">
        <f t="shared" ca="1" si="0"/>
        <v>13</v>
      </c>
      <c r="E28" s="84">
        <f t="shared" ca="1" si="13"/>
        <v>25</v>
      </c>
    </row>
    <row r="29" spans="1:11" x14ac:dyDescent="0.3">
      <c r="A29" s="79" t="s">
        <v>173</v>
      </c>
      <c r="B29" s="86" t="s">
        <v>46</v>
      </c>
      <c r="C29" s="149">
        <v>5</v>
      </c>
      <c r="D29" s="146">
        <f t="shared" ca="1" si="0"/>
        <v>2</v>
      </c>
      <c r="E29" s="78">
        <f t="shared" ca="1" si="13"/>
        <v>7</v>
      </c>
    </row>
    <row r="30" spans="1:11" x14ac:dyDescent="0.3">
      <c r="A30" s="82" t="s">
        <v>173</v>
      </c>
      <c r="B30" s="86" t="s">
        <v>47</v>
      </c>
      <c r="C30" s="149">
        <v>9</v>
      </c>
      <c r="D30" s="145">
        <f t="shared" ca="1" si="0"/>
        <v>13</v>
      </c>
      <c r="E30" s="81">
        <f t="shared" ca="1" si="13"/>
        <v>22</v>
      </c>
    </row>
    <row r="31" spans="1:11" x14ac:dyDescent="0.3">
      <c r="A31" s="85" t="s">
        <v>173</v>
      </c>
      <c r="B31" s="150" t="s">
        <v>48</v>
      </c>
      <c r="C31" s="151">
        <v>9</v>
      </c>
      <c r="D31" s="147">
        <f t="shared" ca="1" si="0"/>
        <v>10</v>
      </c>
      <c r="E31" s="84">
        <f t="shared" ca="1" si="13"/>
        <v>19</v>
      </c>
    </row>
    <row r="32" spans="1:11" x14ac:dyDescent="0.3">
      <c r="A32" s="79" t="s">
        <v>174</v>
      </c>
      <c r="B32" s="86" t="s">
        <v>46</v>
      </c>
      <c r="C32" s="149">
        <v>0</v>
      </c>
      <c r="D32" s="146">
        <f t="shared" ca="1" si="0"/>
        <v>5</v>
      </c>
      <c r="E32" s="78">
        <f t="shared" ca="1" si="13"/>
        <v>5</v>
      </c>
    </row>
    <row r="33" spans="1:5" x14ac:dyDescent="0.3">
      <c r="A33" s="82" t="s">
        <v>174</v>
      </c>
      <c r="B33" s="86" t="s">
        <v>47</v>
      </c>
      <c r="C33" s="149">
        <v>0</v>
      </c>
      <c r="D33" s="145">
        <f t="shared" ca="1" si="0"/>
        <v>7</v>
      </c>
      <c r="E33" s="81">
        <f t="shared" ca="1" si="13"/>
        <v>7</v>
      </c>
    </row>
    <row r="34" spans="1:5" x14ac:dyDescent="0.3">
      <c r="A34" s="85" t="s">
        <v>174</v>
      </c>
      <c r="B34" s="150" t="s">
        <v>48</v>
      </c>
      <c r="C34" s="151">
        <v>3</v>
      </c>
      <c r="D34" s="147">
        <f t="shared" ca="1" si="0"/>
        <v>16</v>
      </c>
      <c r="E34" s="84">
        <f t="shared" ca="1" si="13"/>
        <v>19</v>
      </c>
    </row>
    <row r="35" spans="1:5" x14ac:dyDescent="0.3">
      <c r="A35" s="85" t="s">
        <v>152</v>
      </c>
      <c r="B35" s="150" t="s">
        <v>180</v>
      </c>
      <c r="C35" s="151">
        <v>11</v>
      </c>
      <c r="D35" s="147">
        <f t="shared" ca="1" si="0"/>
        <v>19</v>
      </c>
      <c r="E35" s="84">
        <f t="shared" ref="E35" ca="1" si="14">D35+C35</f>
        <v>30</v>
      </c>
    </row>
    <row r="36" spans="1:5" x14ac:dyDescent="0.3">
      <c r="A36" s="85" t="s">
        <v>152</v>
      </c>
      <c r="B36" s="150" t="s">
        <v>99</v>
      </c>
      <c r="C36" s="151">
        <v>12</v>
      </c>
      <c r="D36" s="147">
        <f t="shared" ca="1" si="0"/>
        <v>2</v>
      </c>
      <c r="E36" s="84">
        <f t="shared" ref="E36:E39" ca="1" si="15">D36+C36</f>
        <v>14</v>
      </c>
    </row>
    <row r="37" spans="1:5" x14ac:dyDescent="0.3">
      <c r="A37" s="85" t="s">
        <v>152</v>
      </c>
      <c r="B37" s="150" t="s">
        <v>181</v>
      </c>
      <c r="C37" s="151">
        <v>13</v>
      </c>
      <c r="D37" s="147">
        <f t="shared" ca="1" si="0"/>
        <v>20</v>
      </c>
      <c r="E37" s="84">
        <f t="shared" ca="1" si="15"/>
        <v>33</v>
      </c>
    </row>
    <row r="38" spans="1:5" x14ac:dyDescent="0.3">
      <c r="A38" s="85" t="s">
        <v>152</v>
      </c>
      <c r="B38" s="150" t="s">
        <v>182</v>
      </c>
      <c r="C38" s="151">
        <v>13</v>
      </c>
      <c r="D38" s="147">
        <f t="shared" ca="1" si="0"/>
        <v>2</v>
      </c>
      <c r="E38" s="84">
        <f t="shared" ca="1" si="15"/>
        <v>15</v>
      </c>
    </row>
    <row r="39" spans="1:5" x14ac:dyDescent="0.3">
      <c r="A39" s="85" t="s">
        <v>152</v>
      </c>
      <c r="B39" s="150" t="s">
        <v>183</v>
      </c>
      <c r="C39" s="151">
        <v>8</v>
      </c>
      <c r="D39" s="147">
        <f t="shared" ca="1" si="0"/>
        <v>2</v>
      </c>
      <c r="E39" s="84">
        <f t="shared" ca="1" si="15"/>
        <v>10</v>
      </c>
    </row>
    <row r="40" spans="1:5" x14ac:dyDescent="0.3">
      <c r="A40" s="85" t="s">
        <v>152</v>
      </c>
      <c r="B40" s="150" t="s">
        <v>184</v>
      </c>
      <c r="C40" s="151">
        <v>13</v>
      </c>
      <c r="D40" s="147">
        <f t="shared" ca="1" si="0"/>
        <v>15</v>
      </c>
      <c r="E40" s="84">
        <f t="shared" ref="E40" ca="1" si="16">D40+C40</f>
        <v>28</v>
      </c>
    </row>
  </sheetData>
  <conditionalFormatting sqref="A2">
    <cfRule type="cellIs" dxfId="249" priority="239" operator="equal">
      <formula>"No"</formula>
    </cfRule>
    <cfRule type="cellIs" dxfId="248" priority="240" operator="equal">
      <formula>"Yes"</formula>
    </cfRule>
  </conditionalFormatting>
  <conditionalFormatting sqref="A3:A4">
    <cfRule type="cellIs" dxfId="247" priority="237" operator="equal">
      <formula>"No"</formula>
    </cfRule>
    <cfRule type="cellIs" dxfId="246" priority="238" operator="equal">
      <formula>"Yes"</formula>
    </cfRule>
  </conditionalFormatting>
  <conditionalFormatting sqref="A2">
    <cfRule type="cellIs" dxfId="245" priority="235" operator="equal">
      <formula>"No"</formula>
    </cfRule>
    <cfRule type="cellIs" dxfId="244" priority="236" operator="equal">
      <formula>"Yes"</formula>
    </cfRule>
  </conditionalFormatting>
  <conditionalFormatting sqref="A3:A4">
    <cfRule type="cellIs" dxfId="243" priority="233" operator="equal">
      <formula>"No"</formula>
    </cfRule>
    <cfRule type="cellIs" dxfId="242" priority="234" operator="equal">
      <formula>"Yes"</formula>
    </cfRule>
  </conditionalFormatting>
  <conditionalFormatting sqref="A2">
    <cfRule type="cellIs" dxfId="241" priority="231" operator="equal">
      <formula>"No"</formula>
    </cfRule>
    <cfRule type="cellIs" dxfId="240" priority="232" operator="equal">
      <formula>"Yes"</formula>
    </cfRule>
  </conditionalFormatting>
  <conditionalFormatting sqref="A3:A4">
    <cfRule type="cellIs" dxfId="239" priority="229" operator="equal">
      <formula>"No"</formula>
    </cfRule>
    <cfRule type="cellIs" dxfId="238" priority="230" operator="equal">
      <formula>"Yes"</formula>
    </cfRule>
  </conditionalFormatting>
  <conditionalFormatting sqref="A2">
    <cfRule type="cellIs" dxfId="237" priority="227" operator="equal">
      <formula>"No"</formula>
    </cfRule>
    <cfRule type="cellIs" dxfId="236" priority="228" operator="equal">
      <formula>"Yes"</formula>
    </cfRule>
  </conditionalFormatting>
  <conditionalFormatting sqref="A3:A4">
    <cfRule type="cellIs" dxfId="235" priority="225" operator="equal">
      <formula>"No"</formula>
    </cfRule>
    <cfRule type="cellIs" dxfId="234" priority="226" operator="equal">
      <formula>"Yes"</formula>
    </cfRule>
  </conditionalFormatting>
  <conditionalFormatting sqref="A5">
    <cfRule type="cellIs" dxfId="233" priority="223" operator="equal">
      <formula>"No"</formula>
    </cfRule>
    <cfRule type="cellIs" dxfId="232" priority="224" operator="equal">
      <formula>"Yes"</formula>
    </cfRule>
  </conditionalFormatting>
  <conditionalFormatting sqref="A6:A7">
    <cfRule type="cellIs" dxfId="231" priority="221" operator="equal">
      <formula>"No"</formula>
    </cfRule>
    <cfRule type="cellIs" dxfId="230" priority="222" operator="equal">
      <formula>"Yes"</formula>
    </cfRule>
  </conditionalFormatting>
  <conditionalFormatting sqref="A5">
    <cfRule type="cellIs" dxfId="229" priority="219" operator="equal">
      <formula>"No"</formula>
    </cfRule>
    <cfRule type="cellIs" dxfId="228" priority="220" operator="equal">
      <formula>"Yes"</formula>
    </cfRule>
  </conditionalFormatting>
  <conditionalFormatting sqref="A6:A7">
    <cfRule type="cellIs" dxfId="227" priority="217" operator="equal">
      <formula>"No"</formula>
    </cfRule>
    <cfRule type="cellIs" dxfId="226" priority="218" operator="equal">
      <formula>"Yes"</formula>
    </cfRule>
  </conditionalFormatting>
  <conditionalFormatting sqref="A5">
    <cfRule type="cellIs" dxfId="225" priority="215" operator="equal">
      <formula>"No"</formula>
    </cfRule>
    <cfRule type="cellIs" dxfId="224" priority="216" operator="equal">
      <formula>"Yes"</formula>
    </cfRule>
  </conditionalFormatting>
  <conditionalFormatting sqref="A6:A7">
    <cfRule type="cellIs" dxfId="223" priority="213" operator="equal">
      <formula>"No"</formula>
    </cfRule>
    <cfRule type="cellIs" dxfId="222" priority="214" operator="equal">
      <formula>"Yes"</formula>
    </cfRule>
  </conditionalFormatting>
  <conditionalFormatting sqref="A5">
    <cfRule type="cellIs" dxfId="221" priority="211" operator="equal">
      <formula>"No"</formula>
    </cfRule>
    <cfRule type="cellIs" dxfId="220" priority="212" operator="equal">
      <formula>"Yes"</formula>
    </cfRule>
  </conditionalFormatting>
  <conditionalFormatting sqref="A6:A7">
    <cfRule type="cellIs" dxfId="219" priority="209" operator="equal">
      <formula>"No"</formula>
    </cfRule>
    <cfRule type="cellIs" dxfId="218" priority="210" operator="equal">
      <formula>"Yes"</formula>
    </cfRule>
  </conditionalFormatting>
  <conditionalFormatting sqref="A5">
    <cfRule type="cellIs" dxfId="217" priority="207" operator="equal">
      <formula>"No"</formula>
    </cfRule>
    <cfRule type="cellIs" dxfId="216" priority="208" operator="equal">
      <formula>"Yes"</formula>
    </cfRule>
  </conditionalFormatting>
  <conditionalFormatting sqref="A6:A7">
    <cfRule type="cellIs" dxfId="215" priority="205" operator="equal">
      <formula>"No"</formula>
    </cfRule>
    <cfRule type="cellIs" dxfId="214" priority="206" operator="equal">
      <formula>"Yes"</formula>
    </cfRule>
  </conditionalFormatting>
  <conditionalFormatting sqref="A14">
    <cfRule type="cellIs" dxfId="213" priority="155" operator="equal">
      <formula>"No"</formula>
    </cfRule>
    <cfRule type="cellIs" dxfId="212" priority="156" operator="equal">
      <formula>"Yes"</formula>
    </cfRule>
  </conditionalFormatting>
  <conditionalFormatting sqref="A15:A16">
    <cfRule type="cellIs" dxfId="211" priority="153" operator="equal">
      <formula>"No"</formula>
    </cfRule>
    <cfRule type="cellIs" dxfId="210" priority="154" operator="equal">
      <formula>"Yes"</formula>
    </cfRule>
  </conditionalFormatting>
  <conditionalFormatting sqref="A14">
    <cfRule type="cellIs" dxfId="209" priority="167" operator="equal">
      <formula>"No"</formula>
    </cfRule>
    <cfRule type="cellIs" dxfId="208" priority="168" operator="equal">
      <formula>"Yes"</formula>
    </cfRule>
  </conditionalFormatting>
  <conditionalFormatting sqref="A15:A16">
    <cfRule type="cellIs" dxfId="207" priority="165" operator="equal">
      <formula>"No"</formula>
    </cfRule>
    <cfRule type="cellIs" dxfId="206" priority="166" operator="equal">
      <formula>"Yes"</formula>
    </cfRule>
  </conditionalFormatting>
  <conditionalFormatting sqref="A14">
    <cfRule type="cellIs" dxfId="205" priority="163" operator="equal">
      <formula>"No"</formula>
    </cfRule>
    <cfRule type="cellIs" dxfId="204" priority="164" operator="equal">
      <formula>"Yes"</formula>
    </cfRule>
  </conditionalFormatting>
  <conditionalFormatting sqref="A15:A16">
    <cfRule type="cellIs" dxfId="203" priority="161" operator="equal">
      <formula>"No"</formula>
    </cfRule>
    <cfRule type="cellIs" dxfId="202" priority="162" operator="equal">
      <formula>"Yes"</formula>
    </cfRule>
  </conditionalFormatting>
  <conditionalFormatting sqref="A14">
    <cfRule type="cellIs" dxfId="201" priority="159" operator="equal">
      <formula>"No"</formula>
    </cfRule>
    <cfRule type="cellIs" dxfId="200" priority="160" operator="equal">
      <formula>"Yes"</formula>
    </cfRule>
  </conditionalFormatting>
  <conditionalFormatting sqref="A15:A16">
    <cfRule type="cellIs" dxfId="199" priority="157" operator="equal">
      <formula>"No"</formula>
    </cfRule>
    <cfRule type="cellIs" dxfId="198" priority="158" operator="equal">
      <formula>"Yes"</formula>
    </cfRule>
  </conditionalFormatting>
  <conditionalFormatting sqref="A17">
    <cfRule type="cellIs" dxfId="197" priority="139" operator="equal">
      <formula>"No"</formula>
    </cfRule>
    <cfRule type="cellIs" dxfId="196" priority="140" operator="equal">
      <formula>"Yes"</formula>
    </cfRule>
  </conditionalFormatting>
  <conditionalFormatting sqref="A18:A19">
    <cfRule type="cellIs" dxfId="195" priority="137" operator="equal">
      <formula>"No"</formula>
    </cfRule>
    <cfRule type="cellIs" dxfId="194" priority="138" operator="equal">
      <formula>"Yes"</formula>
    </cfRule>
  </conditionalFormatting>
  <conditionalFormatting sqref="A17">
    <cfRule type="cellIs" dxfId="193" priority="151" operator="equal">
      <formula>"No"</formula>
    </cfRule>
    <cfRule type="cellIs" dxfId="192" priority="152" operator="equal">
      <formula>"Yes"</formula>
    </cfRule>
  </conditionalFormatting>
  <conditionalFormatting sqref="A18:A19">
    <cfRule type="cellIs" dxfId="191" priority="149" operator="equal">
      <formula>"No"</formula>
    </cfRule>
    <cfRule type="cellIs" dxfId="190" priority="150" operator="equal">
      <formula>"Yes"</formula>
    </cfRule>
  </conditionalFormatting>
  <conditionalFormatting sqref="A17">
    <cfRule type="cellIs" dxfId="189" priority="147" operator="equal">
      <formula>"No"</formula>
    </cfRule>
    <cfRule type="cellIs" dxfId="188" priority="148" operator="equal">
      <formula>"Yes"</formula>
    </cfRule>
  </conditionalFormatting>
  <conditionalFormatting sqref="A18:A19">
    <cfRule type="cellIs" dxfId="187" priority="145" operator="equal">
      <formula>"No"</formula>
    </cfRule>
    <cfRule type="cellIs" dxfId="186" priority="146" operator="equal">
      <formula>"Yes"</formula>
    </cfRule>
  </conditionalFormatting>
  <conditionalFormatting sqref="A17">
    <cfRule type="cellIs" dxfId="185" priority="143" operator="equal">
      <formula>"No"</formula>
    </cfRule>
    <cfRule type="cellIs" dxfId="184" priority="144" operator="equal">
      <formula>"Yes"</formula>
    </cfRule>
  </conditionalFormatting>
  <conditionalFormatting sqref="A18:A19">
    <cfRule type="cellIs" dxfId="183" priority="141" operator="equal">
      <formula>"No"</formula>
    </cfRule>
    <cfRule type="cellIs" dxfId="182" priority="142" operator="equal">
      <formula>"Yes"</formula>
    </cfRule>
  </conditionalFormatting>
  <conditionalFormatting sqref="A20">
    <cfRule type="cellIs" dxfId="181" priority="123" operator="equal">
      <formula>"No"</formula>
    </cfRule>
    <cfRule type="cellIs" dxfId="180" priority="124" operator="equal">
      <formula>"Yes"</formula>
    </cfRule>
  </conditionalFormatting>
  <conditionalFormatting sqref="A21:A22">
    <cfRule type="cellIs" dxfId="179" priority="121" operator="equal">
      <formula>"No"</formula>
    </cfRule>
    <cfRule type="cellIs" dxfId="178" priority="122" operator="equal">
      <formula>"Yes"</formula>
    </cfRule>
  </conditionalFormatting>
  <conditionalFormatting sqref="A20">
    <cfRule type="cellIs" dxfId="177" priority="135" operator="equal">
      <formula>"No"</formula>
    </cfRule>
    <cfRule type="cellIs" dxfId="176" priority="136" operator="equal">
      <formula>"Yes"</formula>
    </cfRule>
  </conditionalFormatting>
  <conditionalFormatting sqref="A21:A22">
    <cfRule type="cellIs" dxfId="175" priority="133" operator="equal">
      <formula>"No"</formula>
    </cfRule>
    <cfRule type="cellIs" dxfId="174" priority="134" operator="equal">
      <formula>"Yes"</formula>
    </cfRule>
  </conditionalFormatting>
  <conditionalFormatting sqref="A20">
    <cfRule type="cellIs" dxfId="173" priority="131" operator="equal">
      <formula>"No"</formula>
    </cfRule>
    <cfRule type="cellIs" dxfId="172" priority="132" operator="equal">
      <formula>"Yes"</formula>
    </cfRule>
  </conditionalFormatting>
  <conditionalFormatting sqref="A21:A22">
    <cfRule type="cellIs" dxfId="171" priority="129" operator="equal">
      <formula>"No"</formula>
    </cfRule>
    <cfRule type="cellIs" dxfId="170" priority="130" operator="equal">
      <formula>"Yes"</formula>
    </cfRule>
  </conditionalFormatting>
  <conditionalFormatting sqref="A20">
    <cfRule type="cellIs" dxfId="169" priority="127" operator="equal">
      <formula>"No"</formula>
    </cfRule>
    <cfRule type="cellIs" dxfId="168" priority="128" operator="equal">
      <formula>"Yes"</formula>
    </cfRule>
  </conditionalFormatting>
  <conditionalFormatting sqref="A21:A22">
    <cfRule type="cellIs" dxfId="167" priority="125" operator="equal">
      <formula>"No"</formula>
    </cfRule>
    <cfRule type="cellIs" dxfId="166" priority="126" operator="equal">
      <formula>"Yes"</formula>
    </cfRule>
  </conditionalFormatting>
  <conditionalFormatting sqref="A8">
    <cfRule type="cellIs" dxfId="165" priority="107" operator="equal">
      <formula>"No"</formula>
    </cfRule>
    <cfRule type="cellIs" dxfId="164" priority="108" operator="equal">
      <formula>"Yes"</formula>
    </cfRule>
  </conditionalFormatting>
  <conditionalFormatting sqref="A9:A10">
    <cfRule type="cellIs" dxfId="163" priority="105" operator="equal">
      <formula>"No"</formula>
    </cfRule>
    <cfRule type="cellIs" dxfId="162" priority="106" operator="equal">
      <formula>"Yes"</formula>
    </cfRule>
  </conditionalFormatting>
  <conditionalFormatting sqref="A8">
    <cfRule type="cellIs" dxfId="161" priority="119" operator="equal">
      <formula>"No"</formula>
    </cfRule>
    <cfRule type="cellIs" dxfId="160" priority="120" operator="equal">
      <formula>"Yes"</formula>
    </cfRule>
  </conditionalFormatting>
  <conditionalFormatting sqref="A9:A10">
    <cfRule type="cellIs" dxfId="159" priority="117" operator="equal">
      <formula>"No"</formula>
    </cfRule>
    <cfRule type="cellIs" dxfId="158" priority="118" operator="equal">
      <formula>"Yes"</formula>
    </cfRule>
  </conditionalFormatting>
  <conditionalFormatting sqref="A8">
    <cfRule type="cellIs" dxfId="157" priority="115" operator="equal">
      <formula>"No"</formula>
    </cfRule>
    <cfRule type="cellIs" dxfId="156" priority="116" operator="equal">
      <formula>"Yes"</formula>
    </cfRule>
  </conditionalFormatting>
  <conditionalFormatting sqref="A9:A10">
    <cfRule type="cellIs" dxfId="155" priority="113" operator="equal">
      <formula>"No"</formula>
    </cfRule>
    <cfRule type="cellIs" dxfId="154" priority="114" operator="equal">
      <formula>"Yes"</formula>
    </cfRule>
  </conditionalFormatting>
  <conditionalFormatting sqref="A8">
    <cfRule type="cellIs" dxfId="153" priority="111" operator="equal">
      <formula>"No"</formula>
    </cfRule>
    <cfRule type="cellIs" dxfId="152" priority="112" operator="equal">
      <formula>"Yes"</formula>
    </cfRule>
  </conditionalFormatting>
  <conditionalFormatting sqref="A9:A10">
    <cfRule type="cellIs" dxfId="151" priority="109" operator="equal">
      <formula>"No"</formula>
    </cfRule>
    <cfRule type="cellIs" dxfId="150" priority="110" operator="equal">
      <formula>"Yes"</formula>
    </cfRule>
  </conditionalFormatting>
  <conditionalFormatting sqref="A11">
    <cfRule type="cellIs" dxfId="149" priority="91" operator="equal">
      <formula>"No"</formula>
    </cfRule>
    <cfRule type="cellIs" dxfId="148" priority="92" operator="equal">
      <formula>"Yes"</formula>
    </cfRule>
  </conditionalFormatting>
  <conditionalFormatting sqref="A12:A13">
    <cfRule type="cellIs" dxfId="147" priority="89" operator="equal">
      <formula>"No"</formula>
    </cfRule>
    <cfRule type="cellIs" dxfId="146" priority="90" operator="equal">
      <formula>"Yes"</formula>
    </cfRule>
  </conditionalFormatting>
  <conditionalFormatting sqref="A11">
    <cfRule type="cellIs" dxfId="145" priority="103" operator="equal">
      <formula>"No"</formula>
    </cfRule>
    <cfRule type="cellIs" dxfId="144" priority="104" operator="equal">
      <formula>"Yes"</formula>
    </cfRule>
  </conditionalFormatting>
  <conditionalFormatting sqref="A12:A13">
    <cfRule type="cellIs" dxfId="143" priority="101" operator="equal">
      <formula>"No"</formula>
    </cfRule>
    <cfRule type="cellIs" dxfId="142" priority="102" operator="equal">
      <formula>"Yes"</formula>
    </cfRule>
  </conditionalFormatting>
  <conditionalFormatting sqref="A11">
    <cfRule type="cellIs" dxfId="141" priority="99" operator="equal">
      <formula>"No"</formula>
    </cfRule>
    <cfRule type="cellIs" dxfId="140" priority="100" operator="equal">
      <formula>"Yes"</formula>
    </cfRule>
  </conditionalFormatting>
  <conditionalFormatting sqref="A12:A13">
    <cfRule type="cellIs" dxfId="139" priority="97" operator="equal">
      <formula>"No"</formula>
    </cfRule>
    <cfRule type="cellIs" dxfId="138" priority="98" operator="equal">
      <formula>"Yes"</formula>
    </cfRule>
  </conditionalFormatting>
  <conditionalFormatting sqref="A11">
    <cfRule type="cellIs" dxfId="137" priority="95" operator="equal">
      <formula>"No"</formula>
    </cfRule>
    <cfRule type="cellIs" dxfId="136" priority="96" operator="equal">
      <formula>"Yes"</formula>
    </cfRule>
  </conditionalFormatting>
  <conditionalFormatting sqref="A12:A13">
    <cfRule type="cellIs" dxfId="135" priority="93" operator="equal">
      <formula>"No"</formula>
    </cfRule>
    <cfRule type="cellIs" dxfId="134" priority="94" operator="equal">
      <formula>"Yes"</formula>
    </cfRule>
  </conditionalFormatting>
  <conditionalFormatting sqref="A23">
    <cfRule type="cellIs" dxfId="133" priority="75" operator="equal">
      <formula>"No"</formula>
    </cfRule>
    <cfRule type="cellIs" dxfId="132" priority="76" operator="equal">
      <formula>"Yes"</formula>
    </cfRule>
  </conditionalFormatting>
  <conditionalFormatting sqref="A24:A25">
    <cfRule type="cellIs" dxfId="131" priority="73" operator="equal">
      <formula>"No"</formula>
    </cfRule>
    <cfRule type="cellIs" dxfId="130" priority="74" operator="equal">
      <formula>"Yes"</formula>
    </cfRule>
  </conditionalFormatting>
  <conditionalFormatting sqref="A23">
    <cfRule type="cellIs" dxfId="129" priority="87" operator="equal">
      <formula>"No"</formula>
    </cfRule>
    <cfRule type="cellIs" dxfId="128" priority="88" operator="equal">
      <formula>"Yes"</formula>
    </cfRule>
  </conditionalFormatting>
  <conditionalFormatting sqref="A24:A25">
    <cfRule type="cellIs" dxfId="127" priority="85" operator="equal">
      <formula>"No"</formula>
    </cfRule>
    <cfRule type="cellIs" dxfId="126" priority="86" operator="equal">
      <formula>"Yes"</formula>
    </cfRule>
  </conditionalFormatting>
  <conditionalFormatting sqref="A23">
    <cfRule type="cellIs" dxfId="125" priority="83" operator="equal">
      <formula>"No"</formula>
    </cfRule>
    <cfRule type="cellIs" dxfId="124" priority="84" operator="equal">
      <formula>"Yes"</formula>
    </cfRule>
  </conditionalFormatting>
  <conditionalFormatting sqref="A24:A25">
    <cfRule type="cellIs" dxfId="123" priority="81" operator="equal">
      <formula>"No"</formula>
    </cfRule>
    <cfRule type="cellIs" dxfId="122" priority="82" operator="equal">
      <formula>"Yes"</formula>
    </cfRule>
  </conditionalFormatting>
  <conditionalFormatting sqref="A23">
    <cfRule type="cellIs" dxfId="121" priority="79" operator="equal">
      <formula>"No"</formula>
    </cfRule>
    <cfRule type="cellIs" dxfId="120" priority="80" operator="equal">
      <formula>"Yes"</formula>
    </cfRule>
  </conditionalFormatting>
  <conditionalFormatting sqref="A24:A25">
    <cfRule type="cellIs" dxfId="119" priority="77" operator="equal">
      <formula>"No"</formula>
    </cfRule>
    <cfRule type="cellIs" dxfId="118" priority="78" operator="equal">
      <formula>"Yes"</formula>
    </cfRule>
  </conditionalFormatting>
  <conditionalFormatting sqref="A26">
    <cfRule type="cellIs" dxfId="117" priority="59" operator="equal">
      <formula>"No"</formula>
    </cfRule>
    <cfRule type="cellIs" dxfId="116" priority="60" operator="equal">
      <formula>"Yes"</formula>
    </cfRule>
  </conditionalFormatting>
  <conditionalFormatting sqref="A27:A28">
    <cfRule type="cellIs" dxfId="115" priority="57" operator="equal">
      <formula>"No"</formula>
    </cfRule>
    <cfRule type="cellIs" dxfId="114" priority="58" operator="equal">
      <formula>"Yes"</formula>
    </cfRule>
  </conditionalFormatting>
  <conditionalFormatting sqref="A26">
    <cfRule type="cellIs" dxfId="113" priority="71" operator="equal">
      <formula>"No"</formula>
    </cfRule>
    <cfRule type="cellIs" dxfId="112" priority="72" operator="equal">
      <formula>"Yes"</formula>
    </cfRule>
  </conditionalFormatting>
  <conditionalFormatting sqref="A27:A28">
    <cfRule type="cellIs" dxfId="111" priority="69" operator="equal">
      <formula>"No"</formula>
    </cfRule>
    <cfRule type="cellIs" dxfId="110" priority="70" operator="equal">
      <formula>"Yes"</formula>
    </cfRule>
  </conditionalFormatting>
  <conditionalFormatting sqref="A26">
    <cfRule type="cellIs" dxfId="109" priority="67" operator="equal">
      <formula>"No"</formula>
    </cfRule>
    <cfRule type="cellIs" dxfId="108" priority="68" operator="equal">
      <formula>"Yes"</formula>
    </cfRule>
  </conditionalFormatting>
  <conditionalFormatting sqref="A27:A28">
    <cfRule type="cellIs" dxfId="107" priority="65" operator="equal">
      <formula>"No"</formula>
    </cfRule>
    <cfRule type="cellIs" dxfId="106" priority="66" operator="equal">
      <formula>"Yes"</formula>
    </cfRule>
  </conditionalFormatting>
  <conditionalFormatting sqref="A26">
    <cfRule type="cellIs" dxfId="105" priority="63" operator="equal">
      <formula>"No"</formula>
    </cfRule>
    <cfRule type="cellIs" dxfId="104" priority="64" operator="equal">
      <formula>"Yes"</formula>
    </cfRule>
  </conditionalFormatting>
  <conditionalFormatting sqref="A27:A28">
    <cfRule type="cellIs" dxfId="103" priority="61" operator="equal">
      <formula>"No"</formula>
    </cfRule>
    <cfRule type="cellIs" dxfId="102" priority="62" operator="equal">
      <formula>"Yes"</formula>
    </cfRule>
  </conditionalFormatting>
  <conditionalFormatting sqref="A29">
    <cfRule type="cellIs" dxfId="101" priority="43" operator="equal">
      <formula>"No"</formula>
    </cfRule>
    <cfRule type="cellIs" dxfId="100" priority="44" operator="equal">
      <formula>"Yes"</formula>
    </cfRule>
  </conditionalFormatting>
  <conditionalFormatting sqref="A30:A31">
    <cfRule type="cellIs" dxfId="99" priority="41" operator="equal">
      <formula>"No"</formula>
    </cfRule>
    <cfRule type="cellIs" dxfId="98" priority="42" operator="equal">
      <formula>"Yes"</formula>
    </cfRule>
  </conditionalFormatting>
  <conditionalFormatting sqref="A29">
    <cfRule type="cellIs" dxfId="97" priority="55" operator="equal">
      <formula>"No"</formula>
    </cfRule>
    <cfRule type="cellIs" dxfId="96" priority="56" operator="equal">
      <formula>"Yes"</formula>
    </cfRule>
  </conditionalFormatting>
  <conditionalFormatting sqref="A30:A31">
    <cfRule type="cellIs" dxfId="95" priority="53" operator="equal">
      <formula>"No"</formula>
    </cfRule>
    <cfRule type="cellIs" dxfId="94" priority="54" operator="equal">
      <formula>"Yes"</formula>
    </cfRule>
  </conditionalFormatting>
  <conditionalFormatting sqref="A29">
    <cfRule type="cellIs" dxfId="93" priority="51" operator="equal">
      <formula>"No"</formula>
    </cfRule>
    <cfRule type="cellIs" dxfId="92" priority="52" operator="equal">
      <formula>"Yes"</formula>
    </cfRule>
  </conditionalFormatting>
  <conditionalFormatting sqref="A30:A31">
    <cfRule type="cellIs" dxfId="91" priority="49" operator="equal">
      <formula>"No"</formula>
    </cfRule>
    <cfRule type="cellIs" dxfId="90" priority="50" operator="equal">
      <formula>"Yes"</formula>
    </cfRule>
  </conditionalFormatting>
  <conditionalFormatting sqref="A29">
    <cfRule type="cellIs" dxfId="89" priority="47" operator="equal">
      <formula>"No"</formula>
    </cfRule>
    <cfRule type="cellIs" dxfId="88" priority="48" operator="equal">
      <formula>"Yes"</formula>
    </cfRule>
  </conditionalFormatting>
  <conditionalFormatting sqref="A30:A31">
    <cfRule type="cellIs" dxfId="87" priority="45" operator="equal">
      <formula>"No"</formula>
    </cfRule>
    <cfRule type="cellIs" dxfId="86" priority="46" operator="equal">
      <formula>"Yes"</formula>
    </cfRule>
  </conditionalFormatting>
  <conditionalFormatting sqref="A32">
    <cfRule type="cellIs" dxfId="85" priority="39" operator="equal">
      <formula>"No"</formula>
    </cfRule>
    <cfRule type="cellIs" dxfId="84" priority="40" operator="equal">
      <formula>"Yes"</formula>
    </cfRule>
  </conditionalFormatting>
  <conditionalFormatting sqref="A33:A34">
    <cfRule type="cellIs" dxfId="83" priority="37" operator="equal">
      <formula>"No"</formula>
    </cfRule>
    <cfRule type="cellIs" dxfId="82" priority="38" operator="equal">
      <formula>"Yes"</formula>
    </cfRule>
  </conditionalFormatting>
  <conditionalFormatting sqref="A32">
    <cfRule type="cellIs" dxfId="81" priority="35" operator="equal">
      <formula>"No"</formula>
    </cfRule>
    <cfRule type="cellIs" dxfId="80" priority="36" operator="equal">
      <formula>"Yes"</formula>
    </cfRule>
  </conditionalFormatting>
  <conditionalFormatting sqref="A33:A34">
    <cfRule type="cellIs" dxfId="79" priority="33" operator="equal">
      <formula>"No"</formula>
    </cfRule>
    <cfRule type="cellIs" dxfId="78" priority="34" operator="equal">
      <formula>"Yes"</formula>
    </cfRule>
  </conditionalFormatting>
  <conditionalFormatting sqref="A32">
    <cfRule type="cellIs" dxfId="77" priority="31" operator="equal">
      <formula>"No"</formula>
    </cfRule>
    <cfRule type="cellIs" dxfId="76" priority="32" operator="equal">
      <formula>"Yes"</formula>
    </cfRule>
  </conditionalFormatting>
  <conditionalFormatting sqref="A33:A34">
    <cfRule type="cellIs" dxfId="75" priority="29" operator="equal">
      <formula>"No"</formula>
    </cfRule>
    <cfRule type="cellIs" dxfId="74" priority="30" operator="equal">
      <formula>"Yes"</formula>
    </cfRule>
  </conditionalFormatting>
  <conditionalFormatting sqref="A32">
    <cfRule type="cellIs" dxfId="73" priority="27" operator="equal">
      <formula>"No"</formula>
    </cfRule>
    <cfRule type="cellIs" dxfId="72" priority="28" operator="equal">
      <formula>"Yes"</formula>
    </cfRule>
  </conditionalFormatting>
  <conditionalFormatting sqref="A33:A34">
    <cfRule type="cellIs" dxfId="71" priority="25" operator="equal">
      <formula>"No"</formula>
    </cfRule>
    <cfRule type="cellIs" dxfId="70" priority="26" operator="equal">
      <formula>"Yes"</formula>
    </cfRule>
  </conditionalFormatting>
  <conditionalFormatting sqref="A35">
    <cfRule type="cellIs" dxfId="69" priority="17" operator="equal">
      <formula>"No"</formula>
    </cfRule>
    <cfRule type="cellIs" dxfId="68" priority="18" operator="equal">
      <formula>"Yes"</formula>
    </cfRule>
  </conditionalFormatting>
  <conditionalFormatting sqref="A35">
    <cfRule type="cellIs" dxfId="67" priority="23" operator="equal">
      <formula>"No"</formula>
    </cfRule>
    <cfRule type="cellIs" dxfId="66" priority="24" operator="equal">
      <formula>"Yes"</formula>
    </cfRule>
  </conditionalFormatting>
  <conditionalFormatting sqref="A35">
    <cfRule type="cellIs" dxfId="65" priority="21" operator="equal">
      <formula>"No"</formula>
    </cfRule>
    <cfRule type="cellIs" dxfId="64" priority="22" operator="equal">
      <formula>"Yes"</formula>
    </cfRule>
  </conditionalFormatting>
  <conditionalFormatting sqref="A35">
    <cfRule type="cellIs" dxfId="63" priority="19" operator="equal">
      <formula>"No"</formula>
    </cfRule>
    <cfRule type="cellIs" dxfId="62" priority="20" operator="equal">
      <formula>"Yes"</formula>
    </cfRule>
  </conditionalFormatting>
  <conditionalFormatting sqref="A36:A39">
    <cfRule type="cellIs" dxfId="61" priority="9" operator="equal">
      <formula>"No"</formula>
    </cfRule>
    <cfRule type="cellIs" dxfId="60" priority="10" operator="equal">
      <formula>"Yes"</formula>
    </cfRule>
  </conditionalFormatting>
  <conditionalFormatting sqref="A36:A39">
    <cfRule type="cellIs" dxfId="59" priority="15" operator="equal">
      <formula>"No"</formula>
    </cfRule>
    <cfRule type="cellIs" dxfId="58" priority="16" operator="equal">
      <formula>"Yes"</formula>
    </cfRule>
  </conditionalFormatting>
  <conditionalFormatting sqref="A36:A39">
    <cfRule type="cellIs" dxfId="57" priority="13" operator="equal">
      <formula>"No"</formula>
    </cfRule>
    <cfRule type="cellIs" dxfId="56" priority="14" operator="equal">
      <formula>"Yes"</formula>
    </cfRule>
  </conditionalFormatting>
  <conditionalFormatting sqref="A36:A39">
    <cfRule type="cellIs" dxfId="55" priority="11" operator="equal">
      <formula>"No"</formula>
    </cfRule>
    <cfRule type="cellIs" dxfId="54" priority="12" operator="equal">
      <formula>"Yes"</formula>
    </cfRule>
  </conditionalFormatting>
  <conditionalFormatting sqref="A40">
    <cfRule type="cellIs" dxfId="53" priority="1" operator="equal">
      <formula>"No"</formula>
    </cfRule>
    <cfRule type="cellIs" dxfId="52" priority="2" operator="equal">
      <formula>"Yes"</formula>
    </cfRule>
  </conditionalFormatting>
  <conditionalFormatting sqref="A40">
    <cfRule type="cellIs" dxfId="51" priority="7" operator="equal">
      <formula>"No"</formula>
    </cfRule>
    <cfRule type="cellIs" dxfId="50" priority="8" operator="equal">
      <formula>"Yes"</formula>
    </cfRule>
  </conditionalFormatting>
  <conditionalFormatting sqref="A40">
    <cfRule type="cellIs" dxfId="49" priority="5" operator="equal">
      <formula>"No"</formula>
    </cfRule>
    <cfRule type="cellIs" dxfId="48" priority="6" operator="equal">
      <formula>"Yes"</formula>
    </cfRule>
  </conditionalFormatting>
  <conditionalFormatting sqref="A40">
    <cfRule type="cellIs" dxfId="47" priority="3" operator="equal">
      <formula>"No"</formula>
    </cfRule>
    <cfRule type="cellIs" dxfId="46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5" style="24" bestFit="1" customWidth="1"/>
    <col min="2" max="2" width="5.8984375" style="24" bestFit="1" customWidth="1"/>
    <col min="3" max="3" width="4.8984375" style="24" bestFit="1" customWidth="1"/>
    <col min="4" max="4" width="5.3984375" style="24" customWidth="1"/>
    <col min="5" max="5" width="6.19921875" style="24" bestFit="1" customWidth="1"/>
    <col min="6" max="6" width="11.19921875" style="21" bestFit="1" customWidth="1"/>
    <col min="7" max="7" width="2.8984375" style="21" bestFit="1" customWidth="1"/>
    <col min="8" max="8" width="6.3984375" style="21" bestFit="1" customWidth="1"/>
    <col min="9" max="9" width="7.3984375" style="21" bestFit="1" customWidth="1"/>
    <col min="10" max="10" width="4.19921875" style="21" bestFit="1" customWidth="1"/>
    <col min="11" max="11" width="4.69921875" style="21" bestFit="1" customWidth="1"/>
    <col min="12" max="12" width="4.59765625" style="21" bestFit="1" customWidth="1"/>
    <col min="13" max="13" width="7.5" style="21" bestFit="1" customWidth="1"/>
    <col min="14" max="14" width="5.3984375" style="21" bestFit="1" customWidth="1"/>
    <col min="15" max="15" width="4.09765625" style="21" bestFit="1" customWidth="1"/>
    <col min="16" max="16" width="5.3984375" style="21" bestFit="1" customWidth="1"/>
    <col min="17" max="17" width="6.09765625" style="21" bestFit="1" customWidth="1"/>
    <col min="18" max="18" width="4.3984375" style="21" bestFit="1" customWidth="1"/>
    <col min="19" max="19" width="5.69921875" style="21" bestFit="1" customWidth="1"/>
    <col min="20" max="20" width="6.19921875" style="21" bestFit="1" customWidth="1"/>
    <col min="21" max="21" width="9" style="21"/>
    <col min="22" max="22" width="7.8984375" style="21" bestFit="1" customWidth="1"/>
    <col min="23" max="23" width="9" style="21"/>
    <col min="24" max="24" width="7.3984375" style="21" bestFit="1" customWidth="1"/>
    <col min="25" max="25" width="4.3984375" style="21" bestFit="1" customWidth="1"/>
    <col min="26" max="26" width="8.8984375" style="21" hidden="1" customWidth="1"/>
    <col min="27" max="27" width="8.898437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24" t="s">
        <v>49</v>
      </c>
      <c r="C1" s="127" t="s">
        <v>50</v>
      </c>
      <c r="D1" s="130" t="s">
        <v>51</v>
      </c>
      <c r="E1" s="156" t="s">
        <v>83</v>
      </c>
      <c r="F1" s="118" t="s">
        <v>52</v>
      </c>
      <c r="G1" s="119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2" thickTop="1" x14ac:dyDescent="0.3">
      <c r="A2" s="59" t="s">
        <v>75</v>
      </c>
      <c r="B2" s="125">
        <v>15</v>
      </c>
      <c r="C2" s="128">
        <v>12</v>
      </c>
      <c r="D2" s="131">
        <v>17</v>
      </c>
      <c r="E2" s="157">
        <v>0</v>
      </c>
      <c r="F2" s="120" t="s">
        <v>73</v>
      </c>
      <c r="G2" s="121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7" si="0">SUM(H2:U2)</f>
        <v>0</v>
      </c>
      <c r="W2" s="72"/>
      <c r="X2" s="75"/>
      <c r="Y2" s="70">
        <v>42</v>
      </c>
      <c r="Z2" s="66">
        <f t="shared" ref="Z2" si="1">Y2+X2-(V2+W2)</f>
        <v>42</v>
      </c>
      <c r="AA2" s="138">
        <f t="shared" ref="AA2" si="2">SMALL(Y2:Z2,1)</f>
        <v>42</v>
      </c>
    </row>
    <row r="3" spans="1:27" x14ac:dyDescent="0.3">
      <c r="A3" s="159" t="s">
        <v>198</v>
      </c>
      <c r="B3" s="180">
        <v>12</v>
      </c>
      <c r="C3" s="181">
        <v>11</v>
      </c>
      <c r="D3" s="132">
        <v>13</v>
      </c>
      <c r="E3" s="158">
        <v>0</v>
      </c>
      <c r="F3" s="122" t="s">
        <v>73</v>
      </c>
      <c r="G3" s="123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4"/>
      <c r="V3" s="66">
        <f>SUM(H3:U3)</f>
        <v>0</v>
      </c>
      <c r="W3" s="73"/>
      <c r="X3" s="76"/>
      <c r="Y3" s="182">
        <v>18</v>
      </c>
      <c r="Z3" s="67">
        <f t="shared" ref="Z3:Z5" si="3">Y3+X3-(V3+W3)</f>
        <v>18</v>
      </c>
      <c r="AA3" s="138">
        <f t="shared" ref="AA3:AA5" si="4">SMALL(Y3:Z3,1)</f>
        <v>18</v>
      </c>
    </row>
    <row r="4" spans="1:27" x14ac:dyDescent="0.3">
      <c r="A4" s="159" t="s">
        <v>199</v>
      </c>
      <c r="B4" s="180">
        <v>12</v>
      </c>
      <c r="C4" s="181">
        <v>11</v>
      </c>
      <c r="D4" s="132">
        <v>13</v>
      </c>
      <c r="E4" s="158">
        <v>0</v>
      </c>
      <c r="F4" s="122" t="s">
        <v>73</v>
      </c>
      <c r="G4" s="123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>SUM(H4:U4)</f>
        <v>0</v>
      </c>
      <c r="W4" s="73"/>
      <c r="X4" s="76"/>
      <c r="Y4" s="182">
        <v>19</v>
      </c>
      <c r="Z4" s="67">
        <f t="shared" si="3"/>
        <v>19</v>
      </c>
      <c r="AA4" s="138">
        <f t="shared" si="4"/>
        <v>19</v>
      </c>
    </row>
    <row r="5" spans="1:27" x14ac:dyDescent="0.3">
      <c r="A5" s="159" t="s">
        <v>200</v>
      </c>
      <c r="B5" s="180">
        <v>12</v>
      </c>
      <c r="C5" s="181">
        <v>11</v>
      </c>
      <c r="D5" s="132">
        <v>13</v>
      </c>
      <c r="E5" s="158">
        <v>0</v>
      </c>
      <c r="F5" s="122" t="s">
        <v>73</v>
      </c>
      <c r="G5" s="123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>SUM(H5:U5)</f>
        <v>0</v>
      </c>
      <c r="W5" s="73"/>
      <c r="X5" s="76"/>
      <c r="Y5" s="182">
        <v>20</v>
      </c>
      <c r="Z5" s="67">
        <f t="shared" si="3"/>
        <v>20</v>
      </c>
      <c r="AA5" s="138">
        <f t="shared" si="4"/>
        <v>20</v>
      </c>
    </row>
    <row r="6" spans="1:27" x14ac:dyDescent="0.3">
      <c r="A6" s="172" t="s">
        <v>118</v>
      </c>
      <c r="B6" s="125">
        <v>13</v>
      </c>
      <c r="C6" s="128">
        <v>11</v>
      </c>
      <c r="D6" s="131">
        <v>15</v>
      </c>
      <c r="E6" s="157">
        <v>0</v>
      </c>
      <c r="F6" s="120" t="s">
        <v>73</v>
      </c>
      <c r="G6" s="121">
        <v>0</v>
      </c>
      <c r="H6" s="167"/>
      <c r="I6" s="168"/>
      <c r="J6" s="168"/>
      <c r="K6" s="168"/>
      <c r="L6" s="168"/>
      <c r="M6" s="169"/>
      <c r="N6" s="168"/>
      <c r="O6" s="168"/>
      <c r="P6" s="168"/>
      <c r="Q6" s="168"/>
      <c r="R6" s="168"/>
      <c r="S6" s="168"/>
      <c r="T6" s="168"/>
      <c r="U6" s="170"/>
      <c r="V6" s="165"/>
      <c r="W6" s="171"/>
      <c r="X6" s="165"/>
      <c r="Y6" s="164"/>
      <c r="Z6" s="165"/>
      <c r="AA6" s="166"/>
    </row>
    <row r="7" spans="1:27" ht="15.75" x14ac:dyDescent="0.25">
      <c r="A7" s="59" t="s">
        <v>85</v>
      </c>
      <c r="B7" s="126">
        <v>10</v>
      </c>
      <c r="C7" s="129">
        <v>12</v>
      </c>
      <c r="D7" s="132">
        <v>12</v>
      </c>
      <c r="E7" s="158">
        <v>0</v>
      </c>
      <c r="F7" s="122" t="s">
        <v>73</v>
      </c>
      <c r="G7" s="123">
        <v>0</v>
      </c>
      <c r="H7" s="57">
        <v>14</v>
      </c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4"/>
      <c r="V7" s="66">
        <f t="shared" si="0"/>
        <v>14</v>
      </c>
      <c r="W7" s="73"/>
      <c r="X7" s="76"/>
      <c r="Y7" s="70">
        <v>24</v>
      </c>
      <c r="Z7" s="67">
        <f>Y7+X7-(V7+W7)</f>
        <v>10</v>
      </c>
      <c r="AA7" s="138">
        <f>SMALL(Y7:Z7,1)</f>
        <v>10</v>
      </c>
    </row>
    <row r="8" spans="1:27" x14ac:dyDescent="0.3">
      <c r="A8" s="159" t="s">
        <v>91</v>
      </c>
      <c r="B8" s="126">
        <f>12-2</f>
        <v>10</v>
      </c>
      <c r="C8" s="129">
        <f>12-2</f>
        <v>10</v>
      </c>
      <c r="D8" s="132">
        <f>14-2</f>
        <v>12</v>
      </c>
      <c r="E8" s="158">
        <v>0</v>
      </c>
      <c r="F8" s="122" t="s">
        <v>73</v>
      </c>
      <c r="G8" s="123">
        <v>0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4"/>
      <c r="V8" s="66">
        <f t="shared" ref="V8" si="5">SUM(H8:U8)</f>
        <v>0</v>
      </c>
      <c r="W8" s="73"/>
      <c r="X8" s="76"/>
      <c r="Y8" s="70">
        <f>28</f>
        <v>28</v>
      </c>
      <c r="Z8" s="67">
        <f t="shared" ref="Z8" si="6">Y8+X8-(V8+W8)</f>
        <v>28</v>
      </c>
      <c r="AA8" s="138">
        <f t="shared" ref="AA8" si="7">SMALL(Y8:Z8,1)</f>
        <v>28</v>
      </c>
    </row>
    <row r="9" spans="1:27" ht="18" x14ac:dyDescent="0.3">
      <c r="A9" s="60" t="s">
        <v>187</v>
      </c>
      <c r="B9" s="186">
        <f>20+2</f>
        <v>22</v>
      </c>
      <c r="C9" s="187">
        <f>10+2</f>
        <v>12</v>
      </c>
      <c r="D9" s="188">
        <f>20+2</f>
        <v>22</v>
      </c>
      <c r="E9" s="158">
        <v>0</v>
      </c>
      <c r="F9" s="122" t="s">
        <v>73</v>
      </c>
      <c r="G9" s="123">
        <v>0</v>
      </c>
      <c r="H9" s="57">
        <v>16</v>
      </c>
      <c r="I9" s="22"/>
      <c r="J9" s="23"/>
      <c r="K9" s="152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ref="V9" si="8">SUM(H9:U9)</f>
        <v>16</v>
      </c>
      <c r="W9" s="73"/>
      <c r="X9" s="76"/>
      <c r="Y9" s="70">
        <v>41</v>
      </c>
      <c r="Z9" s="67">
        <f t="shared" ref="Z9" si="9">Y9+X9-(V9+W9)</f>
        <v>25</v>
      </c>
      <c r="AA9" s="138">
        <f t="shared" ref="AA9" si="10">SMALL(Y9:Z9,1)</f>
        <v>25</v>
      </c>
    </row>
    <row r="10" spans="1:27" x14ac:dyDescent="0.3">
      <c r="A10" s="60" t="s">
        <v>191</v>
      </c>
      <c r="B10" s="180">
        <v>10</v>
      </c>
      <c r="C10" s="181">
        <v>10</v>
      </c>
      <c r="D10" s="132">
        <v>10</v>
      </c>
      <c r="E10" s="158">
        <v>0</v>
      </c>
      <c r="F10" s="122" t="s">
        <v>73</v>
      </c>
      <c r="G10" s="123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4"/>
      <c r="V10" s="66">
        <f t="shared" ref="V10" si="11">SUM(H10:U10)</f>
        <v>0</v>
      </c>
      <c r="W10" s="73"/>
      <c r="X10" s="76"/>
      <c r="Y10" s="70">
        <v>23</v>
      </c>
      <c r="Z10" s="67">
        <f t="shared" ref="Z10" si="12">Y10+X10-(V10+W10)</f>
        <v>23</v>
      </c>
      <c r="AA10" s="138">
        <f t="shared" ref="AA10" si="13">SMALL(Y10:Z10,1)</f>
        <v>23</v>
      </c>
    </row>
    <row r="11" spans="1:27" x14ac:dyDescent="0.3">
      <c r="A11" s="60" t="s">
        <v>98</v>
      </c>
      <c r="B11" s="180">
        <v>13</v>
      </c>
      <c r="C11" s="181">
        <v>13</v>
      </c>
      <c r="D11" s="132">
        <v>15</v>
      </c>
      <c r="E11" s="158">
        <v>0</v>
      </c>
      <c r="F11" s="122" t="s">
        <v>110</v>
      </c>
      <c r="G11" s="123" t="s">
        <v>111</v>
      </c>
      <c r="H11" s="57"/>
      <c r="I11" s="22"/>
      <c r="J11" s="23"/>
      <c r="K11" s="152"/>
      <c r="L11" s="30"/>
      <c r="M11" s="33"/>
      <c r="N11" s="39"/>
      <c r="O11" s="42"/>
      <c r="P11" s="45"/>
      <c r="Q11" s="48"/>
      <c r="R11" s="51"/>
      <c r="S11" s="54"/>
      <c r="T11" s="36"/>
      <c r="U11" s="64"/>
      <c r="V11" s="67">
        <f t="shared" ref="V11:V12" si="14">SUM(H11:U11)</f>
        <v>0</v>
      </c>
      <c r="W11" s="73"/>
      <c r="X11" s="76"/>
      <c r="Y11" s="182">
        <v>56</v>
      </c>
      <c r="Z11" s="67">
        <f t="shared" ref="Z11:Z13" si="15">Y11+X11-(V11+W11)</f>
        <v>56</v>
      </c>
      <c r="AA11" s="138">
        <f t="shared" ref="AA11:AA13" si="16">SMALL(Y11:Z11,1)</f>
        <v>56</v>
      </c>
    </row>
    <row r="12" spans="1:27" x14ac:dyDescent="0.3">
      <c r="A12" s="60" t="s">
        <v>188</v>
      </c>
      <c r="B12" s="126">
        <v>16</v>
      </c>
      <c r="C12" s="129">
        <v>14</v>
      </c>
      <c r="D12" s="132">
        <v>19</v>
      </c>
      <c r="E12" s="158">
        <v>0</v>
      </c>
      <c r="F12" s="122" t="s">
        <v>73</v>
      </c>
      <c r="G12" s="123">
        <v>0</v>
      </c>
      <c r="H12" s="57">
        <v>8</v>
      </c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4"/>
      <c r="V12" s="66">
        <f t="shared" si="14"/>
        <v>8</v>
      </c>
      <c r="W12" s="73"/>
      <c r="X12" s="76"/>
      <c r="Y12" s="182">
        <v>28</v>
      </c>
      <c r="Z12" s="67">
        <f t="shared" si="15"/>
        <v>20</v>
      </c>
      <c r="AA12" s="138">
        <f t="shared" si="16"/>
        <v>20</v>
      </c>
    </row>
    <row r="13" spans="1:27" x14ac:dyDescent="0.3">
      <c r="A13" s="60" t="s">
        <v>76</v>
      </c>
      <c r="B13" s="126">
        <f>14+3</f>
        <v>17</v>
      </c>
      <c r="C13" s="129">
        <f>10+3</f>
        <v>13</v>
      </c>
      <c r="D13" s="132">
        <f>15+3</f>
        <v>18</v>
      </c>
      <c r="E13" s="158">
        <v>0</v>
      </c>
      <c r="F13" s="122" t="s">
        <v>73</v>
      </c>
      <c r="G13" s="123">
        <v>0</v>
      </c>
      <c r="H13" s="57"/>
      <c r="I13" s="22">
        <v>2</v>
      </c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4"/>
      <c r="V13" s="66">
        <f t="shared" ref="V13" si="17">SUM(H13:U13)</f>
        <v>2</v>
      </c>
      <c r="W13" s="73"/>
      <c r="X13" s="76"/>
      <c r="Y13" s="70">
        <v>74</v>
      </c>
      <c r="Z13" s="67">
        <f t="shared" si="15"/>
        <v>72</v>
      </c>
      <c r="AA13" s="138">
        <f t="shared" si="16"/>
        <v>72</v>
      </c>
    </row>
    <row r="14" spans="1:27" x14ac:dyDescent="0.3">
      <c r="A14" s="60" t="s">
        <v>190</v>
      </c>
      <c r="B14" s="126">
        <v>10</v>
      </c>
      <c r="C14" s="129">
        <v>10</v>
      </c>
      <c r="D14" s="132">
        <v>10</v>
      </c>
      <c r="E14" s="158">
        <v>0</v>
      </c>
      <c r="F14" s="122" t="s">
        <v>73</v>
      </c>
      <c r="G14" s="123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4"/>
      <c r="V14" s="66">
        <f t="shared" ref="V14" si="18">SUM(H14:U14)</f>
        <v>0</v>
      </c>
      <c r="W14" s="73"/>
      <c r="X14" s="76"/>
      <c r="Y14" s="70">
        <v>8</v>
      </c>
      <c r="Z14" s="67">
        <f t="shared" ref="Z14" si="19">Y14+X14-(V14+W14)</f>
        <v>8</v>
      </c>
      <c r="AA14" s="138">
        <f t="shared" ref="AA14" si="20">SMALL(Y14:Z14,1)</f>
        <v>8</v>
      </c>
    </row>
    <row r="15" spans="1:27" x14ac:dyDescent="0.3">
      <c r="A15" s="159" t="s">
        <v>157</v>
      </c>
      <c r="B15" s="126">
        <v>21</v>
      </c>
      <c r="C15" s="129">
        <v>12</v>
      </c>
      <c r="D15" s="132">
        <v>22</v>
      </c>
      <c r="E15" s="158">
        <v>0</v>
      </c>
      <c r="F15" s="122" t="s">
        <v>163</v>
      </c>
      <c r="G15" s="123">
        <v>5</v>
      </c>
      <c r="H15" s="57"/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/>
      <c r="U15" s="64"/>
      <c r="V15" s="66">
        <f t="shared" ref="V15:V27" si="21">SUM(H15:U15)</f>
        <v>0</v>
      </c>
      <c r="W15" s="73"/>
      <c r="X15" s="76"/>
      <c r="Y15" s="70">
        <v>44</v>
      </c>
      <c r="Z15" s="67">
        <f t="shared" ref="Z15" si="22">Y15+X15-(V15+W15)</f>
        <v>44</v>
      </c>
      <c r="AA15" s="138">
        <f t="shared" ref="AA15" si="23">SMALL(Y15:Z15,1)</f>
        <v>44</v>
      </c>
    </row>
    <row r="16" spans="1:27" x14ac:dyDescent="0.3">
      <c r="A16" s="179" t="s">
        <v>112</v>
      </c>
      <c r="B16" s="180">
        <v>23</v>
      </c>
      <c r="C16" s="181">
        <v>24</v>
      </c>
      <c r="D16" s="132">
        <v>28</v>
      </c>
      <c r="E16" s="158">
        <v>0</v>
      </c>
      <c r="F16" s="122" t="s">
        <v>73</v>
      </c>
      <c r="G16" s="123">
        <v>0</v>
      </c>
      <c r="H16" s="57">
        <v>19</v>
      </c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4"/>
      <c r="V16" s="66">
        <f t="shared" si="21"/>
        <v>19</v>
      </c>
      <c r="W16" s="73"/>
      <c r="X16" s="76"/>
      <c r="Y16" s="182">
        <v>45</v>
      </c>
      <c r="Z16" s="67">
        <f>Y16+X16-(V16+W16)</f>
        <v>26</v>
      </c>
      <c r="AA16" s="138">
        <f>SMALL(Y16:Z16,1)</f>
        <v>26</v>
      </c>
    </row>
    <row r="17" spans="1:27" x14ac:dyDescent="0.3">
      <c r="A17" s="179" t="s">
        <v>152</v>
      </c>
      <c r="B17" s="180">
        <v>19</v>
      </c>
      <c r="C17" s="181">
        <v>19</v>
      </c>
      <c r="D17" s="132">
        <v>23</v>
      </c>
      <c r="E17" s="158">
        <v>0</v>
      </c>
      <c r="F17" s="122" t="s">
        <v>73</v>
      </c>
      <c r="G17" s="123">
        <v>0</v>
      </c>
      <c r="H17" s="57">
        <v>10</v>
      </c>
      <c r="I17" s="22"/>
      <c r="J17" s="23"/>
      <c r="K17" s="27"/>
      <c r="L17" s="30"/>
      <c r="M17" s="33"/>
      <c r="N17" s="39"/>
      <c r="O17" s="42"/>
      <c r="P17" s="45"/>
      <c r="Q17" s="48"/>
      <c r="R17" s="51"/>
      <c r="S17" s="54"/>
      <c r="T17" s="36"/>
      <c r="U17" s="64"/>
      <c r="V17" s="66">
        <f t="shared" ref="V17" si="24">SUM(H17:U17)</f>
        <v>10</v>
      </c>
      <c r="W17" s="73"/>
      <c r="X17" s="76"/>
      <c r="Y17" s="182">
        <v>39</v>
      </c>
      <c r="Z17" s="67">
        <f>Y17+X17-(V17+W17)</f>
        <v>29</v>
      </c>
      <c r="AA17" s="138">
        <f>SMALL(Y17:Z17,1)</f>
        <v>29</v>
      </c>
    </row>
    <row r="18" spans="1:27" x14ac:dyDescent="0.3">
      <c r="A18" s="179" t="s">
        <v>114</v>
      </c>
      <c r="B18" s="180">
        <v>15</v>
      </c>
      <c r="C18" s="181">
        <v>12</v>
      </c>
      <c r="D18" s="132">
        <v>16</v>
      </c>
      <c r="E18" s="158">
        <v>0</v>
      </c>
      <c r="F18" s="122" t="s">
        <v>73</v>
      </c>
      <c r="G18" s="123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4"/>
      <c r="V18" s="66">
        <f t="shared" si="21"/>
        <v>0</v>
      </c>
      <c r="W18" s="73"/>
      <c r="X18" s="76"/>
      <c r="Y18" s="182">
        <v>26</v>
      </c>
      <c r="Z18" s="67">
        <f t="shared" ref="Z18" si="25">Y18+X18-(V18+W18)</f>
        <v>26</v>
      </c>
      <c r="AA18" s="138">
        <f t="shared" ref="AA18" si="26">SMALL(Y18:Z18,1)</f>
        <v>26</v>
      </c>
    </row>
    <row r="19" spans="1:27" x14ac:dyDescent="0.3">
      <c r="A19" s="183" t="s">
        <v>124</v>
      </c>
      <c r="B19" s="180">
        <v>14</v>
      </c>
      <c r="C19" s="181">
        <v>14</v>
      </c>
      <c r="D19" s="132">
        <v>17</v>
      </c>
      <c r="E19" s="158">
        <v>0</v>
      </c>
      <c r="F19" s="122" t="s">
        <v>146</v>
      </c>
      <c r="G19" s="123">
        <v>5</v>
      </c>
      <c r="H19" s="57"/>
      <c r="I19" s="22"/>
      <c r="J19" s="23"/>
      <c r="K19" s="152"/>
      <c r="L19" s="153"/>
      <c r="M19" s="33"/>
      <c r="N19" s="39"/>
      <c r="O19" s="42"/>
      <c r="P19" s="45"/>
      <c r="Q19" s="48"/>
      <c r="R19" s="51"/>
      <c r="S19" s="54"/>
      <c r="T19" s="36"/>
      <c r="U19" s="64"/>
      <c r="V19" s="66">
        <f t="shared" si="21"/>
        <v>0</v>
      </c>
      <c r="W19" s="73"/>
      <c r="X19" s="76"/>
      <c r="Y19" s="182">
        <v>17</v>
      </c>
      <c r="Z19" s="67">
        <f t="shared" ref="Z19:Z20" si="27">Y19+X19-(V19+W19)</f>
        <v>17</v>
      </c>
      <c r="AA19" s="138">
        <f t="shared" ref="AA19:AA20" si="28">SMALL(Y19:Z19,1)</f>
        <v>17</v>
      </c>
    </row>
    <row r="20" spans="1:27" x14ac:dyDescent="0.3">
      <c r="A20" s="179" t="s">
        <v>125</v>
      </c>
      <c r="B20" s="180">
        <v>10</v>
      </c>
      <c r="C20" s="181">
        <v>13</v>
      </c>
      <c r="D20" s="132">
        <v>13</v>
      </c>
      <c r="E20" s="158">
        <v>0</v>
      </c>
      <c r="F20" s="122" t="s">
        <v>73</v>
      </c>
      <c r="G20" s="123">
        <v>0</v>
      </c>
      <c r="H20" s="57">
        <v>20</v>
      </c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4"/>
      <c r="V20" s="66">
        <f t="shared" si="21"/>
        <v>20</v>
      </c>
      <c r="W20" s="73"/>
      <c r="X20" s="76"/>
      <c r="Y20" s="182">
        <v>17</v>
      </c>
      <c r="Z20" s="67">
        <f t="shared" si="27"/>
        <v>-3</v>
      </c>
      <c r="AA20" s="138">
        <f t="shared" si="28"/>
        <v>-3</v>
      </c>
    </row>
    <row r="21" spans="1:27" x14ac:dyDescent="0.3">
      <c r="A21" s="179" t="s">
        <v>126</v>
      </c>
      <c r="B21" s="180">
        <v>12</v>
      </c>
      <c r="C21" s="181">
        <v>11</v>
      </c>
      <c r="D21" s="132">
        <v>13</v>
      </c>
      <c r="E21" s="158">
        <v>0</v>
      </c>
      <c r="F21" s="122" t="s">
        <v>73</v>
      </c>
      <c r="G21" s="123">
        <v>0</v>
      </c>
      <c r="H21" s="57">
        <v>18</v>
      </c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4"/>
      <c r="V21" s="66">
        <f t="shared" si="21"/>
        <v>18</v>
      </c>
      <c r="W21" s="73"/>
      <c r="X21" s="76"/>
      <c r="Y21" s="182">
        <v>29</v>
      </c>
      <c r="Z21" s="67">
        <f t="shared" ref="Z21" si="29">Y21+X21-(V21+W21)</f>
        <v>11</v>
      </c>
      <c r="AA21" s="138">
        <f t="shared" ref="AA21" si="30">SMALL(Y21:Z21,1)</f>
        <v>11</v>
      </c>
    </row>
    <row r="22" spans="1:27" x14ac:dyDescent="0.3">
      <c r="A22" s="179" t="s">
        <v>136</v>
      </c>
      <c r="B22" s="180">
        <f>14+4</f>
        <v>18</v>
      </c>
      <c r="C22" s="181">
        <v>14</v>
      </c>
      <c r="D22" s="132">
        <f>17+4</f>
        <v>21</v>
      </c>
      <c r="E22" s="158">
        <v>0</v>
      </c>
      <c r="F22" s="122" t="s">
        <v>73</v>
      </c>
      <c r="G22" s="123">
        <v>0</v>
      </c>
      <c r="H22" s="57"/>
      <c r="I22" s="22"/>
      <c r="J22" s="23">
        <v>5</v>
      </c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4"/>
      <c r="V22" s="66">
        <f t="shared" si="21"/>
        <v>5</v>
      </c>
      <c r="W22" s="73"/>
      <c r="X22" s="76"/>
      <c r="Y22" s="182">
        <v>30</v>
      </c>
      <c r="Z22" s="67">
        <f t="shared" ref="Z22" si="31">Y22+X22-(V22+W22)</f>
        <v>25</v>
      </c>
      <c r="AA22" s="138">
        <f t="shared" ref="AA22" si="32">SMALL(Y22:Z22,1)</f>
        <v>25</v>
      </c>
    </row>
    <row r="23" spans="1:27" x14ac:dyDescent="0.3">
      <c r="A23" s="179" t="s">
        <v>128</v>
      </c>
      <c r="B23" s="180">
        <v>18</v>
      </c>
      <c r="C23" s="181">
        <v>20</v>
      </c>
      <c r="D23" s="132">
        <v>21</v>
      </c>
      <c r="E23" s="158">
        <v>0</v>
      </c>
      <c r="F23" s="122" t="s">
        <v>73</v>
      </c>
      <c r="G23" s="123">
        <v>0</v>
      </c>
      <c r="H23" s="57"/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4"/>
      <c r="V23" s="66">
        <f t="shared" si="21"/>
        <v>0</v>
      </c>
      <c r="W23" s="73"/>
      <c r="X23" s="76"/>
      <c r="Y23" s="182">
        <v>39</v>
      </c>
      <c r="Z23" s="67">
        <f t="shared" ref="Z23" si="33">Y23+X23-(V23+W23)</f>
        <v>39</v>
      </c>
      <c r="AA23" s="138">
        <f t="shared" ref="AA23" si="34">SMALL(Y23:Z23,1)</f>
        <v>39</v>
      </c>
    </row>
    <row r="24" spans="1:27" x14ac:dyDescent="0.3">
      <c r="A24" s="179" t="s">
        <v>129</v>
      </c>
      <c r="B24" s="180">
        <v>14</v>
      </c>
      <c r="C24" s="181">
        <v>13</v>
      </c>
      <c r="D24" s="132">
        <v>17</v>
      </c>
      <c r="E24" s="158">
        <v>0</v>
      </c>
      <c r="F24" s="122" t="s">
        <v>73</v>
      </c>
      <c r="G24" s="123">
        <v>0</v>
      </c>
      <c r="H24" s="57"/>
      <c r="I24" s="22"/>
      <c r="J24" s="23"/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4"/>
      <c r="V24" s="66">
        <f t="shared" si="21"/>
        <v>0</v>
      </c>
      <c r="W24" s="73"/>
      <c r="X24" s="76"/>
      <c r="Y24" s="182">
        <v>71</v>
      </c>
      <c r="Z24" s="67">
        <f t="shared" ref="Z24:Z25" si="35">Y24+X24-(V24+W24)</f>
        <v>71</v>
      </c>
      <c r="AA24" s="138">
        <f t="shared" ref="AA24:AA25" si="36">SMALL(Y24:Z24,1)</f>
        <v>71</v>
      </c>
    </row>
    <row r="25" spans="1:27" x14ac:dyDescent="0.3">
      <c r="A25" s="179" t="s">
        <v>130</v>
      </c>
      <c r="B25" s="180">
        <v>12</v>
      </c>
      <c r="C25" s="181">
        <v>16</v>
      </c>
      <c r="D25" s="132">
        <v>18</v>
      </c>
      <c r="E25" s="158">
        <v>0</v>
      </c>
      <c r="F25" s="122" t="s">
        <v>150</v>
      </c>
      <c r="G25" s="123">
        <v>4</v>
      </c>
      <c r="H25" s="57"/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/>
      <c r="U25" s="64"/>
      <c r="V25" s="66">
        <f t="shared" si="21"/>
        <v>0</v>
      </c>
      <c r="W25" s="73"/>
      <c r="X25" s="76"/>
      <c r="Y25" s="182">
        <v>51</v>
      </c>
      <c r="Z25" s="67">
        <f t="shared" si="35"/>
        <v>51</v>
      </c>
      <c r="AA25" s="138">
        <f t="shared" si="36"/>
        <v>51</v>
      </c>
    </row>
    <row r="26" spans="1:27" x14ac:dyDescent="0.3">
      <c r="A26" s="179" t="s">
        <v>131</v>
      </c>
      <c r="B26" s="180">
        <v>16</v>
      </c>
      <c r="C26" s="181">
        <v>12</v>
      </c>
      <c r="D26" s="132">
        <v>17</v>
      </c>
      <c r="E26" s="158">
        <v>0</v>
      </c>
      <c r="F26" s="122" t="s">
        <v>73</v>
      </c>
      <c r="G26" s="123">
        <v>0</v>
      </c>
      <c r="H26" s="57"/>
      <c r="I26" s="22"/>
      <c r="J26" s="23"/>
      <c r="K26" s="27"/>
      <c r="L26" s="30"/>
      <c r="M26" s="33"/>
      <c r="N26" s="39"/>
      <c r="O26" s="42"/>
      <c r="P26" s="45"/>
      <c r="Q26" s="48"/>
      <c r="R26" s="51"/>
      <c r="S26" s="54"/>
      <c r="T26" s="36"/>
      <c r="U26" s="64"/>
      <c r="V26" s="66">
        <f t="shared" si="21"/>
        <v>0</v>
      </c>
      <c r="W26" s="73"/>
      <c r="X26" s="76"/>
      <c r="Y26" s="182">
        <v>51</v>
      </c>
      <c r="Z26" s="67">
        <f t="shared" ref="Z26:Z27" si="37">Y26+X26-(V26+W26)</f>
        <v>51</v>
      </c>
      <c r="AA26" s="138">
        <f t="shared" ref="AA26:AA27" si="38">SMALL(Y26:Z26,1)</f>
        <v>51</v>
      </c>
    </row>
    <row r="27" spans="1:27" x14ac:dyDescent="0.3">
      <c r="A27" s="61" t="s">
        <v>177</v>
      </c>
      <c r="B27" s="126">
        <v>11</v>
      </c>
      <c r="C27" s="129">
        <v>12</v>
      </c>
      <c r="D27" s="132">
        <v>13</v>
      </c>
      <c r="E27" s="158">
        <v>0</v>
      </c>
      <c r="F27" s="122" t="s">
        <v>178</v>
      </c>
      <c r="G27" s="123">
        <v>5</v>
      </c>
      <c r="H27" s="57">
        <v>5</v>
      </c>
      <c r="I27" s="22"/>
      <c r="J27" s="23"/>
      <c r="K27" s="27"/>
      <c r="L27" s="30"/>
      <c r="M27" s="33"/>
      <c r="N27" s="39"/>
      <c r="O27" s="42"/>
      <c r="P27" s="45"/>
      <c r="Q27" s="48"/>
      <c r="R27" s="51"/>
      <c r="S27" s="54"/>
      <c r="T27" s="36"/>
      <c r="U27" s="64"/>
      <c r="V27" s="66">
        <f t="shared" si="21"/>
        <v>5</v>
      </c>
      <c r="W27" s="73"/>
      <c r="X27" s="76"/>
      <c r="Y27" s="178">
        <v>11</v>
      </c>
      <c r="Z27" s="67">
        <f t="shared" si="37"/>
        <v>6</v>
      </c>
      <c r="AA27" s="138">
        <f t="shared" si="38"/>
        <v>6</v>
      </c>
    </row>
    <row r="28" spans="1:27" x14ac:dyDescent="0.3">
      <c r="A28" s="21"/>
      <c r="B28" s="21"/>
      <c r="C28" s="21"/>
      <c r="D28" s="21"/>
      <c r="E28" s="21"/>
    </row>
    <row r="29" spans="1:27" x14ac:dyDescent="0.3">
      <c r="A29" s="21"/>
      <c r="B29" s="21"/>
      <c r="C29" s="21"/>
      <c r="D29" s="21"/>
      <c r="E29" s="21"/>
    </row>
  </sheetData>
  <conditionalFormatting sqref="AA9 AA12:AA13 AA19:AA20">
    <cfRule type="cellIs" dxfId="45" priority="224" stopIfTrue="1" operator="lessThan">
      <formula>0.5</formula>
    </cfRule>
  </conditionalFormatting>
  <conditionalFormatting sqref="AA22 AA24:AA26 AA18:AA20 AA12:AA13 AA8:AA9 AA15:AA16 AA3:AA5">
    <cfRule type="cellIs" dxfId="44" priority="225" operator="lessThan">
      <formula>$Z3/2</formula>
    </cfRule>
  </conditionalFormatting>
  <conditionalFormatting sqref="AA2 AA7">
    <cfRule type="cellIs" dxfId="43" priority="222" stopIfTrue="1" operator="lessThan">
      <formula>0.5</formula>
    </cfRule>
  </conditionalFormatting>
  <conditionalFormatting sqref="AA2 AA7">
    <cfRule type="cellIs" dxfId="42" priority="223" operator="lessThan">
      <formula>$Z2/2</formula>
    </cfRule>
  </conditionalFormatting>
  <conditionalFormatting sqref="AA8">
    <cfRule type="cellIs" dxfId="41" priority="184" stopIfTrue="1" operator="lessThan">
      <formula>0.5</formula>
    </cfRule>
  </conditionalFormatting>
  <conditionalFormatting sqref="AA13">
    <cfRule type="cellIs" dxfId="40" priority="172" stopIfTrue="1" operator="lessThan">
      <formula>0.5</formula>
    </cfRule>
  </conditionalFormatting>
  <conditionalFormatting sqref="AA13">
    <cfRule type="cellIs" dxfId="39" priority="173" operator="lessThan">
      <formula>$Z13/2</formula>
    </cfRule>
  </conditionalFormatting>
  <conditionalFormatting sqref="AA6">
    <cfRule type="cellIs" dxfId="38" priority="108" stopIfTrue="1" operator="lessThan">
      <formula>0.5</formula>
    </cfRule>
  </conditionalFormatting>
  <conditionalFormatting sqref="AA6">
    <cfRule type="cellIs" dxfId="37" priority="109" operator="lessThan">
      <formula>$Z6/2</formula>
    </cfRule>
  </conditionalFormatting>
  <conditionalFormatting sqref="AA19">
    <cfRule type="cellIs" dxfId="36" priority="88" stopIfTrue="1" operator="lessThan">
      <formula>0.5</formula>
    </cfRule>
  </conditionalFormatting>
  <conditionalFormatting sqref="AA20">
    <cfRule type="cellIs" dxfId="35" priority="84" stopIfTrue="1" operator="lessThan">
      <formula>0.5</formula>
    </cfRule>
  </conditionalFormatting>
  <conditionalFormatting sqref="AA16">
    <cfRule type="cellIs" dxfId="34" priority="80" stopIfTrue="1" operator="lessThan">
      <formula>0.5</formula>
    </cfRule>
  </conditionalFormatting>
  <conditionalFormatting sqref="AA11">
    <cfRule type="cellIs" dxfId="33" priority="76" stopIfTrue="1" operator="lessThan">
      <formula>0.5</formula>
    </cfRule>
  </conditionalFormatting>
  <conditionalFormatting sqref="AA11">
    <cfRule type="cellIs" dxfId="32" priority="77" operator="lessThan">
      <formula>$Z11/2</formula>
    </cfRule>
  </conditionalFormatting>
  <conditionalFormatting sqref="AA21">
    <cfRule type="cellIs" dxfId="31" priority="75" operator="lessThan">
      <formula>$Z21/2</formula>
    </cfRule>
  </conditionalFormatting>
  <conditionalFormatting sqref="AA21">
    <cfRule type="cellIs" dxfId="30" priority="74" stopIfTrue="1" operator="lessThan">
      <formula>0.5</formula>
    </cfRule>
  </conditionalFormatting>
  <conditionalFormatting sqref="AA21">
    <cfRule type="cellIs" dxfId="29" priority="71" operator="lessThan">
      <formula>$Z21/2</formula>
    </cfRule>
  </conditionalFormatting>
  <conditionalFormatting sqref="AA21">
    <cfRule type="cellIs" dxfId="28" priority="70" stopIfTrue="1" operator="lessThan">
      <formula>0.5</formula>
    </cfRule>
  </conditionalFormatting>
  <conditionalFormatting sqref="AA16">
    <cfRule type="cellIs" dxfId="27" priority="62" stopIfTrue="1" operator="lessThan">
      <formula>0.5</formula>
    </cfRule>
  </conditionalFormatting>
  <conditionalFormatting sqref="AA18">
    <cfRule type="cellIs" dxfId="26" priority="56" stopIfTrue="1" operator="lessThan">
      <formula>0.5</formula>
    </cfRule>
  </conditionalFormatting>
  <conditionalFormatting sqref="AA18">
    <cfRule type="cellIs" dxfId="25" priority="54" stopIfTrue="1" operator="lessThan">
      <formula>0.5</formula>
    </cfRule>
  </conditionalFormatting>
  <conditionalFormatting sqref="AA24:AA26">
    <cfRule type="cellIs" dxfId="24" priority="46" stopIfTrue="1" operator="lessThan">
      <formula>0.5</formula>
    </cfRule>
  </conditionalFormatting>
  <conditionalFormatting sqref="AA24:AA26">
    <cfRule type="cellIs" dxfId="23" priority="44" stopIfTrue="1" operator="lessThan">
      <formula>0.5</formula>
    </cfRule>
  </conditionalFormatting>
  <conditionalFormatting sqref="AA22">
    <cfRule type="cellIs" dxfId="22" priority="42" stopIfTrue="1" operator="lessThan">
      <formula>0.5</formula>
    </cfRule>
  </conditionalFormatting>
  <conditionalFormatting sqref="AA22">
    <cfRule type="cellIs" dxfId="21" priority="40" stopIfTrue="1" operator="lessThan">
      <formula>0.5</formula>
    </cfRule>
  </conditionalFormatting>
  <conditionalFormatting sqref="AA26">
    <cfRule type="cellIs" dxfId="20" priority="27" stopIfTrue="1" operator="lessThan">
      <formula>0.5</formula>
    </cfRule>
  </conditionalFormatting>
  <conditionalFormatting sqref="AA26">
    <cfRule type="cellIs" dxfId="19" priority="26" stopIfTrue="1" operator="lessThan">
      <formula>0.5</formula>
    </cfRule>
  </conditionalFormatting>
  <conditionalFormatting sqref="AA3:AA5">
    <cfRule type="cellIs" dxfId="18" priority="19" stopIfTrue="1" operator="lessThan">
      <formula>0.5</formula>
    </cfRule>
  </conditionalFormatting>
  <conditionalFormatting sqref="AA23">
    <cfRule type="cellIs" dxfId="17" priority="23" operator="lessThan">
      <formula>$Z23/2</formula>
    </cfRule>
  </conditionalFormatting>
  <conditionalFormatting sqref="AA23">
    <cfRule type="cellIs" dxfId="16" priority="22" stopIfTrue="1" operator="lessThan">
      <formula>0.5</formula>
    </cfRule>
  </conditionalFormatting>
  <conditionalFormatting sqref="AA23">
    <cfRule type="cellIs" dxfId="15" priority="21" stopIfTrue="1" operator="lessThan">
      <formula>0.5</formula>
    </cfRule>
  </conditionalFormatting>
  <conditionalFormatting sqref="AA3:AA5">
    <cfRule type="cellIs" dxfId="14" priority="18" stopIfTrue="1" operator="lessThan">
      <formula>0.5</formula>
    </cfRule>
  </conditionalFormatting>
  <conditionalFormatting sqref="AA3:AA5">
    <cfRule type="cellIs" dxfId="13" priority="17" stopIfTrue="1" operator="lessThan">
      <formula>0.5</formula>
    </cfRule>
  </conditionalFormatting>
  <conditionalFormatting sqref="AA3:AA5">
    <cfRule type="cellIs" dxfId="12" priority="16" stopIfTrue="1" operator="lessThan">
      <formula>0.5</formula>
    </cfRule>
  </conditionalFormatting>
  <conditionalFormatting sqref="AA15">
    <cfRule type="cellIs" dxfId="11" priority="14" stopIfTrue="1" operator="lessThan">
      <formula>0.5</formula>
    </cfRule>
  </conditionalFormatting>
  <conditionalFormatting sqref="AA17">
    <cfRule type="cellIs" dxfId="10" priority="13" operator="lessThan">
      <formula>$Z17/2</formula>
    </cfRule>
  </conditionalFormatting>
  <conditionalFormatting sqref="AA17">
    <cfRule type="cellIs" dxfId="9" priority="12" stopIfTrue="1" operator="lessThan">
      <formula>0.5</formula>
    </cfRule>
  </conditionalFormatting>
  <conditionalFormatting sqref="AA17">
    <cfRule type="cellIs" dxfId="8" priority="11" stopIfTrue="1" operator="lessThan">
      <formula>0.5</formula>
    </cfRule>
  </conditionalFormatting>
  <conditionalFormatting sqref="AA27">
    <cfRule type="cellIs" dxfId="7" priority="10" operator="lessThan">
      <formula>$Z27/2</formula>
    </cfRule>
  </conditionalFormatting>
  <conditionalFormatting sqref="AA27">
    <cfRule type="cellIs" dxfId="6" priority="9" stopIfTrue="1" operator="lessThan">
      <formula>0.5</formula>
    </cfRule>
  </conditionalFormatting>
  <conditionalFormatting sqref="AA14">
    <cfRule type="cellIs" dxfId="5" priority="5" stopIfTrue="1" operator="lessThan">
      <formula>0.5</formula>
    </cfRule>
  </conditionalFormatting>
  <conditionalFormatting sqref="AA14">
    <cfRule type="cellIs" dxfId="4" priority="6" operator="lessThan">
      <formula>$Z14/2</formula>
    </cfRule>
  </conditionalFormatting>
  <conditionalFormatting sqref="AA14">
    <cfRule type="cellIs" dxfId="3" priority="3" stopIfTrue="1" operator="lessThan">
      <formula>0.5</formula>
    </cfRule>
  </conditionalFormatting>
  <conditionalFormatting sqref="AA14">
    <cfRule type="cellIs" dxfId="2" priority="4" operator="lessThan">
      <formula>$Z14/2</formula>
    </cfRule>
  </conditionalFormatting>
  <conditionalFormatting sqref="AA10">
    <cfRule type="cellIs" dxfId="1" priority="1" stopIfTrue="1" operator="lessThan">
      <formula>0.5</formula>
    </cfRule>
  </conditionalFormatting>
  <conditionalFormatting sqref="AA10">
    <cfRule type="cellIs" dxfId="0" priority="2" operator="lessThan">
      <formula>$Z10/2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3</v>
      </c>
      <c r="E3" s="10">
        <f ca="1">RANDBETWEEN(1,4)+RANDBETWEEN(1,4)+RANDBETWEEN(1,4)</f>
        <v>11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10</v>
      </c>
      <c r="E4" s="10">
        <f ca="1">RANDBETWEEN(1,6)+RANDBETWEEN(1,6)+RANDBETWEEN(1,6)</f>
        <v>12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16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18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7</v>
      </c>
      <c r="E6" s="10">
        <f ca="1">RANDBETWEEN(1,10)+RANDBETWEEN(1,10)+RANDBETWEEN(1,10)</f>
        <v>14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3</v>
      </c>
      <c r="D7" s="10">
        <f ca="1">RANDBETWEEN(1,12)+RANDBETWEEN(1,12)</f>
        <v>19</v>
      </c>
      <c r="E7" s="10">
        <f ca="1">RANDBETWEEN(1,12)+RANDBETWEEN(1,12)+RANDBETWEEN(1,12)</f>
        <v>19</v>
      </c>
      <c r="F7" s="10">
        <f ca="1">RANDBETWEEN(1,12)+RANDBETWEEN(1,12)+RANDBETWEEN(1,12)+RANDBETWEEN(1,12)</f>
        <v>17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6</v>
      </c>
      <c r="D8" s="10">
        <f ca="1">RANDBETWEEN(1,20)+RANDBETWEEN(1,20)</f>
        <v>21</v>
      </c>
      <c r="E8" s="10">
        <f ca="1">RANDBETWEEN(1,20)+RANDBETWEEN(1,20)+RANDBETWEEN(1,20)</f>
        <v>47</v>
      </c>
      <c r="F8" s="10">
        <f ca="1">RANDBETWEEN(1,20)+RANDBETWEEN(1,20)+RANDBETWEEN(1,20)+RANDBETWEEN(1,20)</f>
        <v>42</v>
      </c>
      <c r="G8" s="10">
        <f ca="1">RANDBETWEEN(1,20)+RANDBETWEEN(1,20)+RANDBETWEEN(1,20)+RANDBETWEEN(1,20)+RANDBETWEEN(1,20)</f>
        <v>49</v>
      </c>
      <c r="H8" s="11">
        <f ca="1">RANDBETWEEN(1,20)+RANDBETWEEN(1,20)+RANDBETWEEN(1,20)+RANDBETWEEN(1,20)+RANDBETWEEN(1,20)+RANDBETWEEN(1,20)</f>
        <v>63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18</v>
      </c>
      <c r="D9" s="13">
        <f ca="1">RANDBETWEEN(1,100)+RANDBETWEEN(1,100)</f>
        <v>103</v>
      </c>
      <c r="E9" s="13">
        <f ca="1">RANDBETWEEN(1,100)+RANDBETWEEN(1,100)+RANDBETWEEN(1,100)</f>
        <v>149</v>
      </c>
      <c r="F9" s="13">
        <f ca="1">RANDBETWEEN(1,100)+RANDBETWEEN(1,100)+RANDBETWEEN(1,100)+RANDBETWEEN(1,100)</f>
        <v>166</v>
      </c>
      <c r="G9" s="13">
        <f ca="1">RANDBETWEEN(1,100)+RANDBETWEEN(1,100)+RANDBETWEEN(1,100)+RANDBETWEEN(1,100)+RANDBETWEEN(1,100)</f>
        <v>228</v>
      </c>
      <c r="H9" s="14">
        <f ca="1">RANDBETWEEN(1,100)+RANDBETWEEN(1,100)+RANDBETWEEN(1,100)+RANDBETWEEN(1,100)+RANDBETWEEN(1,100)+RANDBETWEEN(1,100)</f>
        <v>213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2015-08-29T03:29:36Z</dcterms:modified>
</cp:coreProperties>
</file>