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4356" windowWidth="5052" windowHeight="4356" activeTab="3"/>
  </bookViews>
  <sheets>
    <sheet name="Initiative" sheetId="1" r:id="rId1"/>
    <sheet name="Attacks" sheetId="2" r:id="rId2"/>
    <sheet name="Saves" sheetId="3" r:id="rId3"/>
    <sheet name="hps" sheetId="5" r:id="rId4"/>
    <sheet name="Rolls" sheetId="4" r:id="rId5"/>
  </sheets>
  <calcPr calcId="145621"/>
</workbook>
</file>

<file path=xl/calcChain.xml><?xml version="1.0" encoding="utf-8"?>
<calcChain xmlns="http://schemas.openxmlformats.org/spreadsheetml/2006/main">
  <c r="D15" i="1" l="1"/>
  <c r="E15" i="1" s="1"/>
  <c r="D17" i="1" l="1"/>
  <c r="H28" i="2" l="1"/>
  <c r="I28" i="2" s="1"/>
  <c r="H27" i="2"/>
  <c r="I27" i="2" s="1"/>
  <c r="D14" i="1" l="1"/>
  <c r="E14" i="1" s="1"/>
  <c r="D13" i="1"/>
  <c r="E13" i="1" s="1"/>
  <c r="D12" i="1" l="1"/>
  <c r="D11" i="1"/>
  <c r="D10" i="1"/>
  <c r="D9" i="1"/>
  <c r="D8" i="1"/>
  <c r="D7" i="1"/>
  <c r="D6" i="1"/>
  <c r="D5" i="1"/>
  <c r="D4" i="1"/>
  <c r="D3" i="1"/>
  <c r="E3" i="1" s="1"/>
  <c r="D2" i="1"/>
  <c r="H25" i="2"/>
  <c r="H26" i="2" l="1"/>
  <c r="I26" i="2" s="1"/>
  <c r="I25" i="2"/>
  <c r="Y16" i="5" l="1"/>
  <c r="Y15" i="5"/>
  <c r="Y14" i="5"/>
  <c r="Y13" i="5"/>
  <c r="Y12" i="5"/>
  <c r="Y11" i="5"/>
  <c r="Y10" i="5"/>
  <c r="Y9" i="5"/>
  <c r="Y8" i="5"/>
  <c r="Y7" i="5"/>
  <c r="Y6" i="5"/>
  <c r="Y5" i="5"/>
  <c r="Y4" i="5"/>
  <c r="Y2" i="5"/>
  <c r="V16" i="5" l="1"/>
  <c r="Z16" i="5" s="1"/>
  <c r="AA16" i="5" s="1"/>
  <c r="J13" i="3"/>
  <c r="K13" i="3" s="1"/>
  <c r="J12" i="3"/>
  <c r="K12" i="3" s="1"/>
  <c r="J11" i="3"/>
  <c r="K11" i="3" s="1"/>
  <c r="H24" i="2"/>
  <c r="I24" i="2" s="1"/>
  <c r="D15" i="5" l="1"/>
  <c r="C15" i="5"/>
  <c r="B15" i="5"/>
  <c r="E2" i="1" l="1"/>
  <c r="V25" i="5"/>
  <c r="Z25" i="5" s="1"/>
  <c r="AA25" i="5" s="1"/>
  <c r="V24" i="5"/>
  <c r="Z24" i="5" s="1"/>
  <c r="AA24" i="5" s="1"/>
  <c r="H7" i="2" l="1"/>
  <c r="I7" i="2" s="1"/>
  <c r="I14" i="1" l="1"/>
  <c r="I13" i="1"/>
  <c r="I15" i="1" s="1"/>
  <c r="I16" i="1" s="1"/>
  <c r="I12" i="1"/>
  <c r="E10" i="1"/>
  <c r="E9" i="1"/>
  <c r="V6" i="5" l="1"/>
  <c r="Z6" i="5" s="1"/>
  <c r="AA6" i="5" s="1"/>
  <c r="V9" i="5"/>
  <c r="Z9" i="5" s="1"/>
  <c r="AA9" i="5" s="1"/>
  <c r="H11" i="2" l="1"/>
  <c r="I11" i="2" s="1"/>
  <c r="H9" i="2" l="1"/>
  <c r="I9" i="2" s="1"/>
  <c r="H6" i="2"/>
  <c r="I6" i="2" s="1"/>
  <c r="D19" i="3" l="1"/>
  <c r="E19" i="3" s="1"/>
  <c r="D18" i="3"/>
  <c r="E18" i="3" s="1"/>
  <c r="D17" i="3"/>
  <c r="E17" i="3" s="1"/>
  <c r="D16" i="3"/>
  <c r="E16" i="3" s="1"/>
  <c r="D15" i="3"/>
  <c r="E15" i="3" s="1"/>
  <c r="D14" i="3"/>
  <c r="E14" i="3" s="1"/>
  <c r="V10" i="5" l="1"/>
  <c r="V23" i="5" l="1"/>
  <c r="Z23" i="5" s="1"/>
  <c r="AA23" i="5" s="1"/>
  <c r="H19" i="2"/>
  <c r="I19" i="2" s="1"/>
  <c r="H18" i="2" l="1"/>
  <c r="I18" i="2" s="1"/>
  <c r="H17" i="2"/>
  <c r="I17" i="2" s="1"/>
  <c r="H16" i="2"/>
  <c r="I16" i="2" s="1"/>
  <c r="H15" i="2"/>
  <c r="I15" i="2" s="1"/>
  <c r="H14" i="2"/>
  <c r="I14" i="2" s="1"/>
  <c r="V12" i="5"/>
  <c r="Z12" i="5" s="1"/>
  <c r="AA12" i="5" s="1"/>
  <c r="Z10" i="5" l="1"/>
  <c r="AA10" i="5" s="1"/>
  <c r="E7" i="1" l="1"/>
  <c r="V22" i="5"/>
  <c r="V21" i="5"/>
  <c r="V20" i="5"/>
  <c r="V19" i="5"/>
  <c r="V18" i="5"/>
  <c r="V17" i="5"/>
  <c r="V15" i="5"/>
  <c r="V14" i="5"/>
  <c r="V13" i="5"/>
  <c r="V11" i="5"/>
  <c r="C5" i="5" l="1"/>
  <c r="D5" i="5"/>
  <c r="B5" i="5"/>
  <c r="Z19" i="5" l="1"/>
  <c r="AA19" i="5" s="1"/>
  <c r="Z22" i="5" l="1"/>
  <c r="AA22" i="5" s="1"/>
  <c r="H2" i="2"/>
  <c r="I2" i="2" s="1"/>
  <c r="J5" i="3" l="1"/>
  <c r="K5" i="3" s="1"/>
  <c r="J6" i="3"/>
  <c r="K6" i="3" s="1"/>
  <c r="J7" i="3"/>
  <c r="K7" i="3" s="1"/>
  <c r="J8" i="3"/>
  <c r="K8" i="3" s="1"/>
  <c r="J9" i="3"/>
  <c r="K9" i="3" s="1"/>
  <c r="J10" i="3"/>
  <c r="K10" i="3" s="1"/>
  <c r="H13" i="2" l="1"/>
  <c r="I13" i="2" s="1"/>
  <c r="H12" i="2"/>
  <c r="I12" i="2" s="1"/>
  <c r="D8" i="5" l="1"/>
  <c r="B8" i="5"/>
  <c r="C8" i="5"/>
  <c r="Z18" i="5" l="1"/>
  <c r="AA18" i="5" s="1"/>
  <c r="H10" i="2" l="1"/>
  <c r="I10" i="2" s="1"/>
  <c r="D5" i="4" l="1"/>
  <c r="Z21" i="5" l="1"/>
  <c r="AA21" i="5" s="1"/>
  <c r="Z20" i="5"/>
  <c r="AA20" i="5" s="1"/>
  <c r="Z15" i="5" l="1"/>
  <c r="AA15" i="5" s="1"/>
  <c r="Z14" i="5"/>
  <c r="AA14" i="5" s="1"/>
  <c r="Z13" i="5" l="1"/>
  <c r="AA13" i="5" s="1"/>
  <c r="H8" i="2"/>
  <c r="I8" i="2" s="1"/>
  <c r="Z11" i="5"/>
  <c r="AA11" i="5" s="1"/>
  <c r="Z17" i="5"/>
  <c r="AA17" i="5" s="1"/>
  <c r="N19" i="1" l="1"/>
  <c r="N20" i="1" l="1"/>
  <c r="N18" i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V7" i="5" l="1"/>
  <c r="Z7" i="5" s="1"/>
  <c r="AA7" i="5" s="1"/>
  <c r="H5" i="2" l="1"/>
  <c r="I5" i="2" s="1"/>
  <c r="H4" i="2"/>
  <c r="I4" i="2" s="1"/>
  <c r="H3" i="2"/>
  <c r="I3" i="2" s="1"/>
  <c r="E5" i="1"/>
  <c r="M12" i="1" l="1"/>
  <c r="M14" i="1"/>
  <c r="M13" i="1"/>
  <c r="N22" i="1" s="1"/>
  <c r="E4" i="1" l="1"/>
  <c r="J2" i="3" l="1"/>
  <c r="K2" i="3" s="1"/>
  <c r="J3" i="3"/>
  <c r="K3" i="3" s="1"/>
  <c r="J4" i="3"/>
  <c r="K4" i="3" s="1"/>
  <c r="H23" i="2"/>
  <c r="I23" i="2" s="1"/>
  <c r="H22" i="2"/>
  <c r="I22" i="2" s="1"/>
  <c r="M15" i="1" l="1"/>
  <c r="M16" i="1" s="1"/>
  <c r="V8" i="5" l="1"/>
  <c r="Z8" i="5" s="1"/>
  <c r="AA8" i="5" s="1"/>
  <c r="V5" i="5"/>
  <c r="Z5" i="5" s="1"/>
  <c r="AA5" i="5" s="1"/>
  <c r="E8" i="1" l="1"/>
  <c r="E11" i="1"/>
  <c r="E12" i="1" l="1"/>
  <c r="E6" i="1"/>
  <c r="V4" i="5" l="1"/>
  <c r="V2" i="5"/>
  <c r="Z4" i="5" l="1"/>
  <c r="AA4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G22" authorId="0">
      <text>
        <r>
          <rPr>
            <i/>
            <sz val="12"/>
            <color indexed="81"/>
            <rFont val="Times New Roman"/>
            <family val="1"/>
          </rPr>
          <t>aid +1
w focus +1</t>
        </r>
      </text>
    </comment>
    <comment ref="G23" authorId="0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  <comment ref="G24" authorId="0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  <comment ref="G25" authorId="0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  <comment ref="G26" authorId="0">
      <text>
        <r>
          <rPr>
            <i/>
            <sz val="12"/>
            <color indexed="81"/>
            <rFont val="Times New Roman"/>
            <family val="1"/>
          </rPr>
          <t>aid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B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C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D5" authorId="0">
      <text>
        <r>
          <rPr>
            <i/>
            <sz val="12"/>
            <color theme="1"/>
            <rFont val="Times New Roman"/>
            <family val="1"/>
          </rPr>
          <t>protection from evil +2</t>
        </r>
      </text>
    </comment>
    <comment ref="F5" authorId="0">
      <text>
        <r>
          <rPr>
            <i/>
            <sz val="12"/>
            <color theme="1"/>
            <rFont val="Times New Roman"/>
            <family val="1"/>
          </rPr>
          <t>Resist Cold (2)</t>
        </r>
      </text>
    </comment>
    <comment ref="B8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8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8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B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C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  <comment ref="D15" authorId="0">
      <text>
        <r>
          <rPr>
            <i/>
            <sz val="12"/>
            <color theme="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<sst xmlns="http://schemas.openxmlformats.org/spreadsheetml/2006/main" count="347" uniqueCount="157">
  <si>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</si>
  <si>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</si>
  <si>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</si>
  <si>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</si>
  <si>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</si>
  <si>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</si>
  <si>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</si>
  <si>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</si>
  <si>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</si>
  <si>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</si>
  <si>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</si>
  <si>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</si>
  <si>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</si>
  <si>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</si>
  <si>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</si>
  <si>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</si>
  <si>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</si>
  <si>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</si>
  <si>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</si>
  <si>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</si>
  <si>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</si>
  <si>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</si>
  <si>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</si>
  <si>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</si>
  <si>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</si>
  <si>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</si>
  <si>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</si>
  <si>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</si>
  <si>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</si>
  <si>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</si>
  <si>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</si>
  <si>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</si>
  <si>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</si>
  <si>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</si>
  <si>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</si>
  <si>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</si>
  <si>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</si>
  <si>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</si>
  <si>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</si>
  <si>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</si>
  <si>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</si>
  <si>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</si>
  <si>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</si>
  <si>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</si>
  <si>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</si>
  <si>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</si>
  <si>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</si>
  <si>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</si>
  <si>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</si>
  <si>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</si>
  <si>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</si>
  <si>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</si>
  <si>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</si>
  <si>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</si>
  <si>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</si>
  <si>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</si>
  <si>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</si>
  <si>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</si>
  <si>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</si>
  <si>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</si>
  <si>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</si>
  <si>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</si>
  <si>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</si>
  <si>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</si>
  <si>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</si>
  <si>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</si>
  <si>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</si>
  <si>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</si>
  <si>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</si>
  <si>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</si>
  <si>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</si>
  <si>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</si>
  <si>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</si>
  <si>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</si>
  <si>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20’</t>
  </si>
  <si>
    <t>Allisa</t>
  </si>
  <si>
    <t>Zond</t>
  </si>
  <si>
    <t>druid</t>
  </si>
  <si>
    <t>fighter</t>
  </si>
  <si>
    <t>Save vs.</t>
  </si>
  <si>
    <t>Rook</t>
  </si>
  <si>
    <t>cleric-rogue-inquis.</t>
  </si>
  <si>
    <t>Details</t>
  </si>
  <si>
    <t>Spell Resist</t>
  </si>
  <si>
    <t>Dispel</t>
  </si>
  <si>
    <t>Maiko</t>
  </si>
  <si>
    <t>bard</t>
  </si>
  <si>
    <t>1d6+1</t>
  </si>
  <si>
    <t>30’/80’</t>
  </si>
  <si>
    <t>Dietocks</t>
  </si>
  <si>
    <t>Battleaxe +1</t>
  </si>
  <si>
    <t>Grapple</t>
  </si>
  <si>
    <t>1d8+3+1</t>
  </si>
  <si>
    <t>Climb</t>
  </si>
  <si>
    <t>Use Rope</t>
  </si>
  <si>
    <t>Allisa dire lion</t>
  </si>
  <si>
    <t>dire lion (Allisa)</t>
  </si>
  <si>
    <t>Kedrik</t>
  </si>
  <si>
    <t>archivist</t>
  </si>
  <si>
    <t>prcg/slsh</t>
  </si>
  <si>
    <t>Balance</t>
  </si>
  <si>
    <t>Hide</t>
  </si>
  <si>
    <t>Jump</t>
  </si>
  <si>
    <t>Mov.Sil.</t>
  </si>
  <si>
    <t>Tumble</t>
  </si>
  <si>
    <r>
      <t>Rook</t>
    </r>
    <r>
      <rPr>
        <b/>
        <vertAlign val="superscript"/>
        <sz val="12"/>
        <color theme="1"/>
        <rFont val="Times New Roman"/>
        <family val="1"/>
      </rPr>
      <t>pfe</t>
    </r>
  </si>
  <si>
    <t>Fingers</t>
  </si>
  <si>
    <t>rogue-trapsmith</t>
  </si>
  <si>
    <t>Lauriel</t>
  </si>
  <si>
    <t>Bishop</t>
  </si>
  <si>
    <t>cloistered cleric</t>
  </si>
  <si>
    <t>wizard</t>
  </si>
  <si>
    <t>Doppelganger fighter</t>
  </si>
  <si>
    <t>Doppelganger rogue</t>
  </si>
  <si>
    <t>Doppelganger ninja</t>
  </si>
  <si>
    <t>Doppelganger expert</t>
  </si>
  <si>
    <t>Doppelganger sorcerer</t>
  </si>
  <si>
    <t>Doppelganger cleric</t>
  </si>
  <si>
    <t>Fighters</t>
  </si>
  <si>
    <t>Jonas</t>
  </si>
  <si>
    <t>Dani</t>
  </si>
  <si>
    <t>Lauren</t>
  </si>
  <si>
    <t>San-ji</t>
  </si>
  <si>
    <t>doppelgangers</t>
  </si>
  <si>
    <t>Doppelganger</t>
  </si>
  <si>
    <t>Slam</t>
  </si>
  <si>
    <t>1d8+1</t>
  </si>
  <si>
    <t>Doppelganger beguiler</t>
  </si>
  <si>
    <t>Changeling Spy</t>
  </si>
  <si>
    <t>MM III</t>
  </si>
  <si>
    <t>Light Crossbow</t>
  </si>
  <si>
    <t>MW Rapier</t>
  </si>
  <si>
    <t>1d6-1, 18-20</t>
  </si>
  <si>
    <t>1d8 + sneak 2d6, 19-20</t>
  </si>
  <si>
    <t>Wakisashi</t>
  </si>
  <si>
    <t>Shortsword +1</t>
  </si>
  <si>
    <t>Longsword +1</t>
  </si>
  <si>
    <t>1d6+2</t>
  </si>
  <si>
    <t>1d8+2</t>
  </si>
  <si>
    <t>MW Katana</t>
  </si>
  <si>
    <t>1d10, 19-20</t>
  </si>
  <si>
    <t>Dietocks/Watchmen</t>
  </si>
  <si>
    <t>Doppelganger Fighter</t>
  </si>
  <si>
    <t>Doppelganger Rogue</t>
  </si>
  <si>
    <t>1d6+3, 19-20</t>
  </si>
  <si>
    <t>Earth Elemental</t>
  </si>
  <si>
    <t>1d8+7</t>
  </si>
  <si>
    <t>M earth elemental</t>
  </si>
  <si>
    <t>Watchmen</t>
  </si>
  <si>
    <t>MW hvy xbow</t>
  </si>
  <si>
    <t>Watchman</t>
  </si>
  <si>
    <t>1d10; 19-20/x2; 120’</t>
  </si>
  <si>
    <t>MM I</t>
  </si>
  <si>
    <t>Tulis</t>
  </si>
  <si>
    <t>Heavy Crossbow +1</t>
  </si>
  <si>
    <t>1d10, 19-20/x3</t>
  </si>
  <si>
    <t>1d8, 19-20/x2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</si>
</sst>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b/>
      <sz val="12"/>
      <color rgb="FFFF33CC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indexed="8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19" borderId="32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/>
    </xf>
    <xf numFmtId="0" fontId="8" fillId="17" borderId="33" xfId="0" applyFont="1" applyFill="1" applyBorder="1" applyAlignment="1">
      <alignment horizontal="center" vertical="center" wrapText="1"/>
    </xf>
    <xf numFmtId="0" fontId="9" fillId="17" borderId="34" xfId="0" applyFont="1" applyFill="1" applyBorder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6" borderId="41" xfId="0" applyFont="1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9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4" fontId="0" fillId="3" borderId="52" xfId="0" applyNumberFormat="1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5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7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right"/>
    </xf>
    <xf numFmtId="0" fontId="12" fillId="9" borderId="37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22" borderId="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164" fontId="0" fillId="5" borderId="52" xfId="0" applyNumberFormat="1" applyFill="1" applyBorder="1" applyAlignment="1">
      <alignment horizont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60" xfId="0" applyFont="1" applyFill="1" applyBorder="1" applyAlignment="1">
      <alignment horizontal="center"/>
    </xf>
    <xf numFmtId="0" fontId="0" fillId="23" borderId="31" xfId="0" applyFill="1" applyBorder="1" applyAlignment="1">
      <alignment horizontal="center"/>
    </xf>
    <xf numFmtId="0" fontId="0" fillId="23" borderId="30" xfId="0" applyFill="1" applyBorder="1" applyAlignment="1">
      <alignment horizontal="center"/>
    </xf>
    <xf numFmtId="0" fontId="5" fillId="23" borderId="56" xfId="0" applyFont="1" applyFill="1" applyBorder="1" applyAlignment="1">
      <alignment horizontal="center"/>
    </xf>
    <xf numFmtId="0" fontId="0" fillId="23" borderId="13" xfId="0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0" fontId="0" fillId="23" borderId="14" xfId="0" applyFill="1" applyBorder="1" applyAlignment="1">
      <alignment horizontal="center"/>
    </xf>
    <xf numFmtId="0" fontId="9" fillId="23" borderId="34" xfId="0" applyFont="1" applyFill="1" applyBorder="1" applyAlignment="1">
      <alignment horizontal="center"/>
    </xf>
    <xf numFmtId="0" fontId="2" fillId="14" borderId="27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5" fillId="18" borderId="31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18" borderId="3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0" fillId="7" borderId="62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16" borderId="62" xfId="0" applyFill="1" applyBorder="1" applyAlignment="1">
      <alignment horizontal="center"/>
    </xf>
    <xf numFmtId="0" fontId="12" fillId="9" borderId="62" xfId="0" applyFon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76"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FF66"/>
      <color rgb="FFFF99FF"/>
      <color rgb="FFFF3399"/>
      <color rgb="FF99FFCC"/>
      <color rgb="FF00FF00"/>
      <color rgb="FF0000FF"/>
      <color rgb="FFFF66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12</c:v>
                </c:pt>
                <c:pt idx="4">
                  <c:v>26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19</c:v>
                </c:pt>
                <c:pt idx="3">
                  <c:v>11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22</c:v>
                </c:pt>
                <c:pt idx="3">
                  <c:v>22</c:v>
                </c:pt>
                <c:pt idx="4">
                  <c:v>25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19</c:v>
                </c:pt>
                <c:pt idx="3">
                  <c:v>34</c:v>
                </c:pt>
                <c:pt idx="4">
                  <c:v>51</c:v>
                </c:pt>
                <c:pt idx="5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6288"/>
        <c:axId val="133526272"/>
        <c:axId val="98259392"/>
      </c:area3DChart>
      <c:catAx>
        <c:axId val="13351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526272"/>
        <c:crosses val="autoZero"/>
        <c:auto val="1"/>
        <c:lblAlgn val="ctr"/>
        <c:lblOffset val="100"/>
        <c:noMultiLvlLbl val="0"/>
      </c:catAx>
      <c:valAx>
        <c:axId val="13352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516288"/>
        <c:crosses val="autoZero"/>
        <c:crossBetween val="midCat"/>
      </c:valAx>
      <c:serAx>
        <c:axId val="9825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5262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19</c:v>
                </c:pt>
                <c:pt idx="5">
                  <c:v>22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22</c:v>
                </c:pt>
                <c:pt idx="6">
                  <c:v>34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24</c:v>
                </c:pt>
                <c:pt idx="3">
                  <c:v>26</c:v>
                </c:pt>
                <c:pt idx="4">
                  <c:v>22</c:v>
                </c:pt>
                <c:pt idx="5">
                  <c:v>25</c:v>
                </c:pt>
                <c:pt idx="6">
                  <c:v>51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24</c:v>
                </c:pt>
                <c:pt idx="3">
                  <c:v>26</c:v>
                </c:pt>
                <c:pt idx="4">
                  <c:v>35</c:v>
                </c:pt>
                <c:pt idx="5">
                  <c:v>43</c:v>
                </c:pt>
                <c:pt idx="6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5712"/>
        <c:axId val="133557248"/>
        <c:axId val="115030656"/>
      </c:area3DChart>
      <c:catAx>
        <c:axId val="133555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557248"/>
        <c:crosses val="autoZero"/>
        <c:auto val="1"/>
        <c:lblAlgn val="ctr"/>
        <c:lblOffset val="100"/>
        <c:noMultiLvlLbl val="0"/>
      </c:catAx>
      <c:valAx>
        <c:axId val="13355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555712"/>
        <c:crosses val="autoZero"/>
        <c:crossBetween val="midCat"/>
      </c:valAx>
      <c:serAx>
        <c:axId val="115030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35572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12</c:v>
                </c:pt>
                <c:pt idx="4">
                  <c:v>26</c:v>
                </c:pt>
                <c:pt idx="5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19</c:v>
                </c:pt>
                <c:pt idx="3">
                  <c:v>11</c:v>
                </c:pt>
                <c:pt idx="4">
                  <c:v>22</c:v>
                </c:pt>
                <c:pt idx="5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22</c:v>
                </c:pt>
                <c:pt idx="3">
                  <c:v>22</c:v>
                </c:pt>
                <c:pt idx="4">
                  <c:v>25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19</c:v>
                </c:pt>
                <c:pt idx="3">
                  <c:v>34</c:v>
                </c:pt>
                <c:pt idx="4">
                  <c:v>51</c:v>
                </c:pt>
                <c:pt idx="5">
                  <c:v>63</c:v>
                </c:pt>
              </c:numCache>
            </c:numRef>
          </c:val>
        </c:ser>
        <c:bandFmts/>
        <c:axId val="133288704"/>
        <c:axId val="133290240"/>
        <c:axId val="133249664"/>
      </c:surface3DChart>
      <c:catAx>
        <c:axId val="133288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290240"/>
        <c:crosses val="autoZero"/>
        <c:auto val="1"/>
        <c:lblAlgn val="ctr"/>
        <c:lblOffset val="100"/>
        <c:noMultiLvlLbl val="0"/>
      </c:catAx>
      <c:valAx>
        <c:axId val="1332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288704"/>
        <c:crosses val="autoZero"/>
        <c:crossBetween val="midCat"/>
      </c:valAx>
      <c:serAx>
        <c:axId val="133249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2902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workbookViewId="0"/>
  </sheetViews>
  <sheetFormatPr defaultRowHeight="15.6" x14ac:dyDescent="0.3"/>
  <cols>
    <col min="1" max="1" width="13.296875" bestFit="1" customWidth="1"/>
    <col min="2" max="2" width="6.296875" style="21" bestFit="1" customWidth="1"/>
    <col min="3" max="3" width="8.5" style="21" bestFit="1" customWidth="1"/>
    <col min="4" max="4" width="4.296875" style="21" bestFit="1" customWidth="1"/>
    <col min="5" max="5" width="8.3984375" style="21" bestFit="1" customWidth="1"/>
    <col min="6" max="6" width="6.8984375" style="21" bestFit="1" customWidth="1"/>
    <col min="7" max="7" width="2.69921875" customWidth="1"/>
    <col min="8" max="8" width="14.09765625" bestFit="1" customWidth="1"/>
    <col min="9" max="9" width="4.8984375" bestFit="1" customWidth="1"/>
    <col min="10" max="10" width="16.69921875" bestFit="1" customWidth="1"/>
    <col min="11" max="11" width="2.69921875" customWidth="1"/>
    <col min="12" max="12" width="19.296875" bestFit="1" customWidth="1"/>
    <col min="13" max="13" width="5.19921875" customWidth="1"/>
    <col min="14" max="14" width="16.69921875" bestFit="1" customWidth="1"/>
  </cols>
  <sheetData>
    <row r="1" spans="1:14" s="116" customFormat="1" ht="31.95" thickBot="1" x14ac:dyDescent="0.35">
      <c r="A1" s="114" t="s">
        <v>0</v>
      </c>
      <c r="B1" s="114" t="s">
        <v>1</v>
      </c>
      <c r="C1" s="114" t="s">
        <v>2</v>
      </c>
      <c r="D1" s="115" t="s">
        <v>3</v>
      </c>
      <c r="E1" s="114" t="s">
        <v>4</v>
      </c>
      <c r="F1" s="114" t="s">
        <v>5</v>
      </c>
      <c r="H1" s="117" t="s">
        <v>21</v>
      </c>
      <c r="I1" s="117"/>
      <c r="J1" s="117"/>
      <c r="K1" s="117"/>
      <c r="L1" s="117" t="s">
        <v>22</v>
      </c>
      <c r="M1" s="117"/>
      <c r="N1" s="117"/>
    </row>
    <row r="2" spans="1:14" ht="16.8" thickTop="1" thickBot="1" x14ac:dyDescent="0.35">
      <c r="A2" s="82" t="s">
        <v>128</v>
      </c>
      <c r="B2" s="82">
        <v>2</v>
      </c>
      <c r="C2" s="81">
        <v>6</v>
      </c>
      <c r="D2" s="145">
        <f t="shared" ref="D2:D17" ca="1" si="0">RANDBETWEEN(1,20)</f>
        <v>4</v>
      </c>
      <c r="E2" s="81">
        <f t="shared" ref="E2:E12" ca="1" si="1">SUM(C2:D2)</f>
        <v>10</v>
      </c>
      <c r="F2" s="81" t="s">
        <v>6</v>
      </c>
      <c r="H2" s="93" t="s">
        <v>0</v>
      </c>
      <c r="I2" s="94" t="s">
        <v>23</v>
      </c>
      <c r="J2" s="95" t="s">
        <v>24</v>
      </c>
      <c r="L2" s="105" t="s">
        <v>0</v>
      </c>
      <c r="M2" s="106" t="s">
        <v>23</v>
      </c>
      <c r="N2" s="107" t="s">
        <v>82</v>
      </c>
    </row>
    <row r="3" spans="1:14" x14ac:dyDescent="0.3">
      <c r="A3" s="80" t="s">
        <v>148</v>
      </c>
      <c r="B3" s="80">
        <v>1</v>
      </c>
      <c r="C3" s="81">
        <v>1</v>
      </c>
      <c r="D3" s="145">
        <f t="shared" ca="1" si="0"/>
        <v>12</v>
      </c>
      <c r="E3" s="81">
        <f t="shared" ca="1" si="1"/>
        <v>13</v>
      </c>
      <c r="F3" s="81" t="s">
        <v>6</v>
      </c>
      <c r="H3" s="96" t="s">
        <v>75</v>
      </c>
      <c r="I3" s="97">
        <v>8</v>
      </c>
      <c r="J3" s="98" t="s">
        <v>77</v>
      </c>
      <c r="L3" s="108" t="s">
        <v>112</v>
      </c>
      <c r="M3" s="82">
        <v>6</v>
      </c>
      <c r="N3" s="109" t="s">
        <v>152</v>
      </c>
    </row>
    <row r="4" spans="1:14" x14ac:dyDescent="0.3">
      <c r="A4" s="99" t="s">
        <v>85</v>
      </c>
      <c r="B4" s="99">
        <v>1</v>
      </c>
      <c r="C4" s="81">
        <v>6</v>
      </c>
      <c r="D4" s="145">
        <f t="shared" ca="1" si="0"/>
        <v>13</v>
      </c>
      <c r="E4" s="81">
        <f t="shared" ca="1" si="1"/>
        <v>19</v>
      </c>
      <c r="F4" s="81" t="s">
        <v>6</v>
      </c>
      <c r="H4" s="171" t="s">
        <v>97</v>
      </c>
      <c r="I4" s="80">
        <v>7</v>
      </c>
      <c r="J4" s="172" t="s">
        <v>98</v>
      </c>
      <c r="L4" s="108" t="s">
        <v>113</v>
      </c>
      <c r="M4" s="82">
        <v>6</v>
      </c>
      <c r="N4" s="109" t="s">
        <v>152</v>
      </c>
    </row>
    <row r="5" spans="1:14" x14ac:dyDescent="0.3">
      <c r="A5" s="82" t="s">
        <v>123</v>
      </c>
      <c r="B5" s="82">
        <v>2</v>
      </c>
      <c r="C5" s="81">
        <v>1</v>
      </c>
      <c r="D5" s="145">
        <f t="shared" ca="1" si="0"/>
        <v>2</v>
      </c>
      <c r="E5" s="81">
        <f t="shared" ca="1" si="1"/>
        <v>3</v>
      </c>
      <c r="F5" s="81" t="s">
        <v>6</v>
      </c>
      <c r="H5" s="171" t="s">
        <v>148</v>
      </c>
      <c r="I5" s="80">
        <v>10</v>
      </c>
      <c r="J5" s="172" t="s">
        <v>118</v>
      </c>
      <c r="L5" s="108" t="s">
        <v>114</v>
      </c>
      <c r="M5" s="82">
        <v>5</v>
      </c>
      <c r="N5" s="109" t="s">
        <v>152</v>
      </c>
    </row>
    <row r="6" spans="1:14" x14ac:dyDescent="0.3">
      <c r="A6" s="99" t="s">
        <v>106</v>
      </c>
      <c r="B6" s="99">
        <v>1</v>
      </c>
      <c r="C6" s="81">
        <v>3</v>
      </c>
      <c r="D6" s="145">
        <f t="shared" ca="1" si="0"/>
        <v>19</v>
      </c>
      <c r="E6" s="81">
        <f t="shared" ca="1" si="1"/>
        <v>22</v>
      </c>
      <c r="F6" s="81" t="s">
        <v>6</v>
      </c>
      <c r="H6" s="96" t="s">
        <v>109</v>
      </c>
      <c r="I6" s="99">
        <v>5</v>
      </c>
      <c r="J6" s="98" t="s">
        <v>110</v>
      </c>
      <c r="L6" s="108" t="s">
        <v>115</v>
      </c>
      <c r="M6" s="82">
        <v>5</v>
      </c>
      <c r="N6" s="109" t="s">
        <v>152</v>
      </c>
    </row>
    <row r="7" spans="1:14" x14ac:dyDescent="0.3">
      <c r="A7" s="80" t="s">
        <v>97</v>
      </c>
      <c r="B7" s="80">
        <v>1</v>
      </c>
      <c r="C7" s="81">
        <v>1</v>
      </c>
      <c r="D7" s="145">
        <f t="shared" ca="1" si="0"/>
        <v>19</v>
      </c>
      <c r="E7" s="81">
        <f t="shared" ca="1" si="1"/>
        <v>20</v>
      </c>
      <c r="F7" s="81" t="s">
        <v>6</v>
      </c>
      <c r="H7" s="96" t="s">
        <v>108</v>
      </c>
      <c r="I7" s="99">
        <v>4</v>
      </c>
      <c r="J7" s="98" t="s">
        <v>111</v>
      </c>
      <c r="L7" s="108" t="s">
        <v>116</v>
      </c>
      <c r="M7" s="82">
        <v>5</v>
      </c>
      <c r="N7" s="109" t="s">
        <v>152</v>
      </c>
    </row>
    <row r="8" spans="1:14" x14ac:dyDescent="0.3">
      <c r="A8" s="99" t="s">
        <v>75</v>
      </c>
      <c r="B8" s="99">
        <v>1</v>
      </c>
      <c r="C8" s="81">
        <v>2</v>
      </c>
      <c r="D8" s="145">
        <f t="shared" ca="1" si="0"/>
        <v>17</v>
      </c>
      <c r="E8" s="81">
        <f t="shared" ca="1" si="1"/>
        <v>19</v>
      </c>
      <c r="F8" s="81" t="s">
        <v>88</v>
      </c>
      <c r="H8" s="96" t="s">
        <v>85</v>
      </c>
      <c r="I8" s="99">
        <v>6</v>
      </c>
      <c r="J8" s="98" t="s">
        <v>86</v>
      </c>
      <c r="L8" s="108" t="s">
        <v>117</v>
      </c>
      <c r="M8" s="82">
        <v>4</v>
      </c>
      <c r="N8" s="109" t="s">
        <v>152</v>
      </c>
    </row>
    <row r="9" spans="1:14" x14ac:dyDescent="0.3">
      <c r="A9" s="99" t="s">
        <v>109</v>
      </c>
      <c r="B9" s="99">
        <v>1</v>
      </c>
      <c r="C9" s="81">
        <v>0</v>
      </c>
      <c r="D9" s="145">
        <f t="shared" ca="1" si="0"/>
        <v>2</v>
      </c>
      <c r="E9" s="81">
        <f t="shared" ca="1" si="1"/>
        <v>2</v>
      </c>
      <c r="F9" s="81" t="s">
        <v>6</v>
      </c>
      <c r="H9" s="96" t="s">
        <v>80</v>
      </c>
      <c r="I9" s="99">
        <v>7</v>
      </c>
      <c r="J9" s="98" t="s">
        <v>81</v>
      </c>
      <c r="L9" s="108" t="s">
        <v>127</v>
      </c>
      <c r="M9" s="82">
        <v>4</v>
      </c>
      <c r="N9" s="109" t="s">
        <v>152</v>
      </c>
    </row>
    <row r="10" spans="1:14" x14ac:dyDescent="0.3">
      <c r="A10" s="99" t="s">
        <v>108</v>
      </c>
      <c r="B10" s="99">
        <v>1</v>
      </c>
      <c r="C10" s="81">
        <v>0</v>
      </c>
      <c r="D10" s="145">
        <f t="shared" ca="1" si="0"/>
        <v>8</v>
      </c>
      <c r="E10" s="81">
        <f t="shared" ca="1" si="1"/>
        <v>8</v>
      </c>
      <c r="F10" s="81" t="s">
        <v>6</v>
      </c>
      <c r="H10" s="96" t="s">
        <v>106</v>
      </c>
      <c r="I10" s="99">
        <v>5</v>
      </c>
      <c r="J10" s="98" t="s">
        <v>107</v>
      </c>
      <c r="L10" s="108" t="s">
        <v>124</v>
      </c>
      <c r="M10" s="82">
        <v>3</v>
      </c>
      <c r="N10" s="109" t="s">
        <v>152</v>
      </c>
    </row>
    <row r="11" spans="1:14" ht="16.2" thickBot="1" x14ac:dyDescent="0.35">
      <c r="A11" s="99" t="s">
        <v>80</v>
      </c>
      <c r="B11" s="99">
        <v>1</v>
      </c>
      <c r="C11" s="81">
        <v>-1</v>
      </c>
      <c r="D11" s="145">
        <f t="shared" ca="1" si="0"/>
        <v>9</v>
      </c>
      <c r="E11" s="81">
        <f t="shared" ca="1" si="1"/>
        <v>8</v>
      </c>
      <c r="F11" s="81" t="s">
        <v>6</v>
      </c>
      <c r="H11" s="96" t="s">
        <v>76</v>
      </c>
      <c r="I11" s="100">
        <v>7</v>
      </c>
      <c r="J11" s="98" t="s">
        <v>78</v>
      </c>
      <c r="L11" s="108" t="s">
        <v>128</v>
      </c>
      <c r="M11" s="82">
        <v>4</v>
      </c>
      <c r="N11" s="109" t="s">
        <v>129</v>
      </c>
    </row>
    <row r="12" spans="1:14" x14ac:dyDescent="0.3">
      <c r="A12" s="99" t="s">
        <v>76</v>
      </c>
      <c r="B12" s="99">
        <v>1</v>
      </c>
      <c r="C12" s="81">
        <v>-1</v>
      </c>
      <c r="D12" s="145">
        <f t="shared" ca="1" si="0"/>
        <v>13</v>
      </c>
      <c r="E12" s="81">
        <f t="shared" ca="1" si="1"/>
        <v>12</v>
      </c>
      <c r="F12" s="173" t="s">
        <v>74</v>
      </c>
      <c r="H12" s="139" t="s">
        <v>25</v>
      </c>
      <c r="I12" s="101">
        <f>AVERAGE(I3:I11)</f>
        <v>6.5555555555555554</v>
      </c>
      <c r="J12" s="102"/>
      <c r="L12" s="142" t="s">
        <v>25</v>
      </c>
      <c r="M12" s="154">
        <f>AVERAGE(M3:M11)</f>
        <v>4.666666666666667</v>
      </c>
      <c r="N12" s="110"/>
    </row>
    <row r="13" spans="1:14" x14ac:dyDescent="0.3">
      <c r="A13" s="80" t="s">
        <v>120</v>
      </c>
      <c r="B13" s="80">
        <v>1</v>
      </c>
      <c r="C13" s="81">
        <v>3</v>
      </c>
      <c r="D13" s="145">
        <f t="shared" ca="1" si="0"/>
        <v>16</v>
      </c>
      <c r="E13" s="81">
        <f t="shared" ref="E13:E14" ca="1" si="2">SUM(C13:D13)</f>
        <v>19</v>
      </c>
      <c r="F13" s="81" t="s">
        <v>6</v>
      </c>
      <c r="H13" s="140" t="s">
        <v>26</v>
      </c>
      <c r="I13" s="103">
        <f>SUM(I3:I11)</f>
        <v>59</v>
      </c>
      <c r="J13" s="98"/>
      <c r="L13" s="143" t="s">
        <v>26</v>
      </c>
      <c r="M13" s="111">
        <f>SUM(M3:M11)</f>
        <v>42</v>
      </c>
      <c r="N13" s="109"/>
    </row>
    <row r="14" spans="1:14" x14ac:dyDescent="0.3">
      <c r="A14" s="80" t="s">
        <v>121</v>
      </c>
      <c r="B14" s="80">
        <v>1</v>
      </c>
      <c r="C14" s="81">
        <v>2</v>
      </c>
      <c r="D14" s="145">
        <f t="shared" ca="1" si="0"/>
        <v>6</v>
      </c>
      <c r="E14" s="81">
        <f t="shared" ca="1" si="2"/>
        <v>8</v>
      </c>
      <c r="F14" s="173" t="s">
        <v>74</v>
      </c>
      <c r="H14" s="140" t="s">
        <v>27</v>
      </c>
      <c r="I14" s="103">
        <f>COUNT(I3:I11)</f>
        <v>9</v>
      </c>
      <c r="J14" s="98"/>
      <c r="L14" s="143" t="s">
        <v>27</v>
      </c>
      <c r="M14" s="111">
        <f>COUNT(M3:M11)</f>
        <v>9</v>
      </c>
      <c r="N14" s="109"/>
    </row>
    <row r="15" spans="1:14" x14ac:dyDescent="0.3">
      <c r="A15" s="80" t="s">
        <v>153</v>
      </c>
      <c r="B15" s="80">
        <v>1</v>
      </c>
      <c r="C15" s="81">
        <v>6</v>
      </c>
      <c r="D15" s="145">
        <f t="shared" ca="1" si="0"/>
        <v>10</v>
      </c>
      <c r="E15" s="81">
        <f t="shared" ref="E15" ca="1" si="3">SUM(C15:D15)</f>
        <v>16</v>
      </c>
      <c r="F15" s="81" t="s">
        <v>74</v>
      </c>
      <c r="H15" s="140" t="s">
        <v>29</v>
      </c>
      <c r="I15" s="135">
        <f>I13/4</f>
        <v>14.75</v>
      </c>
      <c r="J15" s="98" t="s">
        <v>30</v>
      </c>
      <c r="L15" s="143" t="s">
        <v>29</v>
      </c>
      <c r="M15" s="133">
        <f>M13/4</f>
        <v>10.5</v>
      </c>
      <c r="N15" s="109" t="s">
        <v>30</v>
      </c>
    </row>
    <row r="16" spans="1:14" ht="16.2" thickBot="1" x14ac:dyDescent="0.35">
      <c r="H16" s="141" t="s">
        <v>31</v>
      </c>
      <c r="I16" s="136">
        <f>I15*2</f>
        <v>29.5</v>
      </c>
      <c r="J16" s="104" t="s">
        <v>32</v>
      </c>
      <c r="L16" s="144" t="s">
        <v>31</v>
      </c>
      <c r="M16" s="134">
        <f>M15*2</f>
        <v>21</v>
      </c>
      <c r="N16" s="112" t="s">
        <v>32</v>
      </c>
    </row>
    <row r="17" spans="4:14" ht="16.2" thickTop="1" x14ac:dyDescent="0.3">
      <c r="D17" s="145">
        <f t="shared" ca="1" si="0"/>
        <v>14</v>
      </c>
    </row>
    <row r="18" spans="4:14" x14ac:dyDescent="0.3">
      <c r="M18" s="92" t="s">
        <v>33</v>
      </c>
      <c r="N18" s="137">
        <f>I15</f>
        <v>14.75</v>
      </c>
    </row>
    <row r="19" spans="4:14" x14ac:dyDescent="0.3">
      <c r="M19" s="92" t="s">
        <v>34</v>
      </c>
      <c r="N19" s="137">
        <f>I16</f>
        <v>29.5</v>
      </c>
    </row>
    <row r="20" spans="4:14" x14ac:dyDescent="0.3">
      <c r="M20" s="92" t="s">
        <v>35</v>
      </c>
      <c r="N20" s="137">
        <f>I13</f>
        <v>59</v>
      </c>
    </row>
    <row r="21" spans="4:14" x14ac:dyDescent="0.3">
      <c r="N21" s="137"/>
    </row>
    <row r="22" spans="4:14" x14ac:dyDescent="0.3">
      <c r="M22" s="15" t="s">
        <v>36</v>
      </c>
      <c r="N22" s="137">
        <f>M13</f>
        <v>42</v>
      </c>
    </row>
  </sheetData>
  <sortState ref="A2:F12">
    <sortCondition descending="1" ref="E2:E12"/>
    <sortCondition descending="1" ref="C2:C12"/>
  </sortState>
  <conditionalFormatting sqref="N22">
    <cfRule type="cellIs" dxfId="275" priority="1" operator="greaterThan">
      <formula>$N$20</formula>
    </cfRule>
    <cfRule type="cellIs" dxfId="274" priority="2" operator="between">
      <formula>$N$19</formula>
      <formula>$N$20</formula>
    </cfRule>
    <cfRule type="cellIs" dxfId="273" priority="3" operator="between">
      <formula>$N$18</formula>
      <formula>$N$19</formula>
    </cfRule>
    <cfRule type="cellIs" dxfId="272" priority="4" operator="lessThan">
      <formula>$N$18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workbookViewId="0"/>
  </sheetViews>
  <sheetFormatPr defaultRowHeight="15.6" x14ac:dyDescent="0.3"/>
  <cols>
    <col min="1" max="1" width="22.296875" style="21" bestFit="1" customWidth="1"/>
    <col min="2" max="2" width="17.3984375" style="21" bestFit="1" customWidth="1"/>
    <col min="3" max="3" width="19.796875" style="21" bestFit="1" customWidth="1"/>
    <col min="4" max="4" width="5" style="21" bestFit="1" customWidth="1"/>
    <col min="5" max="5" width="6" style="21" bestFit="1" customWidth="1"/>
    <col min="6" max="6" width="3.8984375" style="21" bestFit="1" customWidth="1"/>
    <col min="7" max="7" width="6.8984375" style="21" bestFit="1" customWidth="1"/>
    <col min="8" max="8" width="3.8984375" style="21" bestFit="1" customWidth="1"/>
    <col min="9" max="9" width="5.19921875" style="21" bestFit="1" customWidth="1"/>
  </cols>
  <sheetData>
    <row r="1" spans="1:9" ht="16.2" thickBot="1" x14ac:dyDescent="0.35">
      <c r="A1" s="113" t="s">
        <v>0</v>
      </c>
      <c r="B1" s="87" t="s">
        <v>37</v>
      </c>
      <c r="C1" s="87" t="s">
        <v>38</v>
      </c>
      <c r="D1" s="89" t="s">
        <v>39</v>
      </c>
      <c r="E1" s="87" t="s">
        <v>40</v>
      </c>
      <c r="F1" s="87" t="s">
        <v>41</v>
      </c>
      <c r="G1" s="87" t="s">
        <v>42</v>
      </c>
      <c r="H1" s="91" t="s">
        <v>43</v>
      </c>
      <c r="I1" s="88" t="s">
        <v>28</v>
      </c>
    </row>
    <row r="2" spans="1:9" x14ac:dyDescent="0.3">
      <c r="A2" s="82" t="s">
        <v>124</v>
      </c>
      <c r="B2" s="81" t="s">
        <v>125</v>
      </c>
      <c r="C2" s="81" t="s">
        <v>87</v>
      </c>
      <c r="D2" s="90">
        <v>4</v>
      </c>
      <c r="E2" s="81">
        <v>1</v>
      </c>
      <c r="F2" s="81">
        <v>0</v>
      </c>
      <c r="G2" s="81">
        <v>0</v>
      </c>
      <c r="H2" s="145">
        <f t="shared" ref="H2:H19" ca="1" si="0">RANDBETWEEN(1,20)</f>
        <v>7</v>
      </c>
      <c r="I2" s="81">
        <f t="shared" ref="I2" ca="1" si="1">SUM(D2:H2)</f>
        <v>12</v>
      </c>
    </row>
    <row r="3" spans="1:9" x14ac:dyDescent="0.3">
      <c r="A3" s="82" t="s">
        <v>124</v>
      </c>
      <c r="B3" s="81" t="s">
        <v>136</v>
      </c>
      <c r="C3" s="81" t="s">
        <v>138</v>
      </c>
      <c r="D3" s="90">
        <v>4</v>
      </c>
      <c r="E3" s="81">
        <v>1</v>
      </c>
      <c r="F3" s="81">
        <v>1</v>
      </c>
      <c r="G3" s="81">
        <v>0</v>
      </c>
      <c r="H3" s="145">
        <f t="shared" ca="1" si="0"/>
        <v>3</v>
      </c>
      <c r="I3" s="81">
        <f t="shared" ref="I3:I5" ca="1" si="2">SUM(D3:H3)</f>
        <v>9</v>
      </c>
    </row>
    <row r="4" spans="1:9" x14ac:dyDescent="0.3">
      <c r="A4" s="82" t="s">
        <v>112</v>
      </c>
      <c r="B4" s="81" t="s">
        <v>125</v>
      </c>
      <c r="C4" s="81" t="s">
        <v>87</v>
      </c>
      <c r="D4" s="90">
        <v>8</v>
      </c>
      <c r="E4" s="81">
        <v>3</v>
      </c>
      <c r="F4" s="81">
        <v>0</v>
      </c>
      <c r="G4" s="81">
        <v>0</v>
      </c>
      <c r="H4" s="145">
        <f t="shared" ca="1" si="0"/>
        <v>8</v>
      </c>
      <c r="I4" s="81">
        <f t="shared" ca="1" si="2"/>
        <v>19</v>
      </c>
    </row>
    <row r="5" spans="1:9" x14ac:dyDescent="0.3">
      <c r="A5" s="82" t="s">
        <v>112</v>
      </c>
      <c r="B5" s="81" t="s">
        <v>136</v>
      </c>
      <c r="C5" s="81" t="s">
        <v>138</v>
      </c>
      <c r="D5" s="90">
        <v>8</v>
      </c>
      <c r="E5" s="81">
        <v>0</v>
      </c>
      <c r="F5" s="81">
        <v>1</v>
      </c>
      <c r="G5" s="81">
        <v>0</v>
      </c>
      <c r="H5" s="145">
        <f t="shared" ca="1" si="0"/>
        <v>1</v>
      </c>
      <c r="I5" s="81">
        <f t="shared" ca="1" si="2"/>
        <v>10</v>
      </c>
    </row>
    <row r="6" spans="1:9" x14ac:dyDescent="0.3">
      <c r="A6" s="82" t="s">
        <v>113</v>
      </c>
      <c r="B6" s="81" t="s">
        <v>135</v>
      </c>
      <c r="C6" s="81" t="s">
        <v>137</v>
      </c>
      <c r="D6" s="90">
        <v>4</v>
      </c>
      <c r="E6" s="81">
        <v>1</v>
      </c>
      <c r="F6" s="81">
        <v>1</v>
      </c>
      <c r="G6" s="81">
        <v>0</v>
      </c>
      <c r="H6" s="145">
        <f t="shared" ca="1" si="0"/>
        <v>15</v>
      </c>
      <c r="I6" s="81">
        <f t="shared" ref="I6" ca="1" si="3">SUM(D6:H6)</f>
        <v>21</v>
      </c>
    </row>
    <row r="7" spans="1:9" x14ac:dyDescent="0.3">
      <c r="A7" s="82" t="s">
        <v>113</v>
      </c>
      <c r="B7" s="81" t="s">
        <v>130</v>
      </c>
      <c r="C7" s="81" t="s">
        <v>133</v>
      </c>
      <c r="D7" s="90">
        <v>4</v>
      </c>
      <c r="E7" s="81">
        <v>2</v>
      </c>
      <c r="F7" s="81">
        <v>0</v>
      </c>
      <c r="G7" s="81">
        <v>0</v>
      </c>
      <c r="H7" s="145">
        <f t="shared" ca="1" si="0"/>
        <v>2</v>
      </c>
      <c r="I7" s="81">
        <f t="shared" ref="I7" ca="1" si="4">SUM(D7:H7)</f>
        <v>8</v>
      </c>
    </row>
    <row r="8" spans="1:9" x14ac:dyDescent="0.3">
      <c r="A8" s="82" t="s">
        <v>114</v>
      </c>
      <c r="B8" s="81" t="s">
        <v>139</v>
      </c>
      <c r="C8" s="81" t="s">
        <v>140</v>
      </c>
      <c r="D8" s="90">
        <v>5</v>
      </c>
      <c r="E8" s="81">
        <v>2</v>
      </c>
      <c r="F8" s="81">
        <v>1</v>
      </c>
      <c r="G8" s="81">
        <v>0</v>
      </c>
      <c r="H8" s="145">
        <f t="shared" ca="1" si="0"/>
        <v>4</v>
      </c>
      <c r="I8" s="81">
        <f t="shared" ref="I8:I9" ca="1" si="5">SUM(D8:H8)</f>
        <v>12</v>
      </c>
    </row>
    <row r="9" spans="1:9" x14ac:dyDescent="0.3">
      <c r="A9" s="82" t="s">
        <v>114</v>
      </c>
      <c r="B9" s="81" t="s">
        <v>134</v>
      </c>
      <c r="C9" s="81" t="s">
        <v>144</v>
      </c>
      <c r="D9" s="90">
        <v>5</v>
      </c>
      <c r="E9" s="81">
        <v>3</v>
      </c>
      <c r="F9" s="81">
        <v>0</v>
      </c>
      <c r="G9" s="81">
        <v>0</v>
      </c>
      <c r="H9" s="145">
        <f t="shared" ca="1" si="0"/>
        <v>14</v>
      </c>
      <c r="I9" s="81">
        <f t="shared" ca="1" si="5"/>
        <v>22</v>
      </c>
    </row>
    <row r="10" spans="1:9" x14ac:dyDescent="0.3">
      <c r="A10" s="82" t="s">
        <v>115</v>
      </c>
      <c r="B10" s="81" t="s">
        <v>135</v>
      </c>
      <c r="C10" s="81" t="s">
        <v>137</v>
      </c>
      <c r="D10" s="90">
        <v>3</v>
      </c>
      <c r="E10" s="81">
        <v>1</v>
      </c>
      <c r="F10" s="81">
        <v>1</v>
      </c>
      <c r="G10" s="81">
        <v>0</v>
      </c>
      <c r="H10" s="145">
        <f t="shared" ca="1" si="0"/>
        <v>3</v>
      </c>
      <c r="I10" s="81">
        <f t="shared" ref="I10:I17" ca="1" si="6">SUM(D10:H10)</f>
        <v>8</v>
      </c>
    </row>
    <row r="11" spans="1:9" x14ac:dyDescent="0.3">
      <c r="A11" s="82" t="s">
        <v>115</v>
      </c>
      <c r="B11" s="81" t="s">
        <v>130</v>
      </c>
      <c r="C11" s="81" t="s">
        <v>133</v>
      </c>
      <c r="D11" s="90">
        <v>3</v>
      </c>
      <c r="E11" s="81">
        <v>2</v>
      </c>
      <c r="F11" s="81">
        <v>0</v>
      </c>
      <c r="G11" s="81">
        <v>0</v>
      </c>
      <c r="H11" s="145">
        <f t="shared" ca="1" si="0"/>
        <v>19</v>
      </c>
      <c r="I11" s="81">
        <f t="shared" ref="I11" ca="1" si="7">SUM(D11:H11)</f>
        <v>24</v>
      </c>
    </row>
    <row r="12" spans="1:9" x14ac:dyDescent="0.3">
      <c r="A12" s="82" t="s">
        <v>116</v>
      </c>
      <c r="B12" s="81" t="s">
        <v>135</v>
      </c>
      <c r="C12" s="81" t="s">
        <v>126</v>
      </c>
      <c r="D12" s="90">
        <v>3</v>
      </c>
      <c r="E12" s="81">
        <v>0</v>
      </c>
      <c r="F12" s="81">
        <v>1</v>
      </c>
      <c r="G12" s="81">
        <v>0</v>
      </c>
      <c r="H12" s="145">
        <f t="shared" ca="1" si="0"/>
        <v>5</v>
      </c>
      <c r="I12" s="81">
        <f t="shared" ca="1" si="6"/>
        <v>9</v>
      </c>
    </row>
    <row r="13" spans="1:9" x14ac:dyDescent="0.3">
      <c r="A13" s="82" t="s">
        <v>116</v>
      </c>
      <c r="B13" s="81" t="s">
        <v>130</v>
      </c>
      <c r="C13" s="81" t="s">
        <v>133</v>
      </c>
      <c r="D13" s="90">
        <v>3</v>
      </c>
      <c r="E13" s="81">
        <v>1</v>
      </c>
      <c r="F13" s="81">
        <v>1</v>
      </c>
      <c r="G13" s="81">
        <v>0</v>
      </c>
      <c r="H13" s="145">
        <f t="shared" ca="1" si="0"/>
        <v>9</v>
      </c>
      <c r="I13" s="81">
        <f t="shared" ca="1" si="6"/>
        <v>14</v>
      </c>
    </row>
    <row r="14" spans="1:9" x14ac:dyDescent="0.3">
      <c r="A14" s="82" t="s">
        <v>117</v>
      </c>
      <c r="B14" s="81" t="s">
        <v>136</v>
      </c>
      <c r="C14" s="81" t="s">
        <v>138</v>
      </c>
      <c r="D14" s="90">
        <v>4</v>
      </c>
      <c r="E14" s="81">
        <v>1</v>
      </c>
      <c r="F14" s="81">
        <v>1</v>
      </c>
      <c r="G14" s="81">
        <v>0</v>
      </c>
      <c r="H14" s="145">
        <f t="shared" ca="1" si="0"/>
        <v>7</v>
      </c>
      <c r="I14" s="81">
        <f t="shared" ca="1" si="6"/>
        <v>13</v>
      </c>
    </row>
    <row r="15" spans="1:9" x14ac:dyDescent="0.3">
      <c r="A15" s="82" t="s">
        <v>117</v>
      </c>
      <c r="B15" s="81" t="s">
        <v>130</v>
      </c>
      <c r="C15" s="81" t="s">
        <v>133</v>
      </c>
      <c r="D15" s="90">
        <v>4</v>
      </c>
      <c r="E15" s="81">
        <v>2</v>
      </c>
      <c r="F15" s="81">
        <v>0</v>
      </c>
      <c r="G15" s="81">
        <v>0</v>
      </c>
      <c r="H15" s="145">
        <f t="shared" ca="1" si="0"/>
        <v>16</v>
      </c>
      <c r="I15" s="81">
        <f t="shared" ca="1" si="6"/>
        <v>22</v>
      </c>
    </row>
    <row r="16" spans="1:9" x14ac:dyDescent="0.3">
      <c r="A16" s="82" t="s">
        <v>127</v>
      </c>
      <c r="B16" s="81" t="s">
        <v>135</v>
      </c>
      <c r="C16" s="81" t="s">
        <v>137</v>
      </c>
      <c r="D16" s="90">
        <v>3</v>
      </c>
      <c r="E16" s="81">
        <v>1</v>
      </c>
      <c r="F16" s="81">
        <v>1</v>
      </c>
      <c r="G16" s="81">
        <v>0</v>
      </c>
      <c r="H16" s="145">
        <f t="shared" ca="1" si="0"/>
        <v>16</v>
      </c>
      <c r="I16" s="81">
        <f t="shared" ca="1" si="6"/>
        <v>21</v>
      </c>
    </row>
    <row r="17" spans="1:9" x14ac:dyDescent="0.3">
      <c r="A17" s="82" t="s">
        <v>127</v>
      </c>
      <c r="B17" s="81" t="s">
        <v>130</v>
      </c>
      <c r="C17" s="81" t="s">
        <v>133</v>
      </c>
      <c r="D17" s="90">
        <v>3</v>
      </c>
      <c r="E17" s="81">
        <v>2</v>
      </c>
      <c r="F17" s="81">
        <v>0</v>
      </c>
      <c r="G17" s="81">
        <v>0</v>
      </c>
      <c r="H17" s="145">
        <f t="shared" ca="1" si="0"/>
        <v>12</v>
      </c>
      <c r="I17" s="81">
        <f t="shared" ca="1" si="6"/>
        <v>17</v>
      </c>
    </row>
    <row r="18" spans="1:9" x14ac:dyDescent="0.3">
      <c r="A18" s="82" t="s">
        <v>128</v>
      </c>
      <c r="B18" s="81" t="s">
        <v>131</v>
      </c>
      <c r="C18" s="81" t="s">
        <v>132</v>
      </c>
      <c r="D18" s="90">
        <v>2</v>
      </c>
      <c r="E18" s="81">
        <v>2</v>
      </c>
      <c r="F18" s="81">
        <v>1</v>
      </c>
      <c r="G18" s="81">
        <v>0</v>
      </c>
      <c r="H18" s="145">
        <f t="shared" ca="1" si="0"/>
        <v>10</v>
      </c>
      <c r="I18" s="81">
        <f t="shared" ref="I18:I19" ca="1" si="8">SUM(D18:H18)</f>
        <v>15</v>
      </c>
    </row>
    <row r="19" spans="1:9" x14ac:dyDescent="0.3">
      <c r="A19" s="82" t="s">
        <v>128</v>
      </c>
      <c r="B19" s="81" t="s">
        <v>130</v>
      </c>
      <c r="C19" s="81" t="s">
        <v>133</v>
      </c>
      <c r="D19" s="90">
        <v>2</v>
      </c>
      <c r="E19" s="81">
        <v>2</v>
      </c>
      <c r="F19" s="81">
        <v>0</v>
      </c>
      <c r="G19" s="81">
        <v>0</v>
      </c>
      <c r="H19" s="145">
        <f t="shared" ca="1" si="0"/>
        <v>20</v>
      </c>
      <c r="I19" s="81">
        <f t="shared" ca="1" si="8"/>
        <v>24</v>
      </c>
    </row>
    <row r="20" spans="1:9" ht="16.2" thickBot="1" x14ac:dyDescent="0.35"/>
    <row r="21" spans="1:9" ht="16.2" thickBot="1" x14ac:dyDescent="0.35">
      <c r="A21" s="113" t="s">
        <v>0</v>
      </c>
      <c r="B21" s="87" t="s">
        <v>37</v>
      </c>
      <c r="C21" s="87" t="s">
        <v>38</v>
      </c>
      <c r="D21" s="89" t="s">
        <v>39</v>
      </c>
      <c r="E21" s="87" t="s">
        <v>40</v>
      </c>
      <c r="F21" s="87" t="s">
        <v>41</v>
      </c>
      <c r="G21" s="87" t="s">
        <v>42</v>
      </c>
      <c r="H21" s="91" t="s">
        <v>43</v>
      </c>
      <c r="I21" s="88" t="s">
        <v>28</v>
      </c>
    </row>
    <row r="22" spans="1:9" x14ac:dyDescent="0.3">
      <c r="A22" s="80" t="s">
        <v>89</v>
      </c>
      <c r="B22" s="81" t="s">
        <v>90</v>
      </c>
      <c r="C22" s="81" t="s">
        <v>92</v>
      </c>
      <c r="D22" s="90">
        <v>6</v>
      </c>
      <c r="E22" s="81">
        <v>3</v>
      </c>
      <c r="F22" s="81">
        <v>1</v>
      </c>
      <c r="G22" s="188">
        <v>2</v>
      </c>
      <c r="H22" s="145">
        <f t="shared" ref="H22:H28" ca="1" si="9">RANDBETWEEN(1,20)</f>
        <v>10</v>
      </c>
      <c r="I22" s="81">
        <f t="shared" ref="I22:I23" ca="1" si="10">SUM(D22:H22)</f>
        <v>22</v>
      </c>
    </row>
    <row r="23" spans="1:9" x14ac:dyDescent="0.3">
      <c r="A23" s="83" t="s">
        <v>89</v>
      </c>
      <c r="B23" s="84" t="s">
        <v>91</v>
      </c>
      <c r="C23" s="84" t="s">
        <v>91</v>
      </c>
      <c r="D23" s="174">
        <v>6</v>
      </c>
      <c r="E23" s="84">
        <v>3</v>
      </c>
      <c r="F23" s="84">
        <v>0</v>
      </c>
      <c r="G23" s="189">
        <v>1</v>
      </c>
      <c r="H23" s="147">
        <f t="shared" ca="1" si="9"/>
        <v>16</v>
      </c>
      <c r="I23" s="84">
        <f t="shared" ca="1" si="10"/>
        <v>26</v>
      </c>
    </row>
    <row r="24" spans="1:9" x14ac:dyDescent="0.3">
      <c r="A24" s="184" t="s">
        <v>145</v>
      </c>
      <c r="B24" s="185" t="s">
        <v>125</v>
      </c>
      <c r="C24" s="185" t="s">
        <v>146</v>
      </c>
      <c r="D24" s="186">
        <v>1</v>
      </c>
      <c r="E24" s="185">
        <v>4</v>
      </c>
      <c r="F24" s="185">
        <v>0</v>
      </c>
      <c r="G24" s="190">
        <v>1</v>
      </c>
      <c r="H24" s="187">
        <f t="shared" ca="1" si="9"/>
        <v>4</v>
      </c>
      <c r="I24" s="185">
        <f t="shared" ref="I24" ca="1" si="11">SUM(D24:H24)</f>
        <v>10</v>
      </c>
    </row>
    <row r="25" spans="1:9" x14ac:dyDescent="0.3">
      <c r="A25" s="80" t="s">
        <v>150</v>
      </c>
      <c r="B25" s="81" t="s">
        <v>136</v>
      </c>
      <c r="C25" s="81" t="s">
        <v>138</v>
      </c>
      <c r="D25" s="90">
        <v>7</v>
      </c>
      <c r="E25" s="81">
        <v>2</v>
      </c>
      <c r="F25" s="81">
        <v>1</v>
      </c>
      <c r="G25" s="188">
        <v>1</v>
      </c>
      <c r="H25" s="145">
        <f t="shared" ca="1" si="9"/>
        <v>15</v>
      </c>
      <c r="I25" s="81">
        <f t="shared" ref="I25:I26" ca="1" si="12">SUM(D25:H25)</f>
        <v>26</v>
      </c>
    </row>
    <row r="26" spans="1:9" x14ac:dyDescent="0.3">
      <c r="A26" s="80" t="s">
        <v>150</v>
      </c>
      <c r="B26" s="81" t="s">
        <v>149</v>
      </c>
      <c r="C26" s="81" t="s">
        <v>151</v>
      </c>
      <c r="D26" s="90">
        <v>7</v>
      </c>
      <c r="E26" s="81">
        <v>-1</v>
      </c>
      <c r="F26" s="81">
        <v>1</v>
      </c>
      <c r="G26" s="188">
        <v>1</v>
      </c>
      <c r="H26" s="145">
        <f t="shared" ca="1" si="9"/>
        <v>9</v>
      </c>
      <c r="I26" s="81">
        <f t="shared" ca="1" si="12"/>
        <v>17</v>
      </c>
    </row>
    <row r="27" spans="1:9" x14ac:dyDescent="0.3">
      <c r="A27" s="80" t="s">
        <v>153</v>
      </c>
      <c r="B27" s="81" t="s">
        <v>136</v>
      </c>
      <c r="C27" s="81" t="s">
        <v>156</v>
      </c>
      <c r="D27" s="90">
        <v>8</v>
      </c>
      <c r="E27" s="81">
        <v>2</v>
      </c>
      <c r="F27" s="81">
        <v>1</v>
      </c>
      <c r="G27" s="81">
        <v>0</v>
      </c>
      <c r="H27" s="145">
        <f t="shared" ca="1" si="9"/>
        <v>8</v>
      </c>
      <c r="I27" s="81">
        <f t="shared" ref="I27" ca="1" si="13">SUM(D27:H27)</f>
        <v>19</v>
      </c>
    </row>
    <row r="28" spans="1:9" x14ac:dyDescent="0.3">
      <c r="A28" s="80" t="s">
        <v>153</v>
      </c>
      <c r="B28" s="81" t="s">
        <v>154</v>
      </c>
      <c r="C28" s="81" t="s">
        <v>155</v>
      </c>
      <c r="D28" s="90">
        <v>8</v>
      </c>
      <c r="E28" s="81">
        <v>1</v>
      </c>
      <c r="F28" s="81">
        <v>1</v>
      </c>
      <c r="G28" s="81">
        <v>0</v>
      </c>
      <c r="H28" s="145">
        <f t="shared" ca="1" si="9"/>
        <v>7</v>
      </c>
      <c r="I28" s="81">
        <f t="shared" ref="I28" ca="1" si="14">SUM(D28:H28)</f>
        <v>17</v>
      </c>
    </row>
  </sheetData>
  <conditionalFormatting sqref="H2">
    <cfRule type="cellIs" dxfId="271" priority="289" operator="equal">
      <formula>1</formula>
    </cfRule>
    <cfRule type="cellIs" dxfId="270" priority="290" operator="equal">
      <formula>19</formula>
    </cfRule>
    <cfRule type="cellIs" dxfId="269" priority="291" operator="equal">
      <formula>20</formula>
    </cfRule>
  </conditionalFormatting>
  <conditionalFormatting sqref="H22:H23">
    <cfRule type="cellIs" dxfId="268" priority="253" operator="equal">
      <formula>1</formula>
    </cfRule>
    <cfRule type="cellIs" dxfId="267" priority="254" operator="equal">
      <formula>19</formula>
    </cfRule>
    <cfRule type="cellIs" dxfId="266" priority="255" operator="equal">
      <formula>20</formula>
    </cfRule>
  </conditionalFormatting>
  <conditionalFormatting sqref="H5">
    <cfRule type="cellIs" dxfId="265" priority="214" operator="equal">
      <formula>1</formula>
    </cfRule>
    <cfRule type="cellIs" dxfId="264" priority="215" operator="equal">
      <formula>19</formula>
    </cfRule>
    <cfRule type="cellIs" dxfId="263" priority="216" operator="equal">
      <formula>20</formula>
    </cfRule>
  </conditionalFormatting>
  <conditionalFormatting sqref="H5">
    <cfRule type="cellIs" dxfId="262" priority="211" operator="equal">
      <formula>1</formula>
    </cfRule>
    <cfRule type="cellIs" dxfId="261" priority="212" operator="equal">
      <formula>19</formula>
    </cfRule>
    <cfRule type="cellIs" dxfId="260" priority="213" operator="equal">
      <formula>20</formula>
    </cfRule>
  </conditionalFormatting>
  <conditionalFormatting sqref="H3">
    <cfRule type="cellIs" dxfId="259" priority="208" operator="equal">
      <formula>1</formula>
    </cfRule>
    <cfRule type="cellIs" dxfId="258" priority="209" operator="equal">
      <formula>19</formula>
    </cfRule>
    <cfRule type="cellIs" dxfId="257" priority="210" operator="equal">
      <formula>20</formula>
    </cfRule>
  </conditionalFormatting>
  <conditionalFormatting sqref="H3">
    <cfRule type="cellIs" dxfId="256" priority="205" operator="equal">
      <formula>1</formula>
    </cfRule>
    <cfRule type="cellIs" dxfId="255" priority="206" operator="equal">
      <formula>19</formula>
    </cfRule>
    <cfRule type="cellIs" dxfId="254" priority="207" operator="equal">
      <formula>20</formula>
    </cfRule>
  </conditionalFormatting>
  <conditionalFormatting sqref="H4">
    <cfRule type="cellIs" dxfId="253" priority="199" operator="equal">
      <formula>1</formula>
    </cfRule>
    <cfRule type="cellIs" dxfId="252" priority="200" operator="equal">
      <formula>19</formula>
    </cfRule>
    <cfRule type="cellIs" dxfId="251" priority="201" operator="equal">
      <formula>20</formula>
    </cfRule>
  </conditionalFormatting>
  <conditionalFormatting sqref="H4">
    <cfRule type="cellIs" dxfId="250" priority="202" operator="equal">
      <formula>1</formula>
    </cfRule>
    <cfRule type="cellIs" dxfId="249" priority="203" operator="equal">
      <formula>19</formula>
    </cfRule>
    <cfRule type="cellIs" dxfId="248" priority="204" operator="equal">
      <formula>20</formula>
    </cfRule>
  </conditionalFormatting>
  <conditionalFormatting sqref="H8">
    <cfRule type="cellIs" dxfId="247" priority="181" operator="equal">
      <formula>1</formula>
    </cfRule>
    <cfRule type="cellIs" dxfId="246" priority="182" operator="equal">
      <formula>19</formula>
    </cfRule>
    <cfRule type="cellIs" dxfId="245" priority="183" operator="equal">
      <formula>20</formula>
    </cfRule>
  </conditionalFormatting>
  <conditionalFormatting sqref="H8">
    <cfRule type="cellIs" dxfId="244" priority="178" operator="equal">
      <formula>1</formula>
    </cfRule>
    <cfRule type="cellIs" dxfId="243" priority="179" operator="equal">
      <formula>19</formula>
    </cfRule>
    <cfRule type="cellIs" dxfId="242" priority="180" operator="equal">
      <formula>20</formula>
    </cfRule>
  </conditionalFormatting>
  <conditionalFormatting sqref="H10">
    <cfRule type="cellIs" dxfId="241" priority="175" operator="equal">
      <formula>1</formula>
    </cfRule>
    <cfRule type="cellIs" dxfId="240" priority="176" operator="equal">
      <formula>19</formula>
    </cfRule>
    <cfRule type="cellIs" dxfId="239" priority="177" operator="equal">
      <formula>20</formula>
    </cfRule>
  </conditionalFormatting>
  <conditionalFormatting sqref="H10">
    <cfRule type="cellIs" dxfId="238" priority="172" operator="equal">
      <formula>1</formula>
    </cfRule>
    <cfRule type="cellIs" dxfId="237" priority="173" operator="equal">
      <formula>19</formula>
    </cfRule>
    <cfRule type="cellIs" dxfId="236" priority="174" operator="equal">
      <formula>20</formula>
    </cfRule>
  </conditionalFormatting>
  <conditionalFormatting sqref="H12:H13">
    <cfRule type="cellIs" dxfId="235" priority="163" operator="equal">
      <formula>1</formula>
    </cfRule>
    <cfRule type="cellIs" dxfId="234" priority="164" operator="equal">
      <formula>19</formula>
    </cfRule>
    <cfRule type="cellIs" dxfId="233" priority="165" operator="equal">
      <formula>20</formula>
    </cfRule>
  </conditionalFormatting>
  <conditionalFormatting sqref="H2">
    <cfRule type="cellIs" dxfId="232" priority="121" operator="equal">
      <formula>1</formula>
    </cfRule>
    <cfRule type="cellIs" dxfId="231" priority="122" operator="equal">
      <formula>19</formula>
    </cfRule>
    <cfRule type="cellIs" dxfId="230" priority="123" operator="equal">
      <formula>20</formula>
    </cfRule>
  </conditionalFormatting>
  <conditionalFormatting sqref="H2">
    <cfRule type="cellIs" dxfId="229" priority="118" operator="equal">
      <formula>1</formula>
    </cfRule>
    <cfRule type="cellIs" dxfId="228" priority="119" operator="equal">
      <formula>19</formula>
    </cfRule>
    <cfRule type="cellIs" dxfId="227" priority="120" operator="equal">
      <formula>20</formula>
    </cfRule>
  </conditionalFormatting>
  <conditionalFormatting sqref="H17">
    <cfRule type="cellIs" dxfId="226" priority="103" operator="equal">
      <formula>1</formula>
    </cfRule>
    <cfRule type="cellIs" dxfId="225" priority="104" operator="equal">
      <formula>19</formula>
    </cfRule>
    <cfRule type="cellIs" dxfId="224" priority="105" operator="equal">
      <formula>20</formula>
    </cfRule>
  </conditionalFormatting>
  <conditionalFormatting sqref="H17">
    <cfRule type="cellIs" dxfId="223" priority="106" operator="equal">
      <formula>1</formula>
    </cfRule>
    <cfRule type="cellIs" dxfId="222" priority="107" operator="equal">
      <formula>19</formula>
    </cfRule>
    <cfRule type="cellIs" dxfId="221" priority="108" operator="equal">
      <formula>20</formula>
    </cfRule>
  </conditionalFormatting>
  <conditionalFormatting sqref="H15">
    <cfRule type="cellIs" dxfId="220" priority="97" operator="equal">
      <formula>1</formula>
    </cfRule>
    <cfRule type="cellIs" dxfId="219" priority="98" operator="equal">
      <formula>19</formula>
    </cfRule>
    <cfRule type="cellIs" dxfId="218" priority="99" operator="equal">
      <formula>20</formula>
    </cfRule>
  </conditionalFormatting>
  <conditionalFormatting sqref="H15">
    <cfRule type="cellIs" dxfId="217" priority="100" operator="equal">
      <formula>1</formula>
    </cfRule>
    <cfRule type="cellIs" dxfId="216" priority="101" operator="equal">
      <formula>19</formula>
    </cfRule>
    <cfRule type="cellIs" dxfId="215" priority="102" operator="equal">
      <formula>20</formula>
    </cfRule>
  </conditionalFormatting>
  <conditionalFormatting sqref="H16">
    <cfRule type="cellIs" dxfId="214" priority="91" operator="equal">
      <formula>1</formula>
    </cfRule>
    <cfRule type="cellIs" dxfId="213" priority="92" operator="equal">
      <formula>19</formula>
    </cfRule>
    <cfRule type="cellIs" dxfId="212" priority="93" operator="equal">
      <formula>20</formula>
    </cfRule>
  </conditionalFormatting>
  <conditionalFormatting sqref="H16">
    <cfRule type="cellIs" dxfId="211" priority="94" operator="equal">
      <formula>1</formula>
    </cfRule>
    <cfRule type="cellIs" dxfId="210" priority="95" operator="equal">
      <formula>19</formula>
    </cfRule>
    <cfRule type="cellIs" dxfId="209" priority="96" operator="equal">
      <formula>20</formula>
    </cfRule>
  </conditionalFormatting>
  <conditionalFormatting sqref="H14">
    <cfRule type="cellIs" dxfId="208" priority="85" operator="equal">
      <formula>1</formula>
    </cfRule>
    <cfRule type="cellIs" dxfId="207" priority="86" operator="equal">
      <formula>19</formula>
    </cfRule>
    <cfRule type="cellIs" dxfId="206" priority="87" operator="equal">
      <formula>20</formula>
    </cfRule>
  </conditionalFormatting>
  <conditionalFormatting sqref="H14">
    <cfRule type="cellIs" dxfId="205" priority="88" operator="equal">
      <formula>1</formula>
    </cfRule>
    <cfRule type="cellIs" dxfId="204" priority="89" operator="equal">
      <formula>19</formula>
    </cfRule>
    <cfRule type="cellIs" dxfId="203" priority="90" operator="equal">
      <formula>20</formula>
    </cfRule>
  </conditionalFormatting>
  <conditionalFormatting sqref="H14">
    <cfRule type="cellIs" dxfId="202" priority="79" operator="equal">
      <formula>1</formula>
    </cfRule>
    <cfRule type="cellIs" dxfId="201" priority="80" operator="equal">
      <formula>19</formula>
    </cfRule>
    <cfRule type="cellIs" dxfId="200" priority="81" operator="equal">
      <formula>20</formula>
    </cfRule>
  </conditionalFormatting>
  <conditionalFormatting sqref="H17">
    <cfRule type="cellIs" dxfId="199" priority="76" operator="equal">
      <formula>1</formula>
    </cfRule>
    <cfRule type="cellIs" dxfId="198" priority="77" operator="equal">
      <formula>19</formula>
    </cfRule>
    <cfRule type="cellIs" dxfId="197" priority="78" operator="equal">
      <formula>20</formula>
    </cfRule>
  </conditionalFormatting>
  <conditionalFormatting sqref="H17">
    <cfRule type="cellIs" dxfId="196" priority="73" operator="equal">
      <formula>1</formula>
    </cfRule>
    <cfRule type="cellIs" dxfId="195" priority="74" operator="equal">
      <formula>19</formula>
    </cfRule>
    <cfRule type="cellIs" dxfId="194" priority="75" operator="equal">
      <formula>20</formula>
    </cfRule>
  </conditionalFormatting>
  <conditionalFormatting sqref="H15">
    <cfRule type="cellIs" dxfId="193" priority="70" operator="equal">
      <formula>1</formula>
    </cfRule>
    <cfRule type="cellIs" dxfId="192" priority="71" operator="equal">
      <formula>19</formula>
    </cfRule>
    <cfRule type="cellIs" dxfId="191" priority="72" operator="equal">
      <formula>20</formula>
    </cfRule>
  </conditionalFormatting>
  <conditionalFormatting sqref="H15">
    <cfRule type="cellIs" dxfId="190" priority="67" operator="equal">
      <formula>1</formula>
    </cfRule>
    <cfRule type="cellIs" dxfId="189" priority="68" operator="equal">
      <formula>19</formula>
    </cfRule>
    <cfRule type="cellIs" dxfId="188" priority="69" operator="equal">
      <formula>20</formula>
    </cfRule>
  </conditionalFormatting>
  <conditionalFormatting sqref="H16">
    <cfRule type="cellIs" dxfId="187" priority="61" operator="equal">
      <formula>1</formula>
    </cfRule>
    <cfRule type="cellIs" dxfId="186" priority="62" operator="equal">
      <formula>19</formula>
    </cfRule>
    <cfRule type="cellIs" dxfId="185" priority="63" operator="equal">
      <formula>20</formula>
    </cfRule>
  </conditionalFormatting>
  <conditionalFormatting sqref="H14">
    <cfRule type="cellIs" dxfId="184" priority="82" operator="equal">
      <formula>1</formula>
    </cfRule>
    <cfRule type="cellIs" dxfId="183" priority="83" operator="equal">
      <formula>19</formula>
    </cfRule>
    <cfRule type="cellIs" dxfId="182" priority="84" operator="equal">
      <formula>20</formula>
    </cfRule>
  </conditionalFormatting>
  <conditionalFormatting sqref="H16">
    <cfRule type="cellIs" dxfId="181" priority="64" operator="equal">
      <formula>1</formula>
    </cfRule>
    <cfRule type="cellIs" dxfId="180" priority="65" operator="equal">
      <formula>19</formula>
    </cfRule>
    <cfRule type="cellIs" dxfId="179" priority="66" operator="equal">
      <formula>20</formula>
    </cfRule>
  </conditionalFormatting>
  <conditionalFormatting sqref="H18">
    <cfRule type="cellIs" dxfId="178" priority="55" operator="equal">
      <formula>1</formula>
    </cfRule>
    <cfRule type="cellIs" dxfId="177" priority="56" operator="equal">
      <formula>19</formula>
    </cfRule>
    <cfRule type="cellIs" dxfId="176" priority="57" operator="equal">
      <formula>20</formula>
    </cfRule>
  </conditionalFormatting>
  <conditionalFormatting sqref="H18">
    <cfRule type="cellIs" dxfId="175" priority="58" operator="equal">
      <formula>1</formula>
    </cfRule>
    <cfRule type="cellIs" dxfId="174" priority="59" operator="equal">
      <formula>19</formula>
    </cfRule>
    <cfRule type="cellIs" dxfId="173" priority="60" operator="equal">
      <formula>20</formula>
    </cfRule>
  </conditionalFormatting>
  <conditionalFormatting sqref="H18">
    <cfRule type="cellIs" dxfId="172" priority="52" operator="equal">
      <formula>1</formula>
    </cfRule>
    <cfRule type="cellIs" dxfId="171" priority="53" operator="equal">
      <formula>19</formula>
    </cfRule>
    <cfRule type="cellIs" dxfId="170" priority="54" operator="equal">
      <formula>20</formula>
    </cfRule>
  </conditionalFormatting>
  <conditionalFormatting sqref="H18">
    <cfRule type="cellIs" dxfId="169" priority="49" operator="equal">
      <formula>1</formula>
    </cfRule>
    <cfRule type="cellIs" dxfId="168" priority="50" operator="equal">
      <formula>19</formula>
    </cfRule>
    <cfRule type="cellIs" dxfId="167" priority="51" operator="equal">
      <formula>20</formula>
    </cfRule>
  </conditionalFormatting>
  <conditionalFormatting sqref="H19">
    <cfRule type="cellIs" dxfId="166" priority="46" operator="equal">
      <formula>1</formula>
    </cfRule>
    <cfRule type="cellIs" dxfId="165" priority="47" operator="equal">
      <formula>19</formula>
    </cfRule>
    <cfRule type="cellIs" dxfId="164" priority="48" operator="equal">
      <formula>20</formula>
    </cfRule>
  </conditionalFormatting>
  <conditionalFormatting sqref="H6">
    <cfRule type="cellIs" dxfId="163" priority="37" operator="equal">
      <formula>1</formula>
    </cfRule>
    <cfRule type="cellIs" dxfId="162" priority="38" operator="equal">
      <formula>19</formula>
    </cfRule>
    <cfRule type="cellIs" dxfId="161" priority="39" operator="equal">
      <formula>20</formula>
    </cfRule>
  </conditionalFormatting>
  <conditionalFormatting sqref="H6">
    <cfRule type="cellIs" dxfId="160" priority="34" operator="equal">
      <formula>1</formula>
    </cfRule>
    <cfRule type="cellIs" dxfId="159" priority="35" operator="equal">
      <formula>19</formula>
    </cfRule>
    <cfRule type="cellIs" dxfId="158" priority="36" operator="equal">
      <formula>20</formula>
    </cfRule>
  </conditionalFormatting>
  <conditionalFormatting sqref="H9">
    <cfRule type="cellIs" dxfId="157" priority="31" operator="equal">
      <formula>1</formula>
    </cfRule>
    <cfRule type="cellIs" dxfId="156" priority="32" operator="equal">
      <formula>19</formula>
    </cfRule>
    <cfRule type="cellIs" dxfId="155" priority="33" operator="equal">
      <formula>20</formula>
    </cfRule>
  </conditionalFormatting>
  <conditionalFormatting sqref="H9">
    <cfRule type="cellIs" dxfId="154" priority="28" operator="equal">
      <formula>1</formula>
    </cfRule>
    <cfRule type="cellIs" dxfId="153" priority="29" operator="equal">
      <formula>19</formula>
    </cfRule>
    <cfRule type="cellIs" dxfId="152" priority="30" operator="equal">
      <formula>20</formula>
    </cfRule>
  </conditionalFormatting>
  <conditionalFormatting sqref="H11">
    <cfRule type="cellIs" dxfId="151" priority="25" operator="equal">
      <formula>1</formula>
    </cfRule>
    <cfRule type="cellIs" dxfId="150" priority="26" operator="equal">
      <formula>19</formula>
    </cfRule>
    <cfRule type="cellIs" dxfId="149" priority="27" operator="equal">
      <formula>20</formula>
    </cfRule>
  </conditionalFormatting>
  <conditionalFormatting sqref="H11">
    <cfRule type="cellIs" dxfId="148" priority="22" operator="equal">
      <formula>1</formula>
    </cfRule>
    <cfRule type="cellIs" dxfId="147" priority="23" operator="equal">
      <formula>19</formula>
    </cfRule>
    <cfRule type="cellIs" dxfId="146" priority="24" operator="equal">
      <formula>20</formula>
    </cfRule>
  </conditionalFormatting>
  <conditionalFormatting sqref="H7">
    <cfRule type="cellIs" dxfId="145" priority="19" operator="equal">
      <formula>1</formula>
    </cfRule>
    <cfRule type="cellIs" dxfId="144" priority="20" operator="equal">
      <formula>19</formula>
    </cfRule>
    <cfRule type="cellIs" dxfId="143" priority="21" operator="equal">
      <formula>20</formula>
    </cfRule>
  </conditionalFormatting>
  <conditionalFormatting sqref="H7">
    <cfRule type="cellIs" dxfId="142" priority="16" operator="equal">
      <formula>1</formula>
    </cfRule>
    <cfRule type="cellIs" dxfId="141" priority="17" operator="equal">
      <formula>19</formula>
    </cfRule>
    <cfRule type="cellIs" dxfId="140" priority="18" operator="equal">
      <formula>20</formula>
    </cfRule>
  </conditionalFormatting>
  <conditionalFormatting sqref="H24">
    <cfRule type="cellIs" dxfId="139" priority="1" operator="equal">
      <formula>1</formula>
    </cfRule>
    <cfRule type="cellIs" dxfId="138" priority="2" operator="equal">
      <formula>19</formula>
    </cfRule>
    <cfRule type="cellIs" dxfId="137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/>
  </sheetViews>
  <sheetFormatPr defaultColWidth="3.8984375" defaultRowHeight="15.6" x14ac:dyDescent="0.3"/>
  <cols>
    <col min="1" max="1" width="22.296875" style="21" bestFit="1" customWidth="1"/>
    <col min="2" max="2" width="8.09765625" style="21" bestFit="1" customWidth="1"/>
    <col min="3" max="3" width="6.19921875" style="21" bestFit="1" customWidth="1"/>
    <col min="4" max="4" width="4.296875" style="21" bestFit="1" customWidth="1"/>
    <col min="5" max="5" width="5" style="21" bestFit="1" customWidth="1"/>
    <col min="6" max="6" width="3.8984375" style="21"/>
    <col min="7" max="7" width="16.796875" style="21" bestFit="1" customWidth="1"/>
    <col min="8" max="8" width="8.59765625" style="21" bestFit="1" customWidth="1"/>
    <col min="9" max="9" width="6.19921875" style="21" bestFit="1" customWidth="1"/>
    <col min="10" max="10" width="4.296875" style="21" bestFit="1" customWidth="1"/>
    <col min="11" max="11" width="5" style="21" bestFit="1" customWidth="1"/>
    <col min="12" max="16384" width="3.8984375" style="21"/>
  </cols>
  <sheetData>
    <row r="1" spans="1:11" s="24" customFormat="1" x14ac:dyDescent="0.3">
      <c r="A1" s="153" t="s">
        <v>0</v>
      </c>
      <c r="B1" s="153" t="s">
        <v>79</v>
      </c>
      <c r="C1" s="153" t="s">
        <v>44</v>
      </c>
      <c r="D1" s="148" t="s">
        <v>3</v>
      </c>
      <c r="E1" s="153" t="s">
        <v>45</v>
      </c>
      <c r="G1" s="153" t="s">
        <v>0</v>
      </c>
      <c r="H1" s="153" t="s">
        <v>79</v>
      </c>
      <c r="I1" s="153" t="s">
        <v>44</v>
      </c>
      <c r="J1" s="148" t="s">
        <v>3</v>
      </c>
      <c r="K1" s="153" t="s">
        <v>45</v>
      </c>
    </row>
    <row r="2" spans="1:11" x14ac:dyDescent="0.3">
      <c r="A2" s="79" t="s">
        <v>124</v>
      </c>
      <c r="B2" s="86" t="s">
        <v>46</v>
      </c>
      <c r="C2" s="149">
        <v>4</v>
      </c>
      <c r="D2" s="146">
        <f t="shared" ref="D2:D19" ca="1" si="0">RANDBETWEEN(1,20)</f>
        <v>8</v>
      </c>
      <c r="E2" s="78">
        <f t="shared" ref="E2:E13" ca="1" si="1">D2+C2</f>
        <v>12</v>
      </c>
      <c r="G2" s="77" t="s">
        <v>141</v>
      </c>
      <c r="H2" s="78" t="s">
        <v>46</v>
      </c>
      <c r="I2" s="78">
        <v>7</v>
      </c>
      <c r="J2" s="146">
        <f t="shared" ref="J2:J4" ca="1" si="2">RANDBETWEEN(1,20)</f>
        <v>15</v>
      </c>
      <c r="K2" s="78">
        <f t="shared" ref="K2:K4" ca="1" si="3">J2+I2</f>
        <v>22</v>
      </c>
    </row>
    <row r="3" spans="1:11" x14ac:dyDescent="0.3">
      <c r="A3" s="82" t="s">
        <v>124</v>
      </c>
      <c r="B3" s="86" t="s">
        <v>47</v>
      </c>
      <c r="C3" s="149">
        <v>5</v>
      </c>
      <c r="D3" s="145">
        <f t="shared" ca="1" si="0"/>
        <v>3</v>
      </c>
      <c r="E3" s="81">
        <f t="shared" ca="1" si="1"/>
        <v>8</v>
      </c>
      <c r="G3" s="80" t="s">
        <v>141</v>
      </c>
      <c r="H3" s="81" t="s">
        <v>47</v>
      </c>
      <c r="I3" s="81">
        <v>3</v>
      </c>
      <c r="J3" s="145">
        <f t="shared" ca="1" si="2"/>
        <v>10</v>
      </c>
      <c r="K3" s="81">
        <f t="shared" ca="1" si="3"/>
        <v>13</v>
      </c>
    </row>
    <row r="4" spans="1:11" x14ac:dyDescent="0.3">
      <c r="A4" s="85" t="s">
        <v>124</v>
      </c>
      <c r="B4" s="150" t="s">
        <v>48</v>
      </c>
      <c r="C4" s="151">
        <v>6</v>
      </c>
      <c r="D4" s="147">
        <f t="shared" ca="1" si="0"/>
        <v>14</v>
      </c>
      <c r="E4" s="84">
        <f t="shared" ca="1" si="1"/>
        <v>20</v>
      </c>
      <c r="G4" s="83" t="s">
        <v>141</v>
      </c>
      <c r="H4" s="84" t="s">
        <v>48</v>
      </c>
      <c r="I4" s="84">
        <v>5</v>
      </c>
      <c r="J4" s="147">
        <f t="shared" ca="1" si="2"/>
        <v>9</v>
      </c>
      <c r="K4" s="84">
        <f t="shared" ca="1" si="3"/>
        <v>14</v>
      </c>
    </row>
    <row r="5" spans="1:11" x14ac:dyDescent="0.3">
      <c r="A5" s="159" t="s">
        <v>142</v>
      </c>
      <c r="B5" s="86" t="s">
        <v>46</v>
      </c>
      <c r="C5" s="149">
        <v>8</v>
      </c>
      <c r="D5" s="146">
        <f t="shared" ca="1" si="0"/>
        <v>5</v>
      </c>
      <c r="E5" s="78">
        <f t="shared" ca="1" si="1"/>
        <v>13</v>
      </c>
      <c r="G5" s="77" t="s">
        <v>96</v>
      </c>
      <c r="H5" s="78" t="s">
        <v>46</v>
      </c>
      <c r="I5" s="78">
        <v>9</v>
      </c>
      <c r="J5" s="146">
        <f t="shared" ref="J5:J13" ca="1" si="4">RANDBETWEEN(1,20)</f>
        <v>20</v>
      </c>
      <c r="K5" s="78">
        <f t="shared" ref="K5:K13" ca="1" si="5">J5+I5</f>
        <v>29</v>
      </c>
    </row>
    <row r="6" spans="1:11" x14ac:dyDescent="0.3">
      <c r="A6" s="159" t="s">
        <v>142</v>
      </c>
      <c r="B6" s="160" t="s">
        <v>47</v>
      </c>
      <c r="C6" s="149">
        <v>6</v>
      </c>
      <c r="D6" s="145">
        <f t="shared" ca="1" si="0"/>
        <v>3</v>
      </c>
      <c r="E6" s="81">
        <f t="shared" ca="1" si="1"/>
        <v>9</v>
      </c>
      <c r="G6" s="80" t="s">
        <v>96</v>
      </c>
      <c r="H6" s="81" t="s">
        <v>47</v>
      </c>
      <c r="I6" s="81">
        <v>8</v>
      </c>
      <c r="J6" s="145">
        <f t="shared" ca="1" si="4"/>
        <v>14</v>
      </c>
      <c r="K6" s="81">
        <f t="shared" ca="1" si="5"/>
        <v>22</v>
      </c>
    </row>
    <row r="7" spans="1:11" x14ac:dyDescent="0.3">
      <c r="A7" s="161" t="s">
        <v>142</v>
      </c>
      <c r="B7" s="150" t="s">
        <v>48</v>
      </c>
      <c r="C7" s="151">
        <v>7</v>
      </c>
      <c r="D7" s="147">
        <f t="shared" ca="1" si="0"/>
        <v>8</v>
      </c>
      <c r="E7" s="84">
        <f t="shared" ca="1" si="1"/>
        <v>15</v>
      </c>
      <c r="G7" s="83" t="s">
        <v>96</v>
      </c>
      <c r="H7" s="84" t="s">
        <v>48</v>
      </c>
      <c r="I7" s="84">
        <v>7</v>
      </c>
      <c r="J7" s="147">
        <f t="shared" ca="1" si="4"/>
        <v>20</v>
      </c>
      <c r="K7" s="84">
        <f t="shared" ca="1" si="5"/>
        <v>27</v>
      </c>
    </row>
    <row r="8" spans="1:11" x14ac:dyDescent="0.3">
      <c r="A8" s="79" t="s">
        <v>143</v>
      </c>
      <c r="B8" s="86" t="s">
        <v>46</v>
      </c>
      <c r="C8" s="149">
        <v>5</v>
      </c>
      <c r="D8" s="146">
        <f t="shared" ca="1" si="0"/>
        <v>9</v>
      </c>
      <c r="E8" s="78">
        <f t="shared" ca="1" si="1"/>
        <v>14</v>
      </c>
      <c r="G8" s="83" t="s">
        <v>75</v>
      </c>
      <c r="H8" s="84" t="s">
        <v>84</v>
      </c>
      <c r="I8" s="84">
        <v>8</v>
      </c>
      <c r="J8" s="147">
        <f t="shared" ca="1" si="4"/>
        <v>2</v>
      </c>
      <c r="K8" s="84">
        <f t="shared" ca="1" si="5"/>
        <v>10</v>
      </c>
    </row>
    <row r="9" spans="1:11" x14ac:dyDescent="0.3">
      <c r="A9" s="82" t="s">
        <v>143</v>
      </c>
      <c r="B9" s="86" t="s">
        <v>47</v>
      </c>
      <c r="C9" s="149">
        <v>8</v>
      </c>
      <c r="D9" s="145">
        <f t="shared" ca="1" si="0"/>
        <v>8</v>
      </c>
      <c r="E9" s="81">
        <f t="shared" ca="1" si="1"/>
        <v>16</v>
      </c>
      <c r="G9" s="83" t="s">
        <v>141</v>
      </c>
      <c r="H9" s="84" t="s">
        <v>93</v>
      </c>
      <c r="I9" s="84">
        <v>4</v>
      </c>
      <c r="J9" s="147">
        <f t="shared" ca="1" si="4"/>
        <v>13</v>
      </c>
      <c r="K9" s="84">
        <f t="shared" ca="1" si="5"/>
        <v>17</v>
      </c>
    </row>
    <row r="10" spans="1:11" x14ac:dyDescent="0.3">
      <c r="A10" s="85" t="s">
        <v>143</v>
      </c>
      <c r="B10" s="150" t="s">
        <v>48</v>
      </c>
      <c r="C10" s="151">
        <v>7</v>
      </c>
      <c r="D10" s="147">
        <f t="shared" ca="1" si="0"/>
        <v>8</v>
      </c>
      <c r="E10" s="84">
        <f t="shared" ca="1" si="1"/>
        <v>15</v>
      </c>
      <c r="G10" s="83" t="s">
        <v>141</v>
      </c>
      <c r="H10" s="84" t="s">
        <v>94</v>
      </c>
      <c r="I10" s="84">
        <v>4</v>
      </c>
      <c r="J10" s="147">
        <f t="shared" ca="1" si="4"/>
        <v>7</v>
      </c>
      <c r="K10" s="84">
        <f t="shared" ca="1" si="5"/>
        <v>11</v>
      </c>
    </row>
    <row r="11" spans="1:11" x14ac:dyDescent="0.3">
      <c r="A11" s="79" t="s">
        <v>128</v>
      </c>
      <c r="B11" s="86" t="s">
        <v>46</v>
      </c>
      <c r="C11" s="149">
        <v>1</v>
      </c>
      <c r="D11" s="146">
        <f t="shared" ca="1" si="0"/>
        <v>14</v>
      </c>
      <c r="E11" s="78">
        <f t="shared" ca="1" si="1"/>
        <v>15</v>
      </c>
      <c r="G11" s="77" t="s">
        <v>145</v>
      </c>
      <c r="H11" s="78" t="s">
        <v>46</v>
      </c>
      <c r="I11" s="78">
        <v>7</v>
      </c>
      <c r="J11" s="146">
        <f t="shared" ca="1" si="4"/>
        <v>3</v>
      </c>
      <c r="K11" s="78">
        <f t="shared" ca="1" si="5"/>
        <v>10</v>
      </c>
    </row>
    <row r="12" spans="1:11" x14ac:dyDescent="0.3">
      <c r="A12" s="82" t="s">
        <v>128</v>
      </c>
      <c r="B12" s="86" t="s">
        <v>47</v>
      </c>
      <c r="C12" s="149">
        <v>5</v>
      </c>
      <c r="D12" s="145">
        <f t="shared" ca="1" si="0"/>
        <v>13</v>
      </c>
      <c r="E12" s="81">
        <f t="shared" ca="1" si="1"/>
        <v>18</v>
      </c>
      <c r="G12" s="80" t="s">
        <v>145</v>
      </c>
      <c r="H12" s="81" t="s">
        <v>47</v>
      </c>
      <c r="I12" s="81">
        <v>0</v>
      </c>
      <c r="J12" s="145">
        <f t="shared" ca="1" si="4"/>
        <v>17</v>
      </c>
      <c r="K12" s="81">
        <f t="shared" ca="1" si="5"/>
        <v>17</v>
      </c>
    </row>
    <row r="13" spans="1:11" x14ac:dyDescent="0.3">
      <c r="A13" s="85" t="s">
        <v>128</v>
      </c>
      <c r="B13" s="150" t="s">
        <v>48</v>
      </c>
      <c r="C13" s="151">
        <v>2</v>
      </c>
      <c r="D13" s="147">
        <f t="shared" ca="1" si="0"/>
        <v>17</v>
      </c>
      <c r="E13" s="84">
        <f t="shared" ca="1" si="1"/>
        <v>19</v>
      </c>
      <c r="G13" s="83" t="s">
        <v>145</v>
      </c>
      <c r="H13" s="84" t="s">
        <v>48</v>
      </c>
      <c r="I13" s="84">
        <v>1</v>
      </c>
      <c r="J13" s="147">
        <f t="shared" ca="1" si="4"/>
        <v>9</v>
      </c>
      <c r="K13" s="84">
        <f t="shared" ca="1" si="5"/>
        <v>10</v>
      </c>
    </row>
    <row r="14" spans="1:11" x14ac:dyDescent="0.3">
      <c r="A14" s="85" t="s">
        <v>124</v>
      </c>
      <c r="B14" s="150" t="s">
        <v>100</v>
      </c>
      <c r="C14" s="151"/>
      <c r="D14" s="147">
        <f t="shared" ca="1" si="0"/>
        <v>13</v>
      </c>
      <c r="E14" s="84">
        <f t="shared" ref="E14" ca="1" si="6">D14+C14</f>
        <v>13</v>
      </c>
    </row>
    <row r="15" spans="1:11" x14ac:dyDescent="0.3">
      <c r="A15" s="85" t="s">
        <v>124</v>
      </c>
      <c r="B15" s="150" t="s">
        <v>93</v>
      </c>
      <c r="C15" s="151"/>
      <c r="D15" s="147">
        <f t="shared" ca="1" si="0"/>
        <v>1</v>
      </c>
      <c r="E15" s="84">
        <f t="shared" ref="E15:E18" ca="1" si="7">D15+C15</f>
        <v>1</v>
      </c>
    </row>
    <row r="16" spans="1:11" x14ac:dyDescent="0.3">
      <c r="A16" s="85" t="s">
        <v>124</v>
      </c>
      <c r="B16" s="150" t="s">
        <v>101</v>
      </c>
      <c r="C16" s="151"/>
      <c r="D16" s="147">
        <f t="shared" ca="1" si="0"/>
        <v>1</v>
      </c>
      <c r="E16" s="84">
        <f t="shared" ca="1" si="7"/>
        <v>1</v>
      </c>
    </row>
    <row r="17" spans="1:5" x14ac:dyDescent="0.3">
      <c r="A17" s="85" t="s">
        <v>124</v>
      </c>
      <c r="B17" s="150" t="s">
        <v>102</v>
      </c>
      <c r="C17" s="151"/>
      <c r="D17" s="147">
        <f t="shared" ca="1" si="0"/>
        <v>2</v>
      </c>
      <c r="E17" s="84">
        <f t="shared" ca="1" si="7"/>
        <v>2</v>
      </c>
    </row>
    <row r="18" spans="1:5" x14ac:dyDescent="0.3">
      <c r="A18" s="85" t="s">
        <v>124</v>
      </c>
      <c r="B18" s="150" t="s">
        <v>103</v>
      </c>
      <c r="C18" s="151"/>
      <c r="D18" s="147">
        <f t="shared" ca="1" si="0"/>
        <v>14</v>
      </c>
      <c r="E18" s="84">
        <f t="shared" ca="1" si="7"/>
        <v>14</v>
      </c>
    </row>
    <row r="19" spans="1:5" x14ac:dyDescent="0.3">
      <c r="A19" s="85" t="s">
        <v>124</v>
      </c>
      <c r="B19" s="150" t="s">
        <v>104</v>
      </c>
      <c r="C19" s="151"/>
      <c r="D19" s="147">
        <f t="shared" ca="1" si="0"/>
        <v>19</v>
      </c>
      <c r="E19" s="84">
        <f t="shared" ref="E19" ca="1" si="8">D19+C19</f>
        <v>19</v>
      </c>
    </row>
  </sheetData>
  <conditionalFormatting sqref="A2">
    <cfRule type="cellIs" dxfId="136" priority="239" operator="equal">
      <formula>"No"</formula>
    </cfRule>
    <cfRule type="cellIs" dxfId="135" priority="240" operator="equal">
      <formula>"Yes"</formula>
    </cfRule>
  </conditionalFormatting>
  <conditionalFormatting sqref="A3:A4">
    <cfRule type="cellIs" dxfId="134" priority="237" operator="equal">
      <formula>"No"</formula>
    </cfRule>
    <cfRule type="cellIs" dxfId="133" priority="238" operator="equal">
      <formula>"Yes"</formula>
    </cfRule>
  </conditionalFormatting>
  <conditionalFormatting sqref="A2">
    <cfRule type="cellIs" dxfId="132" priority="235" operator="equal">
      <formula>"No"</formula>
    </cfRule>
    <cfRule type="cellIs" dxfId="131" priority="236" operator="equal">
      <formula>"Yes"</formula>
    </cfRule>
  </conditionalFormatting>
  <conditionalFormatting sqref="A3:A4">
    <cfRule type="cellIs" dxfId="130" priority="233" operator="equal">
      <formula>"No"</formula>
    </cfRule>
    <cfRule type="cellIs" dxfId="129" priority="234" operator="equal">
      <formula>"Yes"</formula>
    </cfRule>
  </conditionalFormatting>
  <conditionalFormatting sqref="A2">
    <cfRule type="cellIs" dxfId="128" priority="231" operator="equal">
      <formula>"No"</formula>
    </cfRule>
    <cfRule type="cellIs" dxfId="127" priority="232" operator="equal">
      <formula>"Yes"</formula>
    </cfRule>
  </conditionalFormatting>
  <conditionalFormatting sqref="A3:A4">
    <cfRule type="cellIs" dxfId="126" priority="229" operator="equal">
      <formula>"No"</formula>
    </cfRule>
    <cfRule type="cellIs" dxfId="125" priority="230" operator="equal">
      <formula>"Yes"</formula>
    </cfRule>
  </conditionalFormatting>
  <conditionalFormatting sqref="A2">
    <cfRule type="cellIs" dxfId="124" priority="227" operator="equal">
      <formula>"No"</formula>
    </cfRule>
    <cfRule type="cellIs" dxfId="123" priority="228" operator="equal">
      <formula>"Yes"</formula>
    </cfRule>
  </conditionalFormatting>
  <conditionalFormatting sqref="A3:A4">
    <cfRule type="cellIs" dxfId="122" priority="225" operator="equal">
      <formula>"No"</formula>
    </cfRule>
    <cfRule type="cellIs" dxfId="121" priority="226" operator="equal">
      <formula>"Yes"</formula>
    </cfRule>
  </conditionalFormatting>
  <conditionalFormatting sqref="A5">
    <cfRule type="cellIs" dxfId="120" priority="223" operator="equal">
      <formula>"No"</formula>
    </cfRule>
    <cfRule type="cellIs" dxfId="119" priority="224" operator="equal">
      <formula>"Yes"</formula>
    </cfRule>
  </conditionalFormatting>
  <conditionalFormatting sqref="A6:A7">
    <cfRule type="cellIs" dxfId="118" priority="221" operator="equal">
      <formula>"No"</formula>
    </cfRule>
    <cfRule type="cellIs" dxfId="117" priority="222" operator="equal">
      <formula>"Yes"</formula>
    </cfRule>
  </conditionalFormatting>
  <conditionalFormatting sqref="A5">
    <cfRule type="cellIs" dxfId="116" priority="219" operator="equal">
      <formula>"No"</formula>
    </cfRule>
    <cfRule type="cellIs" dxfId="115" priority="220" operator="equal">
      <formula>"Yes"</formula>
    </cfRule>
  </conditionalFormatting>
  <conditionalFormatting sqref="A6:A7">
    <cfRule type="cellIs" dxfId="114" priority="217" operator="equal">
      <formula>"No"</formula>
    </cfRule>
    <cfRule type="cellIs" dxfId="113" priority="218" operator="equal">
      <formula>"Yes"</formula>
    </cfRule>
  </conditionalFormatting>
  <conditionalFormatting sqref="A5">
    <cfRule type="cellIs" dxfId="112" priority="215" operator="equal">
      <formula>"No"</formula>
    </cfRule>
    <cfRule type="cellIs" dxfId="111" priority="216" operator="equal">
      <formula>"Yes"</formula>
    </cfRule>
  </conditionalFormatting>
  <conditionalFormatting sqref="A6:A7">
    <cfRule type="cellIs" dxfId="110" priority="213" operator="equal">
      <formula>"No"</formula>
    </cfRule>
    <cfRule type="cellIs" dxfId="109" priority="214" operator="equal">
      <formula>"Yes"</formula>
    </cfRule>
  </conditionalFormatting>
  <conditionalFormatting sqref="A5">
    <cfRule type="cellIs" dxfId="108" priority="211" operator="equal">
      <formula>"No"</formula>
    </cfRule>
    <cfRule type="cellIs" dxfId="107" priority="212" operator="equal">
      <formula>"Yes"</formula>
    </cfRule>
  </conditionalFormatting>
  <conditionalFormatting sqref="A6:A7">
    <cfRule type="cellIs" dxfId="106" priority="209" operator="equal">
      <formula>"No"</formula>
    </cfRule>
    <cfRule type="cellIs" dxfId="105" priority="210" operator="equal">
      <formula>"Yes"</formula>
    </cfRule>
  </conditionalFormatting>
  <conditionalFormatting sqref="A5">
    <cfRule type="cellIs" dxfId="104" priority="207" operator="equal">
      <formula>"No"</formula>
    </cfRule>
    <cfRule type="cellIs" dxfId="103" priority="208" operator="equal">
      <formula>"Yes"</formula>
    </cfRule>
  </conditionalFormatting>
  <conditionalFormatting sqref="A6:A7">
    <cfRule type="cellIs" dxfId="102" priority="205" operator="equal">
      <formula>"No"</formula>
    </cfRule>
    <cfRule type="cellIs" dxfId="101" priority="206" operator="equal">
      <formula>"Yes"</formula>
    </cfRule>
  </conditionalFormatting>
  <conditionalFormatting sqref="A11">
    <cfRule type="cellIs" dxfId="100" priority="155" operator="equal">
      <formula>"No"</formula>
    </cfRule>
    <cfRule type="cellIs" dxfId="99" priority="156" operator="equal">
      <formula>"Yes"</formula>
    </cfRule>
  </conditionalFormatting>
  <conditionalFormatting sqref="A12:A13">
    <cfRule type="cellIs" dxfId="98" priority="153" operator="equal">
      <formula>"No"</formula>
    </cfRule>
    <cfRule type="cellIs" dxfId="97" priority="154" operator="equal">
      <formula>"Yes"</formula>
    </cfRule>
  </conditionalFormatting>
  <conditionalFormatting sqref="A11">
    <cfRule type="cellIs" dxfId="96" priority="167" operator="equal">
      <formula>"No"</formula>
    </cfRule>
    <cfRule type="cellIs" dxfId="95" priority="168" operator="equal">
      <formula>"Yes"</formula>
    </cfRule>
  </conditionalFormatting>
  <conditionalFormatting sqref="A12:A13">
    <cfRule type="cellIs" dxfId="94" priority="165" operator="equal">
      <formula>"No"</formula>
    </cfRule>
    <cfRule type="cellIs" dxfId="93" priority="166" operator="equal">
      <formula>"Yes"</formula>
    </cfRule>
  </conditionalFormatting>
  <conditionalFormatting sqref="A11">
    <cfRule type="cellIs" dxfId="92" priority="163" operator="equal">
      <formula>"No"</formula>
    </cfRule>
    <cfRule type="cellIs" dxfId="91" priority="164" operator="equal">
      <formula>"Yes"</formula>
    </cfRule>
  </conditionalFormatting>
  <conditionalFormatting sqref="A12:A13">
    <cfRule type="cellIs" dxfId="90" priority="161" operator="equal">
      <formula>"No"</formula>
    </cfRule>
    <cfRule type="cellIs" dxfId="89" priority="162" operator="equal">
      <formula>"Yes"</formula>
    </cfRule>
  </conditionalFormatting>
  <conditionalFormatting sqref="A11">
    <cfRule type="cellIs" dxfId="88" priority="159" operator="equal">
      <formula>"No"</formula>
    </cfRule>
    <cfRule type="cellIs" dxfId="87" priority="160" operator="equal">
      <formula>"Yes"</formula>
    </cfRule>
  </conditionalFormatting>
  <conditionalFormatting sqref="A12:A13">
    <cfRule type="cellIs" dxfId="86" priority="157" operator="equal">
      <formula>"No"</formula>
    </cfRule>
    <cfRule type="cellIs" dxfId="85" priority="158" operator="equal">
      <formula>"Yes"</formula>
    </cfRule>
  </conditionalFormatting>
  <conditionalFormatting sqref="A8">
    <cfRule type="cellIs" dxfId="84" priority="91" operator="equal">
      <formula>"No"</formula>
    </cfRule>
    <cfRule type="cellIs" dxfId="83" priority="92" operator="equal">
      <formula>"Yes"</formula>
    </cfRule>
  </conditionalFormatting>
  <conditionalFormatting sqref="A9:A10">
    <cfRule type="cellIs" dxfId="82" priority="89" operator="equal">
      <formula>"No"</formula>
    </cfRule>
    <cfRule type="cellIs" dxfId="81" priority="90" operator="equal">
      <formula>"Yes"</formula>
    </cfRule>
  </conditionalFormatting>
  <conditionalFormatting sqref="A8">
    <cfRule type="cellIs" dxfId="80" priority="103" operator="equal">
      <formula>"No"</formula>
    </cfRule>
    <cfRule type="cellIs" dxfId="79" priority="104" operator="equal">
      <formula>"Yes"</formula>
    </cfRule>
  </conditionalFormatting>
  <conditionalFormatting sqref="A9:A10">
    <cfRule type="cellIs" dxfId="78" priority="101" operator="equal">
      <formula>"No"</formula>
    </cfRule>
    <cfRule type="cellIs" dxfId="77" priority="102" operator="equal">
      <formula>"Yes"</formula>
    </cfRule>
  </conditionalFormatting>
  <conditionalFormatting sqref="A8">
    <cfRule type="cellIs" dxfId="76" priority="99" operator="equal">
      <formula>"No"</formula>
    </cfRule>
    <cfRule type="cellIs" dxfId="75" priority="100" operator="equal">
      <formula>"Yes"</formula>
    </cfRule>
  </conditionalFormatting>
  <conditionalFormatting sqref="A9:A10">
    <cfRule type="cellIs" dxfId="74" priority="97" operator="equal">
      <formula>"No"</formula>
    </cfRule>
    <cfRule type="cellIs" dxfId="73" priority="98" operator="equal">
      <formula>"Yes"</formula>
    </cfRule>
  </conditionalFormatting>
  <conditionalFormatting sqref="A8">
    <cfRule type="cellIs" dxfId="72" priority="95" operator="equal">
      <formula>"No"</formula>
    </cfRule>
    <cfRule type="cellIs" dxfId="71" priority="96" operator="equal">
      <formula>"Yes"</formula>
    </cfRule>
  </conditionalFormatting>
  <conditionalFormatting sqref="A9:A10">
    <cfRule type="cellIs" dxfId="70" priority="93" operator="equal">
      <formula>"No"</formula>
    </cfRule>
    <cfRule type="cellIs" dxfId="69" priority="94" operator="equal">
      <formula>"Yes"</formula>
    </cfRule>
  </conditionalFormatting>
  <conditionalFormatting sqref="A14">
    <cfRule type="cellIs" dxfId="68" priority="17" operator="equal">
      <formula>"No"</formula>
    </cfRule>
    <cfRule type="cellIs" dxfId="67" priority="18" operator="equal">
      <formula>"Yes"</formula>
    </cfRule>
  </conditionalFormatting>
  <conditionalFormatting sqref="A14">
    <cfRule type="cellIs" dxfId="66" priority="23" operator="equal">
      <formula>"No"</formula>
    </cfRule>
    <cfRule type="cellIs" dxfId="65" priority="24" operator="equal">
      <formula>"Yes"</formula>
    </cfRule>
  </conditionalFormatting>
  <conditionalFormatting sqref="A14">
    <cfRule type="cellIs" dxfId="64" priority="21" operator="equal">
      <formula>"No"</formula>
    </cfRule>
    <cfRule type="cellIs" dxfId="63" priority="22" operator="equal">
      <formula>"Yes"</formula>
    </cfRule>
  </conditionalFormatting>
  <conditionalFormatting sqref="A14">
    <cfRule type="cellIs" dxfId="62" priority="19" operator="equal">
      <formula>"No"</formula>
    </cfRule>
    <cfRule type="cellIs" dxfId="61" priority="20" operator="equal">
      <formula>"Yes"</formula>
    </cfRule>
  </conditionalFormatting>
  <conditionalFormatting sqref="A15:A18">
    <cfRule type="cellIs" dxfId="60" priority="9" operator="equal">
      <formula>"No"</formula>
    </cfRule>
    <cfRule type="cellIs" dxfId="59" priority="10" operator="equal">
      <formula>"Yes"</formula>
    </cfRule>
  </conditionalFormatting>
  <conditionalFormatting sqref="A15:A18">
    <cfRule type="cellIs" dxfId="58" priority="15" operator="equal">
      <formula>"No"</formula>
    </cfRule>
    <cfRule type="cellIs" dxfId="57" priority="16" operator="equal">
      <formula>"Yes"</formula>
    </cfRule>
  </conditionalFormatting>
  <conditionalFormatting sqref="A15:A18">
    <cfRule type="cellIs" dxfId="56" priority="13" operator="equal">
      <formula>"No"</formula>
    </cfRule>
    <cfRule type="cellIs" dxfId="55" priority="14" operator="equal">
      <formula>"Yes"</formula>
    </cfRule>
  </conditionalFormatting>
  <conditionalFormatting sqref="A15:A18">
    <cfRule type="cellIs" dxfId="54" priority="11" operator="equal">
      <formula>"No"</formula>
    </cfRule>
    <cfRule type="cellIs" dxfId="53" priority="12" operator="equal">
      <formula>"Yes"</formula>
    </cfRule>
  </conditionalFormatting>
  <conditionalFormatting sqref="A19">
    <cfRule type="cellIs" dxfId="52" priority="1" operator="equal">
      <formula>"No"</formula>
    </cfRule>
    <cfRule type="cellIs" dxfId="51" priority="2" operator="equal">
      <formula>"Yes"</formula>
    </cfRule>
  </conditionalFormatting>
  <conditionalFormatting sqref="A19">
    <cfRule type="cellIs" dxfId="50" priority="7" operator="equal">
      <formula>"No"</formula>
    </cfRule>
    <cfRule type="cellIs" dxfId="49" priority="8" operator="equal">
      <formula>"Yes"</formula>
    </cfRule>
  </conditionalFormatting>
  <conditionalFormatting sqref="A19">
    <cfRule type="cellIs" dxfId="48" priority="5" operator="equal">
      <formula>"No"</formula>
    </cfRule>
    <cfRule type="cellIs" dxfId="47" priority="6" operator="equal">
      <formula>"Yes"</formula>
    </cfRule>
  </conditionalFormatting>
  <conditionalFormatting sqref="A19">
    <cfRule type="cellIs" dxfId="46" priority="3" operator="equal">
      <formula>"No"</formula>
    </cfRule>
    <cfRule type="cellIs" dxfId="45" priority="4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5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20.3984375" style="24" bestFit="1" customWidth="1"/>
    <col min="2" max="2" width="5.8984375" style="24" bestFit="1" customWidth="1"/>
    <col min="3" max="3" width="4.8984375" style="24" bestFit="1" customWidth="1"/>
    <col min="4" max="4" width="5.3984375" style="24" customWidth="1"/>
    <col min="5" max="5" width="6.19921875" style="24" bestFit="1" customWidth="1"/>
    <col min="6" max="6" width="11.19921875" style="21" bestFit="1" customWidth="1"/>
    <col min="7" max="7" width="2.8984375" style="21" bestFit="1" customWidth="1"/>
    <col min="8" max="8" width="6.3984375" style="21" bestFit="1" customWidth="1"/>
    <col min="9" max="9" width="7.3984375" style="21" bestFit="1" customWidth="1"/>
    <col min="10" max="10" width="4.19921875" style="21" bestFit="1" customWidth="1"/>
    <col min="11" max="11" width="4.69921875" style="21" bestFit="1" customWidth="1"/>
    <col min="12" max="12" width="4.59765625" style="21" bestFit="1" customWidth="1"/>
    <col min="13" max="13" width="7.5" style="21" bestFit="1" customWidth="1"/>
    <col min="14" max="14" width="5.3984375" style="21" bestFit="1" customWidth="1"/>
    <col min="15" max="15" width="4.09765625" style="21" bestFit="1" customWidth="1"/>
    <col min="16" max="16" width="5.3984375" style="21" bestFit="1" customWidth="1"/>
    <col min="17" max="17" width="6.09765625" style="21" bestFit="1" customWidth="1"/>
    <col min="18" max="18" width="4.3984375" style="21" bestFit="1" customWidth="1"/>
    <col min="19" max="19" width="5.69921875" style="21" bestFit="1" customWidth="1"/>
    <col min="20" max="20" width="6.19921875" style="21" bestFit="1" customWidth="1"/>
    <col min="21" max="21" width="9" style="21"/>
    <col min="22" max="22" width="7.8984375" style="21" bestFit="1" customWidth="1"/>
    <col min="23" max="23" width="9" style="21"/>
    <col min="24" max="24" width="7.3984375" style="21" bestFit="1" customWidth="1"/>
    <col min="25" max="25" width="4.3984375" style="21" bestFit="1" customWidth="1"/>
    <col min="26" max="26" width="8.8984375" style="21" hidden="1" customWidth="1"/>
    <col min="27" max="27" width="8.8984375" style="21" bestFit="1" customWidth="1"/>
    <col min="28" max="16384" width="9" style="21"/>
  </cols>
  <sheetData>
    <row r="1" spans="1:27" s="17" customFormat="1" ht="32.4" thickTop="1" thickBot="1" x14ac:dyDescent="0.35">
      <c r="A1" s="58" t="s">
        <v>0</v>
      </c>
      <c r="B1" s="124" t="s">
        <v>49</v>
      </c>
      <c r="C1" s="127" t="s">
        <v>50</v>
      </c>
      <c r="D1" s="130" t="s">
        <v>51</v>
      </c>
      <c r="E1" s="155" t="s">
        <v>83</v>
      </c>
      <c r="F1" s="118" t="s">
        <v>52</v>
      </c>
      <c r="G1" s="119"/>
      <c r="H1" s="55" t="s">
        <v>53</v>
      </c>
      <c r="I1" s="16" t="s">
        <v>54</v>
      </c>
      <c r="J1" s="18" t="s">
        <v>55</v>
      </c>
      <c r="K1" s="25" t="s">
        <v>56</v>
      </c>
      <c r="L1" s="28" t="s">
        <v>57</v>
      </c>
      <c r="M1" s="31" t="s">
        <v>58</v>
      </c>
      <c r="N1" s="37" t="s">
        <v>59</v>
      </c>
      <c r="O1" s="40" t="s">
        <v>60</v>
      </c>
      <c r="P1" s="43" t="s">
        <v>61</v>
      </c>
      <c r="Q1" s="46" t="s">
        <v>62</v>
      </c>
      <c r="R1" s="49" t="s">
        <v>63</v>
      </c>
      <c r="S1" s="52" t="s">
        <v>64</v>
      </c>
      <c r="T1" s="34" t="s">
        <v>65</v>
      </c>
      <c r="U1" s="62" t="s">
        <v>66</v>
      </c>
      <c r="V1" s="65" t="s">
        <v>67</v>
      </c>
      <c r="W1" s="71" t="s">
        <v>68</v>
      </c>
      <c r="X1" s="74" t="s">
        <v>69</v>
      </c>
      <c r="Y1" s="69" t="s">
        <v>70</v>
      </c>
      <c r="Z1" s="65" t="s">
        <v>71</v>
      </c>
      <c r="AA1" s="68" t="s">
        <v>72</v>
      </c>
    </row>
    <row r="2" spans="1:27" ht="16.2" thickTop="1" x14ac:dyDescent="0.3">
      <c r="A2" s="59" t="s">
        <v>75</v>
      </c>
      <c r="B2" s="125">
        <v>15</v>
      </c>
      <c r="C2" s="128">
        <v>12</v>
      </c>
      <c r="D2" s="131">
        <v>17</v>
      </c>
      <c r="E2" s="156">
        <v>0</v>
      </c>
      <c r="F2" s="120" t="s">
        <v>73</v>
      </c>
      <c r="G2" s="121">
        <v>0</v>
      </c>
      <c r="H2" s="56"/>
      <c r="I2" s="19"/>
      <c r="J2" s="20"/>
      <c r="K2" s="26"/>
      <c r="L2" s="29"/>
      <c r="M2" s="32"/>
      <c r="N2" s="38"/>
      <c r="O2" s="41"/>
      <c r="P2" s="44"/>
      <c r="Q2" s="47"/>
      <c r="R2" s="50"/>
      <c r="S2" s="53"/>
      <c r="T2" s="35"/>
      <c r="U2" s="63"/>
      <c r="V2" s="66">
        <f t="shared" ref="V2:V4" si="0">SUM(H2:U2)</f>
        <v>0</v>
      </c>
      <c r="W2" s="72"/>
      <c r="X2" s="75"/>
      <c r="Y2" s="70">
        <f>48+13</f>
        <v>61</v>
      </c>
      <c r="Z2" s="66">
        <f t="shared" ref="Z2" si="1">Y2+X2-(V2+W2)</f>
        <v>61</v>
      </c>
      <c r="AA2" s="138">
        <f t="shared" ref="AA2" si="2">SMALL(Y2:Z2,1)</f>
        <v>61</v>
      </c>
    </row>
    <row r="3" spans="1:27" x14ac:dyDescent="0.3">
      <c r="A3" s="170" t="s">
        <v>95</v>
      </c>
      <c r="B3" s="125">
        <v>13</v>
      </c>
      <c r="C3" s="128">
        <v>11</v>
      </c>
      <c r="D3" s="131">
        <v>15</v>
      </c>
      <c r="E3" s="156">
        <v>0</v>
      </c>
      <c r="F3" s="120" t="s">
        <v>73</v>
      </c>
      <c r="G3" s="121">
        <v>0</v>
      </c>
      <c r="H3" s="165"/>
      <c r="I3" s="166"/>
      <c r="J3" s="166"/>
      <c r="K3" s="166"/>
      <c r="L3" s="166"/>
      <c r="M3" s="167"/>
      <c r="N3" s="166"/>
      <c r="O3" s="166"/>
      <c r="P3" s="166"/>
      <c r="Q3" s="166"/>
      <c r="R3" s="166"/>
      <c r="S3" s="166"/>
      <c r="T3" s="166"/>
      <c r="U3" s="168"/>
      <c r="V3" s="163"/>
      <c r="W3" s="169"/>
      <c r="X3" s="163"/>
      <c r="Y3" s="162"/>
      <c r="Z3" s="163"/>
      <c r="AA3" s="164"/>
    </row>
    <row r="4" spans="1:27" x14ac:dyDescent="0.3">
      <c r="A4" s="59" t="s">
        <v>85</v>
      </c>
      <c r="B4" s="126">
        <v>10</v>
      </c>
      <c r="C4" s="129">
        <v>12</v>
      </c>
      <c r="D4" s="132">
        <v>12</v>
      </c>
      <c r="E4" s="157">
        <v>0</v>
      </c>
      <c r="F4" s="122" t="s">
        <v>73</v>
      </c>
      <c r="G4" s="123">
        <v>0</v>
      </c>
      <c r="H4" s="57"/>
      <c r="I4" s="22"/>
      <c r="J4" s="23"/>
      <c r="K4" s="27"/>
      <c r="L4" s="30"/>
      <c r="M4" s="33"/>
      <c r="N4" s="39"/>
      <c r="O4" s="42"/>
      <c r="P4" s="45"/>
      <c r="Q4" s="48"/>
      <c r="R4" s="51"/>
      <c r="S4" s="54"/>
      <c r="T4" s="36"/>
      <c r="U4" s="64"/>
      <c r="V4" s="66">
        <f t="shared" si="0"/>
        <v>0</v>
      </c>
      <c r="W4" s="73"/>
      <c r="X4" s="76"/>
      <c r="Y4" s="70">
        <f>36+13</f>
        <v>49</v>
      </c>
      <c r="Z4" s="67">
        <f>Y4+X4-(V4+W4)</f>
        <v>49</v>
      </c>
      <c r="AA4" s="138">
        <f>SMALL(Y4:Z4,1)</f>
        <v>49</v>
      </c>
    </row>
    <row r="5" spans="1:27" ht="18" x14ac:dyDescent="0.3">
      <c r="A5" s="60" t="s">
        <v>105</v>
      </c>
      <c r="B5" s="180">
        <f>20+2</f>
        <v>22</v>
      </c>
      <c r="C5" s="181">
        <f>10+2</f>
        <v>12</v>
      </c>
      <c r="D5" s="182">
        <f>20+2</f>
        <v>22</v>
      </c>
      <c r="E5" s="157">
        <v>0</v>
      </c>
      <c r="F5" s="122" t="s">
        <v>73</v>
      </c>
      <c r="G5" s="123">
        <v>0</v>
      </c>
      <c r="H5" s="57"/>
      <c r="I5" s="22"/>
      <c r="J5" s="23"/>
      <c r="K5" s="152"/>
      <c r="L5" s="30"/>
      <c r="M5" s="33"/>
      <c r="N5" s="39"/>
      <c r="O5" s="42"/>
      <c r="P5" s="45"/>
      <c r="Q5" s="48"/>
      <c r="R5" s="51"/>
      <c r="S5" s="54"/>
      <c r="T5" s="36"/>
      <c r="U5" s="64"/>
      <c r="V5" s="66">
        <f t="shared" ref="V5" si="3">SUM(H5:U5)</f>
        <v>0</v>
      </c>
      <c r="W5" s="73"/>
      <c r="X5" s="76"/>
      <c r="Y5" s="70">
        <f>41+13</f>
        <v>54</v>
      </c>
      <c r="Z5" s="67">
        <f t="shared" ref="Z5" si="4">Y5+X5-(V5+W5)</f>
        <v>54</v>
      </c>
      <c r="AA5" s="138">
        <f t="shared" ref="AA5" si="5">SMALL(Y5:Z5,1)</f>
        <v>54</v>
      </c>
    </row>
    <row r="6" spans="1:27" x14ac:dyDescent="0.3">
      <c r="A6" s="60" t="s">
        <v>109</v>
      </c>
      <c r="B6" s="177">
        <v>10</v>
      </c>
      <c r="C6" s="178">
        <v>10</v>
      </c>
      <c r="D6" s="132">
        <v>10</v>
      </c>
      <c r="E6" s="157">
        <v>0</v>
      </c>
      <c r="F6" s="122" t="s">
        <v>73</v>
      </c>
      <c r="G6" s="123">
        <v>0</v>
      </c>
      <c r="H6" s="57"/>
      <c r="I6" s="22"/>
      <c r="J6" s="23"/>
      <c r="K6" s="27"/>
      <c r="L6" s="30"/>
      <c r="M6" s="33"/>
      <c r="N6" s="39"/>
      <c r="O6" s="42"/>
      <c r="P6" s="45"/>
      <c r="Q6" s="48"/>
      <c r="R6" s="51"/>
      <c r="S6" s="54"/>
      <c r="T6" s="36"/>
      <c r="U6" s="64"/>
      <c r="V6" s="66">
        <f t="shared" ref="V6" si="6">SUM(H6:U6)</f>
        <v>0</v>
      </c>
      <c r="W6" s="73"/>
      <c r="X6" s="76"/>
      <c r="Y6" s="70">
        <f>23+13</f>
        <v>36</v>
      </c>
      <c r="Z6" s="67">
        <f t="shared" ref="Z6" si="7">Y6+X6-(V6+W6)</f>
        <v>36</v>
      </c>
      <c r="AA6" s="138">
        <f t="shared" ref="AA6" si="8">SMALL(Y6:Z6,1)</f>
        <v>36</v>
      </c>
    </row>
    <row r="7" spans="1:27" x14ac:dyDescent="0.3">
      <c r="A7" s="60" t="s">
        <v>106</v>
      </c>
      <c r="B7" s="126">
        <v>16</v>
      </c>
      <c r="C7" s="129">
        <v>14</v>
      </c>
      <c r="D7" s="132">
        <v>19</v>
      </c>
      <c r="E7" s="157">
        <v>0</v>
      </c>
      <c r="F7" s="122" t="s">
        <v>73</v>
      </c>
      <c r="G7" s="123">
        <v>0</v>
      </c>
      <c r="H7" s="57"/>
      <c r="I7" s="22"/>
      <c r="J7" s="23"/>
      <c r="K7" s="27"/>
      <c r="L7" s="30">
        <v>7</v>
      </c>
      <c r="M7" s="33"/>
      <c r="N7" s="39"/>
      <c r="O7" s="42"/>
      <c r="P7" s="45"/>
      <c r="Q7" s="48"/>
      <c r="R7" s="51"/>
      <c r="S7" s="54"/>
      <c r="T7" s="36"/>
      <c r="U7" s="64"/>
      <c r="V7" s="66">
        <f t="shared" ref="V7" si="9">SUM(H7:U7)</f>
        <v>7</v>
      </c>
      <c r="W7" s="73"/>
      <c r="X7" s="76"/>
      <c r="Y7" s="179">
        <f>28+13</f>
        <v>41</v>
      </c>
      <c r="Z7" s="67">
        <f t="shared" ref="Z7:Z8" si="10">Y7+X7-(V7+W7)</f>
        <v>34</v>
      </c>
      <c r="AA7" s="138">
        <f t="shared" ref="AA7:AA8" si="11">SMALL(Y7:Z7,1)</f>
        <v>34</v>
      </c>
    </row>
    <row r="8" spans="1:27" x14ac:dyDescent="0.3">
      <c r="A8" s="60" t="s">
        <v>76</v>
      </c>
      <c r="B8" s="191">
        <f>14+3</f>
        <v>17</v>
      </c>
      <c r="C8" s="192">
        <f>10+3</f>
        <v>13</v>
      </c>
      <c r="D8" s="183">
        <f>15+3</f>
        <v>18</v>
      </c>
      <c r="E8" s="157">
        <v>0</v>
      </c>
      <c r="F8" s="122" t="s">
        <v>73</v>
      </c>
      <c r="G8" s="123">
        <v>0</v>
      </c>
      <c r="H8" s="57"/>
      <c r="I8" s="22"/>
      <c r="J8" s="23"/>
      <c r="K8" s="27"/>
      <c r="L8" s="30"/>
      <c r="M8" s="33"/>
      <c r="N8" s="39"/>
      <c r="O8" s="42"/>
      <c r="P8" s="45"/>
      <c r="Q8" s="48"/>
      <c r="R8" s="51"/>
      <c r="S8" s="54"/>
      <c r="T8" s="36"/>
      <c r="U8" s="64"/>
      <c r="V8" s="66">
        <f t="shared" ref="V8" si="12">SUM(H8:U8)</f>
        <v>0</v>
      </c>
      <c r="W8" s="73"/>
      <c r="X8" s="76"/>
      <c r="Y8" s="70">
        <f>74+13</f>
        <v>87</v>
      </c>
      <c r="Z8" s="67">
        <f t="shared" si="10"/>
        <v>87</v>
      </c>
      <c r="AA8" s="138">
        <f t="shared" si="11"/>
        <v>87</v>
      </c>
    </row>
    <row r="9" spans="1:27" x14ac:dyDescent="0.3">
      <c r="A9" s="60" t="s">
        <v>108</v>
      </c>
      <c r="B9" s="126">
        <v>10</v>
      </c>
      <c r="C9" s="129">
        <v>10</v>
      </c>
      <c r="D9" s="132">
        <v>10</v>
      </c>
      <c r="E9" s="157">
        <v>0</v>
      </c>
      <c r="F9" s="122" t="s">
        <v>73</v>
      </c>
      <c r="G9" s="123">
        <v>0</v>
      </c>
      <c r="H9" s="57"/>
      <c r="I9" s="22"/>
      <c r="J9" s="23"/>
      <c r="K9" s="27"/>
      <c r="L9" s="30"/>
      <c r="M9" s="33"/>
      <c r="N9" s="39"/>
      <c r="O9" s="42"/>
      <c r="P9" s="45"/>
      <c r="Q9" s="48"/>
      <c r="R9" s="51"/>
      <c r="S9" s="54"/>
      <c r="T9" s="36"/>
      <c r="U9" s="64"/>
      <c r="V9" s="66">
        <f t="shared" ref="V9" si="13">SUM(H9:U9)</f>
        <v>0</v>
      </c>
      <c r="W9" s="73"/>
      <c r="X9" s="76"/>
      <c r="Y9" s="70">
        <f>8+13</f>
        <v>21</v>
      </c>
      <c r="Z9" s="67">
        <f t="shared" ref="Z9" si="14">Y9+X9-(V9+W9)</f>
        <v>21</v>
      </c>
      <c r="AA9" s="138">
        <f t="shared" ref="AA9" si="15">SMALL(Y9:Z9,1)</f>
        <v>21</v>
      </c>
    </row>
    <row r="10" spans="1:27" x14ac:dyDescent="0.3">
      <c r="A10" s="158" t="s">
        <v>97</v>
      </c>
      <c r="B10" s="126">
        <v>21</v>
      </c>
      <c r="C10" s="129">
        <v>12</v>
      </c>
      <c r="D10" s="132">
        <v>22</v>
      </c>
      <c r="E10" s="157">
        <v>0</v>
      </c>
      <c r="F10" s="122" t="s">
        <v>99</v>
      </c>
      <c r="G10" s="123">
        <v>5</v>
      </c>
      <c r="H10" s="57"/>
      <c r="I10" s="22"/>
      <c r="J10" s="23"/>
      <c r="K10" s="27"/>
      <c r="L10" s="30"/>
      <c r="M10" s="33"/>
      <c r="N10" s="39"/>
      <c r="O10" s="42"/>
      <c r="P10" s="45"/>
      <c r="Q10" s="48"/>
      <c r="R10" s="51"/>
      <c r="S10" s="54"/>
      <c r="T10" s="36"/>
      <c r="U10" s="64"/>
      <c r="V10" s="66">
        <f t="shared" ref="V10:V23" si="16">SUM(H10:U10)</f>
        <v>0</v>
      </c>
      <c r="W10" s="73"/>
      <c r="X10" s="76"/>
      <c r="Y10" s="70">
        <f>44+13</f>
        <v>57</v>
      </c>
      <c r="Z10" s="67">
        <f t="shared" ref="Z10" si="17">Y10+X10-(V10+W10)</f>
        <v>57</v>
      </c>
      <c r="AA10" s="138">
        <f t="shared" ref="AA10" si="18">SMALL(Y10:Z10,1)</f>
        <v>57</v>
      </c>
    </row>
    <row r="11" spans="1:27" x14ac:dyDescent="0.3">
      <c r="A11" s="158" t="s">
        <v>120</v>
      </c>
      <c r="B11" s="177">
        <v>18</v>
      </c>
      <c r="C11" s="178">
        <v>13</v>
      </c>
      <c r="D11" s="132">
        <v>21</v>
      </c>
      <c r="E11" s="157">
        <v>0</v>
      </c>
      <c r="F11" s="122" t="s">
        <v>73</v>
      </c>
      <c r="G11" s="123">
        <v>0</v>
      </c>
      <c r="H11" s="57"/>
      <c r="I11" s="22"/>
      <c r="J11" s="23"/>
      <c r="K11" s="27"/>
      <c r="L11" s="30"/>
      <c r="M11" s="33"/>
      <c r="N11" s="39"/>
      <c r="O11" s="42"/>
      <c r="P11" s="45"/>
      <c r="Q11" s="48"/>
      <c r="R11" s="51"/>
      <c r="S11" s="54"/>
      <c r="T11" s="36"/>
      <c r="U11" s="64"/>
      <c r="V11" s="66">
        <f t="shared" si="16"/>
        <v>0</v>
      </c>
      <c r="W11" s="73"/>
      <c r="X11" s="76"/>
      <c r="Y11" s="179">
        <f>32+13</f>
        <v>45</v>
      </c>
      <c r="Z11" s="67">
        <f>Y11+X11-(V11+W11)</f>
        <v>45</v>
      </c>
      <c r="AA11" s="138">
        <f>SMALL(Y11:Z11,1)</f>
        <v>45</v>
      </c>
    </row>
    <row r="12" spans="1:27" x14ac:dyDescent="0.3">
      <c r="A12" s="158" t="s">
        <v>121</v>
      </c>
      <c r="B12" s="177">
        <v>15</v>
      </c>
      <c r="C12" s="178">
        <v>12</v>
      </c>
      <c r="D12" s="132">
        <v>17</v>
      </c>
      <c r="E12" s="157">
        <v>0</v>
      </c>
      <c r="F12" s="122" t="s">
        <v>73</v>
      </c>
      <c r="G12" s="123">
        <v>0</v>
      </c>
      <c r="H12" s="57"/>
      <c r="I12" s="22"/>
      <c r="J12" s="23"/>
      <c r="K12" s="27"/>
      <c r="L12" s="30"/>
      <c r="M12" s="33"/>
      <c r="N12" s="39"/>
      <c r="O12" s="42"/>
      <c r="P12" s="45"/>
      <c r="Q12" s="48"/>
      <c r="R12" s="51"/>
      <c r="S12" s="54"/>
      <c r="T12" s="36"/>
      <c r="U12" s="64"/>
      <c r="V12" s="66">
        <f t="shared" ref="V12" si="19">SUM(H12:U12)</f>
        <v>0</v>
      </c>
      <c r="W12" s="73"/>
      <c r="X12" s="76"/>
      <c r="Y12" s="179">
        <f>38+13</f>
        <v>51</v>
      </c>
      <c r="Z12" s="67">
        <f>Y12+X12-(V12+W12)</f>
        <v>51</v>
      </c>
      <c r="AA12" s="138">
        <f>SMALL(Y12:Z12,1)</f>
        <v>51</v>
      </c>
    </row>
    <row r="13" spans="1:27" x14ac:dyDescent="0.3">
      <c r="A13" s="158" t="s">
        <v>89</v>
      </c>
      <c r="B13" s="126">
        <v>16</v>
      </c>
      <c r="C13" s="129">
        <v>11</v>
      </c>
      <c r="D13" s="132">
        <v>17</v>
      </c>
      <c r="E13" s="157">
        <v>0</v>
      </c>
      <c r="F13" s="122" t="s">
        <v>73</v>
      </c>
      <c r="G13" s="123">
        <v>0</v>
      </c>
      <c r="H13" s="57"/>
      <c r="I13" s="22"/>
      <c r="J13" s="23"/>
      <c r="K13" s="27"/>
      <c r="L13" s="30"/>
      <c r="M13" s="33"/>
      <c r="N13" s="39"/>
      <c r="O13" s="42"/>
      <c r="P13" s="45"/>
      <c r="Q13" s="48"/>
      <c r="R13" s="51"/>
      <c r="S13" s="54"/>
      <c r="T13" s="36"/>
      <c r="U13" s="64"/>
      <c r="V13" s="66">
        <f t="shared" si="16"/>
        <v>0</v>
      </c>
      <c r="W13" s="73"/>
      <c r="X13" s="76"/>
      <c r="Y13" s="179">
        <f>59+13</f>
        <v>72</v>
      </c>
      <c r="Z13" s="67">
        <f t="shared" ref="Z13" si="20">Y13+X13-(V13+W13)</f>
        <v>72</v>
      </c>
      <c r="AA13" s="138">
        <f t="shared" ref="AA13" si="21">SMALL(Y13:Z13,1)</f>
        <v>72</v>
      </c>
    </row>
    <row r="14" spans="1:27" x14ac:dyDescent="0.3">
      <c r="A14" s="158" t="s">
        <v>122</v>
      </c>
      <c r="B14" s="177">
        <v>19</v>
      </c>
      <c r="C14" s="178">
        <v>20</v>
      </c>
      <c r="D14" s="132">
        <v>20</v>
      </c>
      <c r="E14" s="157">
        <v>0</v>
      </c>
      <c r="F14" s="122" t="s">
        <v>73</v>
      </c>
      <c r="G14" s="123">
        <v>0</v>
      </c>
      <c r="H14" s="57"/>
      <c r="I14" s="22"/>
      <c r="J14" s="23"/>
      <c r="K14" s="27"/>
      <c r="L14" s="30"/>
      <c r="M14" s="33"/>
      <c r="N14" s="39"/>
      <c r="O14" s="42"/>
      <c r="P14" s="45"/>
      <c r="Q14" s="48"/>
      <c r="R14" s="51"/>
      <c r="S14" s="54"/>
      <c r="T14" s="36"/>
      <c r="U14" s="64"/>
      <c r="V14" s="66">
        <f t="shared" si="16"/>
        <v>0</v>
      </c>
      <c r="W14" s="73"/>
      <c r="X14" s="76"/>
      <c r="Y14" s="179">
        <f>51+13</f>
        <v>64</v>
      </c>
      <c r="Z14" s="67">
        <f t="shared" ref="Z14:Z15" si="22">Y14+X14-(V14+W14)</f>
        <v>64</v>
      </c>
      <c r="AA14" s="138">
        <f t="shared" ref="AA14:AA15" si="23">SMALL(Y14:Z14,1)</f>
        <v>64</v>
      </c>
    </row>
    <row r="15" spans="1:27" x14ac:dyDescent="0.3">
      <c r="A15" s="158" t="s">
        <v>119</v>
      </c>
      <c r="B15" s="183">
        <f>20+3</f>
        <v>23</v>
      </c>
      <c r="C15" s="183">
        <f>9+3</f>
        <v>12</v>
      </c>
      <c r="D15" s="183">
        <f>20+3</f>
        <v>23</v>
      </c>
      <c r="E15" s="157">
        <v>0</v>
      </c>
      <c r="F15" s="122" t="s">
        <v>73</v>
      </c>
      <c r="G15" s="123">
        <v>0</v>
      </c>
      <c r="H15" s="57">
        <v>22</v>
      </c>
      <c r="I15" s="22"/>
      <c r="J15" s="23"/>
      <c r="K15" s="27"/>
      <c r="L15" s="30"/>
      <c r="M15" s="33"/>
      <c r="N15" s="39"/>
      <c r="O15" s="42"/>
      <c r="P15" s="45"/>
      <c r="Q15" s="48"/>
      <c r="R15" s="51"/>
      <c r="S15" s="54"/>
      <c r="T15" s="36">
        <v>8</v>
      </c>
      <c r="U15" s="64"/>
      <c r="V15" s="66">
        <f t="shared" si="16"/>
        <v>30</v>
      </c>
      <c r="W15" s="73"/>
      <c r="X15" s="76"/>
      <c r="Y15" s="179">
        <f>50+13</f>
        <v>63</v>
      </c>
      <c r="Z15" s="67">
        <f t="shared" si="22"/>
        <v>33</v>
      </c>
      <c r="AA15" s="138">
        <f t="shared" si="23"/>
        <v>33</v>
      </c>
    </row>
    <row r="16" spans="1:27" x14ac:dyDescent="0.3">
      <c r="A16" s="158" t="s">
        <v>147</v>
      </c>
      <c r="B16" s="126">
        <v>17</v>
      </c>
      <c r="C16" s="129">
        <v>10</v>
      </c>
      <c r="D16" s="132">
        <v>17</v>
      </c>
      <c r="E16" s="157">
        <v>0</v>
      </c>
      <c r="F16" s="122" t="s">
        <v>73</v>
      </c>
      <c r="G16" s="123">
        <v>0</v>
      </c>
      <c r="H16" s="57"/>
      <c r="I16" s="22"/>
      <c r="J16" s="23"/>
      <c r="K16" s="27"/>
      <c r="L16" s="30"/>
      <c r="M16" s="33"/>
      <c r="N16" s="39"/>
      <c r="O16" s="42"/>
      <c r="P16" s="45"/>
      <c r="Q16" s="48"/>
      <c r="R16" s="51"/>
      <c r="S16" s="54"/>
      <c r="T16" s="36"/>
      <c r="U16" s="64"/>
      <c r="V16" s="66">
        <f t="shared" si="16"/>
        <v>0</v>
      </c>
      <c r="W16" s="73"/>
      <c r="X16" s="76"/>
      <c r="Y16" s="70">
        <f>30+13</f>
        <v>43</v>
      </c>
      <c r="Z16" s="67">
        <f>Y16+X16-(V16+W16)</f>
        <v>43</v>
      </c>
      <c r="AA16" s="138">
        <f>SMALL(Y16:Z16,1)</f>
        <v>43</v>
      </c>
    </row>
    <row r="17" spans="1:27" x14ac:dyDescent="0.3">
      <c r="A17" s="176" t="s">
        <v>112</v>
      </c>
      <c r="B17" s="177">
        <v>20</v>
      </c>
      <c r="C17" s="178">
        <v>10</v>
      </c>
      <c r="D17" s="132">
        <v>20</v>
      </c>
      <c r="E17" s="157">
        <v>0</v>
      </c>
      <c r="F17" s="122" t="s">
        <v>73</v>
      </c>
      <c r="G17" s="123">
        <v>0</v>
      </c>
      <c r="H17" s="57">
        <v>31</v>
      </c>
      <c r="I17" s="22"/>
      <c r="J17" s="23"/>
      <c r="K17" s="27"/>
      <c r="L17" s="30"/>
      <c r="M17" s="33">
        <v>6</v>
      </c>
      <c r="N17" s="39"/>
      <c r="O17" s="42"/>
      <c r="P17" s="45"/>
      <c r="Q17" s="48"/>
      <c r="R17" s="51"/>
      <c r="S17" s="54"/>
      <c r="T17" s="36">
        <v>17</v>
      </c>
      <c r="U17" s="64"/>
      <c r="V17" s="66">
        <f t="shared" si="16"/>
        <v>54</v>
      </c>
      <c r="W17" s="73"/>
      <c r="X17" s="76"/>
      <c r="Y17" s="179">
        <v>46</v>
      </c>
      <c r="Z17" s="67">
        <f t="shared" ref="Z17" si="24">Y17+X17-(V17+W17)</f>
        <v>-8</v>
      </c>
      <c r="AA17" s="138">
        <f t="shared" ref="AA17" si="25">SMALL(Y17:Z17,1)</f>
        <v>-8</v>
      </c>
    </row>
    <row r="18" spans="1:27" x14ac:dyDescent="0.3">
      <c r="A18" s="176" t="s">
        <v>113</v>
      </c>
      <c r="B18" s="126">
        <v>16</v>
      </c>
      <c r="C18" s="129">
        <v>12</v>
      </c>
      <c r="D18" s="132">
        <v>18</v>
      </c>
      <c r="E18" s="157">
        <v>0</v>
      </c>
      <c r="F18" s="122" t="s">
        <v>73</v>
      </c>
      <c r="G18" s="123">
        <v>0</v>
      </c>
      <c r="H18" s="57"/>
      <c r="I18" s="22"/>
      <c r="J18" s="23"/>
      <c r="K18" s="27"/>
      <c r="L18" s="30"/>
      <c r="M18" s="33"/>
      <c r="N18" s="39"/>
      <c r="O18" s="42"/>
      <c r="P18" s="45"/>
      <c r="Q18" s="48"/>
      <c r="R18" s="51"/>
      <c r="S18" s="54"/>
      <c r="T18" s="36"/>
      <c r="U18" s="64"/>
      <c r="V18" s="66">
        <f t="shared" si="16"/>
        <v>0</v>
      </c>
      <c r="W18" s="73"/>
      <c r="X18" s="76"/>
      <c r="Y18" s="179">
        <v>34</v>
      </c>
      <c r="Z18" s="67">
        <f t="shared" ref="Z18" si="26">Y18+X18-(V18+W18)</f>
        <v>34</v>
      </c>
      <c r="AA18" s="138">
        <f t="shared" ref="AA18" si="27">SMALL(Y18:Z18,1)</f>
        <v>34</v>
      </c>
    </row>
    <row r="19" spans="1:27" x14ac:dyDescent="0.3">
      <c r="A19" s="176" t="s">
        <v>114</v>
      </c>
      <c r="B19" s="177">
        <v>17</v>
      </c>
      <c r="C19" s="178">
        <v>12</v>
      </c>
      <c r="D19" s="132">
        <v>19</v>
      </c>
      <c r="E19" s="157">
        <v>0</v>
      </c>
      <c r="F19" s="122" t="s">
        <v>73</v>
      </c>
      <c r="G19" s="123">
        <v>0</v>
      </c>
      <c r="H19" s="57">
        <v>18</v>
      </c>
      <c r="I19" s="22"/>
      <c r="J19" s="23"/>
      <c r="K19" s="27"/>
      <c r="L19" s="30"/>
      <c r="M19" s="33">
        <v>10</v>
      </c>
      <c r="N19" s="39"/>
      <c r="O19" s="42"/>
      <c r="P19" s="45">
        <v>5</v>
      </c>
      <c r="Q19" s="48"/>
      <c r="R19" s="51"/>
      <c r="S19" s="54"/>
      <c r="T19" s="36">
        <v>15</v>
      </c>
      <c r="U19" s="64"/>
      <c r="V19" s="66">
        <f t="shared" si="16"/>
        <v>48</v>
      </c>
      <c r="W19" s="73">
        <v>1</v>
      </c>
      <c r="X19" s="76"/>
      <c r="Y19" s="179">
        <v>39</v>
      </c>
      <c r="Z19" s="67">
        <f t="shared" ref="Z19" si="28">Y19+X19-(V19+W19)</f>
        <v>-10</v>
      </c>
      <c r="AA19" s="138">
        <f t="shared" ref="AA19" si="29">SMALL(Y19:Z19,1)</f>
        <v>-10</v>
      </c>
    </row>
    <row r="20" spans="1:27" x14ac:dyDescent="0.3">
      <c r="A20" s="176" t="s">
        <v>115</v>
      </c>
      <c r="B20" s="177">
        <v>15</v>
      </c>
      <c r="C20" s="178">
        <v>12</v>
      </c>
      <c r="D20" s="132">
        <v>17</v>
      </c>
      <c r="E20" s="157">
        <v>0</v>
      </c>
      <c r="F20" s="122" t="s">
        <v>73</v>
      </c>
      <c r="G20" s="123">
        <v>0</v>
      </c>
      <c r="H20" s="57">
        <v>36</v>
      </c>
      <c r="I20" s="22"/>
      <c r="J20" s="23"/>
      <c r="K20" s="27"/>
      <c r="L20" s="30"/>
      <c r="M20" s="33"/>
      <c r="N20" s="39"/>
      <c r="O20" s="42"/>
      <c r="P20" s="45"/>
      <c r="Q20" s="48"/>
      <c r="R20" s="51"/>
      <c r="S20" s="54"/>
      <c r="T20" s="36">
        <v>11</v>
      </c>
      <c r="U20" s="64"/>
      <c r="V20" s="66">
        <f t="shared" si="16"/>
        <v>47</v>
      </c>
      <c r="W20" s="73"/>
      <c r="X20" s="76"/>
      <c r="Y20" s="179">
        <v>32</v>
      </c>
      <c r="Z20" s="67">
        <f t="shared" ref="Z20:Z21" si="30">Y20+X20-(V20+W20)</f>
        <v>-15</v>
      </c>
      <c r="AA20" s="138">
        <f t="shared" ref="AA20:AA21" si="31">SMALL(Y20:Z20,1)</f>
        <v>-15</v>
      </c>
    </row>
    <row r="21" spans="1:27" x14ac:dyDescent="0.3">
      <c r="A21" s="176" t="s">
        <v>116</v>
      </c>
      <c r="B21" s="177">
        <v>14</v>
      </c>
      <c r="C21" s="178">
        <v>10</v>
      </c>
      <c r="D21" s="132">
        <v>14</v>
      </c>
      <c r="E21" s="157">
        <v>0</v>
      </c>
      <c r="F21" s="122" t="s">
        <v>73</v>
      </c>
      <c r="G21" s="123">
        <v>0</v>
      </c>
      <c r="H21" s="57">
        <v>28</v>
      </c>
      <c r="I21" s="22"/>
      <c r="J21" s="23"/>
      <c r="K21" s="27"/>
      <c r="L21" s="30"/>
      <c r="M21" s="33"/>
      <c r="N21" s="39"/>
      <c r="O21" s="42"/>
      <c r="P21" s="45">
        <v>6</v>
      </c>
      <c r="Q21" s="48"/>
      <c r="R21" s="51"/>
      <c r="S21" s="54"/>
      <c r="T21" s="36"/>
      <c r="U21" s="64"/>
      <c r="V21" s="66">
        <f t="shared" si="16"/>
        <v>34</v>
      </c>
      <c r="W21" s="73"/>
      <c r="X21" s="76"/>
      <c r="Y21" s="179">
        <v>30</v>
      </c>
      <c r="Z21" s="67">
        <f t="shared" si="30"/>
        <v>-4</v>
      </c>
      <c r="AA21" s="138">
        <f t="shared" si="31"/>
        <v>-4</v>
      </c>
    </row>
    <row r="22" spans="1:27" x14ac:dyDescent="0.3">
      <c r="A22" s="176" t="s">
        <v>117</v>
      </c>
      <c r="B22" s="177">
        <v>17</v>
      </c>
      <c r="C22" s="178">
        <v>11</v>
      </c>
      <c r="D22" s="132">
        <v>18</v>
      </c>
      <c r="E22" s="157">
        <v>0</v>
      </c>
      <c r="F22" s="122" t="s">
        <v>73</v>
      </c>
      <c r="G22" s="123">
        <v>0</v>
      </c>
      <c r="H22" s="57">
        <v>47</v>
      </c>
      <c r="I22" s="22"/>
      <c r="J22" s="23"/>
      <c r="K22" s="27"/>
      <c r="L22" s="30"/>
      <c r="M22" s="33"/>
      <c r="N22" s="39"/>
      <c r="O22" s="42"/>
      <c r="P22" s="45">
        <v>3</v>
      </c>
      <c r="Q22" s="48"/>
      <c r="R22" s="51"/>
      <c r="S22" s="54"/>
      <c r="T22" s="36"/>
      <c r="U22" s="64"/>
      <c r="V22" s="66">
        <f t="shared" si="16"/>
        <v>50</v>
      </c>
      <c r="W22" s="73"/>
      <c r="X22" s="76"/>
      <c r="Y22" s="179">
        <v>41</v>
      </c>
      <c r="Z22" s="67">
        <f t="shared" ref="Z22:Z23" si="32">Y22+X22-(V22+W22)</f>
        <v>-9</v>
      </c>
      <c r="AA22" s="138">
        <f t="shared" ref="AA22:AA23" si="33">SMALL(Y22:Z22,1)</f>
        <v>-9</v>
      </c>
    </row>
    <row r="23" spans="1:27" x14ac:dyDescent="0.3">
      <c r="A23" s="61" t="s">
        <v>127</v>
      </c>
      <c r="B23" s="126">
        <v>16</v>
      </c>
      <c r="C23" s="129">
        <v>12</v>
      </c>
      <c r="D23" s="132">
        <v>18</v>
      </c>
      <c r="E23" s="157">
        <v>0</v>
      </c>
      <c r="F23" s="122" t="s">
        <v>73</v>
      </c>
      <c r="G23" s="123">
        <v>0</v>
      </c>
      <c r="H23" s="57"/>
      <c r="I23" s="22"/>
      <c r="J23" s="23"/>
      <c r="K23" s="27"/>
      <c r="L23" s="30"/>
      <c r="M23" s="33"/>
      <c r="N23" s="39"/>
      <c r="O23" s="42"/>
      <c r="P23" s="45"/>
      <c r="Q23" s="48"/>
      <c r="R23" s="51"/>
      <c r="S23" s="54"/>
      <c r="T23" s="36"/>
      <c r="U23" s="64"/>
      <c r="V23" s="66">
        <f t="shared" si="16"/>
        <v>0</v>
      </c>
      <c r="W23" s="73"/>
      <c r="X23" s="76"/>
      <c r="Y23" s="175">
        <v>33</v>
      </c>
      <c r="Z23" s="67">
        <f t="shared" si="32"/>
        <v>33</v>
      </c>
      <c r="AA23" s="138">
        <f t="shared" si="33"/>
        <v>33</v>
      </c>
    </row>
    <row r="24" spans="1:27" x14ac:dyDescent="0.3">
      <c r="A24" s="61" t="s">
        <v>124</v>
      </c>
      <c r="B24" s="126">
        <v>14</v>
      </c>
      <c r="C24" s="129">
        <v>11</v>
      </c>
      <c r="D24" s="132">
        <v>15</v>
      </c>
      <c r="E24" s="157">
        <v>0</v>
      </c>
      <c r="F24" s="122" t="s">
        <v>73</v>
      </c>
      <c r="G24" s="123">
        <v>0</v>
      </c>
      <c r="H24" s="57"/>
      <c r="I24" s="22"/>
      <c r="J24" s="23"/>
      <c r="K24" s="27"/>
      <c r="L24" s="30"/>
      <c r="M24" s="33"/>
      <c r="N24" s="39"/>
      <c r="O24" s="42"/>
      <c r="P24" s="45"/>
      <c r="Q24" s="48"/>
      <c r="R24" s="51"/>
      <c r="S24" s="54"/>
      <c r="T24" s="36"/>
      <c r="U24" s="64"/>
      <c r="V24" s="66">
        <f t="shared" ref="V24" si="34">SUM(H24:U24)</f>
        <v>0</v>
      </c>
      <c r="W24" s="73"/>
      <c r="X24" s="76"/>
      <c r="Y24" s="175">
        <v>22</v>
      </c>
      <c r="Z24" s="67">
        <f t="shared" ref="Z24" si="35">Y24+X24-(V24+W24)</f>
        <v>22</v>
      </c>
      <c r="AA24" s="138">
        <f t="shared" ref="AA24" si="36">SMALL(Y24:Z24,1)</f>
        <v>22</v>
      </c>
    </row>
    <row r="25" spans="1:27" x14ac:dyDescent="0.3">
      <c r="A25" s="61" t="s">
        <v>128</v>
      </c>
      <c r="B25" s="126">
        <v>15</v>
      </c>
      <c r="C25" s="129">
        <v>12</v>
      </c>
      <c r="D25" s="132">
        <v>17</v>
      </c>
      <c r="E25" s="157">
        <v>0</v>
      </c>
      <c r="F25" s="122" t="s">
        <v>73</v>
      </c>
      <c r="G25" s="123">
        <v>0</v>
      </c>
      <c r="H25" s="57"/>
      <c r="I25" s="22"/>
      <c r="J25" s="23"/>
      <c r="K25" s="27"/>
      <c r="L25" s="30"/>
      <c r="M25" s="33"/>
      <c r="N25" s="39"/>
      <c r="O25" s="42"/>
      <c r="P25" s="45"/>
      <c r="Q25" s="48"/>
      <c r="R25" s="51"/>
      <c r="S25" s="54"/>
      <c r="T25" s="36"/>
      <c r="U25" s="64"/>
      <c r="V25" s="66">
        <f t="shared" ref="V25" si="37">SUM(H25:U25)</f>
        <v>0</v>
      </c>
      <c r="W25" s="73"/>
      <c r="X25" s="76"/>
      <c r="Y25" s="175">
        <v>13</v>
      </c>
      <c r="Z25" s="67">
        <f t="shared" ref="Z25" si="38">Y25+X25-(V25+W25)</f>
        <v>13</v>
      </c>
      <c r="AA25" s="138">
        <f t="shared" ref="AA25" si="39">SMALL(Y25:Z25,1)</f>
        <v>13</v>
      </c>
    </row>
  </sheetData>
  <conditionalFormatting sqref="AA5 AA7:AA8 AA14:AA15">
    <cfRule type="cellIs" dxfId="44" priority="230" stopIfTrue="1" operator="lessThan">
      <formula>0.5</formula>
    </cfRule>
  </conditionalFormatting>
  <conditionalFormatting sqref="AA18 AA20:AA22 AA13:AA15 AA7:AA8 AA10:AA11 AA5">
    <cfRule type="cellIs" dxfId="43" priority="231" operator="lessThan">
      <formula>$Z5/2</formula>
    </cfRule>
  </conditionalFormatting>
  <conditionalFormatting sqref="AA2 AA4">
    <cfRule type="cellIs" dxfId="42" priority="228" stopIfTrue="1" operator="lessThan">
      <formula>0.5</formula>
    </cfRule>
  </conditionalFormatting>
  <conditionalFormatting sqref="AA2 AA4">
    <cfRule type="cellIs" dxfId="41" priority="229" operator="lessThan">
      <formula>$Z2/2</formula>
    </cfRule>
  </conditionalFormatting>
  <conditionalFormatting sqref="AA8">
    <cfRule type="cellIs" dxfId="40" priority="178" stopIfTrue="1" operator="lessThan">
      <formula>0.5</formula>
    </cfRule>
  </conditionalFormatting>
  <conditionalFormatting sqref="AA8">
    <cfRule type="cellIs" dxfId="39" priority="179" operator="lessThan">
      <formula>$Z8/2</formula>
    </cfRule>
  </conditionalFormatting>
  <conditionalFormatting sqref="AA3">
    <cfRule type="cellIs" dxfId="38" priority="114" stopIfTrue="1" operator="lessThan">
      <formula>0.5</formula>
    </cfRule>
  </conditionalFormatting>
  <conditionalFormatting sqref="AA3">
    <cfRule type="cellIs" dxfId="37" priority="115" operator="lessThan">
      <formula>$Z3/2</formula>
    </cfRule>
  </conditionalFormatting>
  <conditionalFormatting sqref="AA14">
    <cfRule type="cellIs" dxfId="36" priority="94" stopIfTrue="1" operator="lessThan">
      <formula>0.5</formula>
    </cfRule>
  </conditionalFormatting>
  <conditionalFormatting sqref="AA15">
    <cfRule type="cellIs" dxfId="35" priority="90" stopIfTrue="1" operator="lessThan">
      <formula>0.5</formula>
    </cfRule>
  </conditionalFormatting>
  <conditionalFormatting sqref="AA11">
    <cfRule type="cellIs" dxfId="34" priority="86" stopIfTrue="1" operator="lessThan">
      <formula>0.5</formula>
    </cfRule>
  </conditionalFormatting>
  <conditionalFormatting sqref="AA17">
    <cfRule type="cellIs" dxfId="33" priority="81" operator="lessThan">
      <formula>$Z17/2</formula>
    </cfRule>
  </conditionalFormatting>
  <conditionalFormatting sqref="AA17">
    <cfRule type="cellIs" dxfId="32" priority="80" stopIfTrue="1" operator="lessThan">
      <formula>0.5</formula>
    </cfRule>
  </conditionalFormatting>
  <conditionalFormatting sqref="AA17">
    <cfRule type="cellIs" dxfId="31" priority="77" operator="lessThan">
      <formula>$Z17/2</formula>
    </cfRule>
  </conditionalFormatting>
  <conditionalFormatting sqref="AA17">
    <cfRule type="cellIs" dxfId="30" priority="76" stopIfTrue="1" operator="lessThan">
      <formula>0.5</formula>
    </cfRule>
  </conditionalFormatting>
  <conditionalFormatting sqref="AA11">
    <cfRule type="cellIs" dxfId="29" priority="68" stopIfTrue="1" operator="lessThan">
      <formula>0.5</formula>
    </cfRule>
  </conditionalFormatting>
  <conditionalFormatting sqref="AA13">
    <cfRule type="cellIs" dxfId="28" priority="62" stopIfTrue="1" operator="lessThan">
      <formula>0.5</formula>
    </cfRule>
  </conditionalFormatting>
  <conditionalFormatting sqref="AA13">
    <cfRule type="cellIs" dxfId="27" priority="60" stopIfTrue="1" operator="lessThan">
      <formula>0.5</formula>
    </cfRule>
  </conditionalFormatting>
  <conditionalFormatting sqref="AA20:AA22">
    <cfRule type="cellIs" dxfId="26" priority="52" stopIfTrue="1" operator="lessThan">
      <formula>0.5</formula>
    </cfRule>
  </conditionalFormatting>
  <conditionalFormatting sqref="AA20:AA22">
    <cfRule type="cellIs" dxfId="25" priority="50" stopIfTrue="1" operator="lessThan">
      <formula>0.5</formula>
    </cfRule>
  </conditionalFormatting>
  <conditionalFormatting sqref="AA18">
    <cfRule type="cellIs" dxfId="24" priority="48" stopIfTrue="1" operator="lessThan">
      <formula>0.5</formula>
    </cfRule>
  </conditionalFormatting>
  <conditionalFormatting sqref="AA18">
    <cfRule type="cellIs" dxfId="23" priority="46" stopIfTrue="1" operator="lessThan">
      <formula>0.5</formula>
    </cfRule>
  </conditionalFormatting>
  <conditionalFormatting sqref="AA22">
    <cfRule type="cellIs" dxfId="22" priority="33" stopIfTrue="1" operator="lessThan">
      <formula>0.5</formula>
    </cfRule>
  </conditionalFormatting>
  <conditionalFormatting sqref="AA22">
    <cfRule type="cellIs" dxfId="21" priority="32" stopIfTrue="1" operator="lessThan">
      <formula>0.5</formula>
    </cfRule>
  </conditionalFormatting>
  <conditionalFormatting sqref="AA19">
    <cfRule type="cellIs" dxfId="20" priority="29" operator="lessThan">
      <formula>$Z19/2</formula>
    </cfRule>
  </conditionalFormatting>
  <conditionalFormatting sqref="AA19">
    <cfRule type="cellIs" dxfId="19" priority="28" stopIfTrue="1" operator="lessThan">
      <formula>0.5</formula>
    </cfRule>
  </conditionalFormatting>
  <conditionalFormatting sqref="AA19">
    <cfRule type="cellIs" dxfId="18" priority="27" stopIfTrue="1" operator="lessThan">
      <formula>0.5</formula>
    </cfRule>
  </conditionalFormatting>
  <conditionalFormatting sqref="AA10">
    <cfRule type="cellIs" dxfId="17" priority="20" stopIfTrue="1" operator="lessThan">
      <formula>0.5</formula>
    </cfRule>
  </conditionalFormatting>
  <conditionalFormatting sqref="AA12">
    <cfRule type="cellIs" dxfId="16" priority="19" operator="lessThan">
      <formula>$Z12/2</formula>
    </cfRule>
  </conditionalFormatting>
  <conditionalFormatting sqref="AA12">
    <cfRule type="cellIs" dxfId="15" priority="18" stopIfTrue="1" operator="lessThan">
      <formula>0.5</formula>
    </cfRule>
  </conditionalFormatting>
  <conditionalFormatting sqref="AA12">
    <cfRule type="cellIs" dxfId="14" priority="17" stopIfTrue="1" operator="lessThan">
      <formula>0.5</formula>
    </cfRule>
  </conditionalFormatting>
  <conditionalFormatting sqref="AA23">
    <cfRule type="cellIs" dxfId="13" priority="16" operator="lessThan">
      <formula>$Z23/2</formula>
    </cfRule>
  </conditionalFormatting>
  <conditionalFormatting sqref="AA23">
    <cfRule type="cellIs" dxfId="12" priority="15" stopIfTrue="1" operator="lessThan">
      <formula>0.5</formula>
    </cfRule>
  </conditionalFormatting>
  <conditionalFormatting sqref="AA9">
    <cfRule type="cellIs" dxfId="11" priority="11" stopIfTrue="1" operator="lessThan">
      <formula>0.5</formula>
    </cfRule>
  </conditionalFormatting>
  <conditionalFormatting sqref="AA9">
    <cfRule type="cellIs" dxfId="10" priority="12" operator="lessThan">
      <formula>$Z9/2</formula>
    </cfRule>
  </conditionalFormatting>
  <conditionalFormatting sqref="AA9">
    <cfRule type="cellIs" dxfId="9" priority="9" stopIfTrue="1" operator="lessThan">
      <formula>0.5</formula>
    </cfRule>
  </conditionalFormatting>
  <conditionalFormatting sqref="AA9">
    <cfRule type="cellIs" dxfId="8" priority="10" operator="lessThan">
      <formula>$Z9/2</formula>
    </cfRule>
  </conditionalFormatting>
  <conditionalFormatting sqref="AA6">
    <cfRule type="cellIs" dxfId="7" priority="7" stopIfTrue="1" operator="lessThan">
      <formula>0.5</formula>
    </cfRule>
  </conditionalFormatting>
  <conditionalFormatting sqref="AA6">
    <cfRule type="cellIs" dxfId="6" priority="8" operator="lessThan">
      <formula>$Z6/2</formula>
    </cfRule>
  </conditionalFormatting>
  <conditionalFormatting sqref="AA24">
    <cfRule type="cellIs" dxfId="5" priority="6" operator="lessThan">
      <formula>$Z24/2</formula>
    </cfRule>
  </conditionalFormatting>
  <conditionalFormatting sqref="AA24">
    <cfRule type="cellIs" dxfId="4" priority="5" stopIfTrue="1" operator="lessThan">
      <formula>0.5</formula>
    </cfRule>
  </conditionalFormatting>
  <conditionalFormatting sqref="AA25">
    <cfRule type="cellIs" dxfId="3" priority="4" operator="lessThan">
      <formula>$Z25/2</formula>
    </cfRule>
  </conditionalFormatting>
  <conditionalFormatting sqref="AA25">
    <cfRule type="cellIs" dxfId="2" priority="3" stopIfTrue="1" operator="lessThan">
      <formula>0.5</formula>
    </cfRule>
  </conditionalFormatting>
  <conditionalFormatting sqref="AA16">
    <cfRule type="cellIs" dxfId="1" priority="2" operator="lessThan">
      <formula>$Z16/2</formula>
    </cfRule>
  </conditionalFormatting>
  <conditionalFormatting sqref="AA16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95" thickTop="1" thickBot="1" x14ac:dyDescent="0.35"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4</v>
      </c>
      <c r="E3" s="10">
        <f ca="1">RANDBETWEEN(1,4)+RANDBETWEEN(1,4)+RANDBETWEEN(1,4)</f>
        <v>9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4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24</v>
      </c>
      <c r="H4" s="11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8</v>
      </c>
      <c r="E5" s="10">
        <f ca="1">RANDBETWEEN(1,8)+RANDBETWEEN(1,8)+RANDBETWEEN(1,8)</f>
        <v>12</v>
      </c>
      <c r="F5" s="10">
        <f ca="1">RANDBETWEEN(1,8)+RANDBETWEEN(1,8)+RANDBETWEEN(1,8)+RANDBETWEEN(1,8)</f>
        <v>12</v>
      </c>
      <c r="G5" s="10">
        <f ca="1">RANDBETWEEN(1,8)+RANDBETWEEN(1,8)+RANDBETWEEN(1,8)+RANDBETWEEN(1,8)+RANDBETWEEN(1,8)</f>
        <v>26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4</v>
      </c>
      <c r="D6" s="10">
        <f ca="1">RANDBETWEEN(1,10)+RANDBETWEEN(1,10)</f>
        <v>15</v>
      </c>
      <c r="E6" s="10">
        <f ca="1">RANDBETWEEN(1,10)+RANDBETWEEN(1,10)+RANDBETWEEN(1,10)</f>
        <v>19</v>
      </c>
      <c r="F6" s="10">
        <f ca="1">RANDBETWEEN(1,10)+RANDBETWEEN(1,10)+RANDBETWEEN(1,10)+RANDBETWEEN(1,10)</f>
        <v>11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7</v>
      </c>
      <c r="D7" s="10">
        <f ca="1">RANDBETWEEN(1,12)+RANDBETWEEN(1,12)</f>
        <v>13</v>
      </c>
      <c r="E7" s="10">
        <f ca="1">RANDBETWEEN(1,12)+RANDBETWEEN(1,12)+RANDBETWEEN(1,12)</f>
        <v>22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25</v>
      </c>
      <c r="H7" s="11">
        <f ca="1">RANDBETWEEN(1,12)+RANDBETWEEN(1,12)+RANDBETWEEN(1,12)+RANDBETWEEN(1,12)+RANDBETWEEN(1,12)+RANDBETWEEN(1,12)</f>
        <v>43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5</v>
      </c>
      <c r="D8" s="10">
        <f ca="1">RANDBETWEEN(1,20)+RANDBETWEEN(1,20)</f>
        <v>16</v>
      </c>
      <c r="E8" s="10">
        <f ca="1">RANDBETWEEN(1,20)+RANDBETWEEN(1,20)+RANDBETWEEN(1,20)</f>
        <v>19</v>
      </c>
      <c r="F8" s="10">
        <f ca="1">RANDBETWEEN(1,20)+RANDBETWEEN(1,20)+RANDBETWEEN(1,20)+RANDBETWEEN(1,20)</f>
        <v>34</v>
      </c>
      <c r="G8" s="10">
        <f ca="1">RANDBETWEEN(1,20)+RANDBETWEEN(1,20)+RANDBETWEEN(1,20)+RANDBETWEEN(1,20)+RANDBETWEEN(1,20)</f>
        <v>51</v>
      </c>
      <c r="H8" s="11">
        <f ca="1">RANDBETWEEN(1,20)+RANDBETWEEN(1,20)+RANDBETWEEN(1,20)+RANDBETWEEN(1,20)+RANDBETWEEN(1,20)+RANDBETWEEN(1,20)</f>
        <v>63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32</v>
      </c>
      <c r="D9" s="13">
        <f ca="1">RANDBETWEEN(1,100)+RANDBETWEEN(1,100)</f>
        <v>64</v>
      </c>
      <c r="E9" s="13">
        <f ca="1">RANDBETWEEN(1,100)+RANDBETWEEN(1,100)+RANDBETWEEN(1,100)</f>
        <v>192</v>
      </c>
      <c r="F9" s="13">
        <f ca="1">RANDBETWEEN(1,100)+RANDBETWEEN(1,100)+RANDBETWEEN(1,100)+RANDBETWEEN(1,100)</f>
        <v>248</v>
      </c>
      <c r="G9" s="13">
        <f ca="1">RANDBETWEEN(1,100)+RANDBETWEEN(1,100)+RANDBETWEEN(1,100)+RANDBETWEEN(1,100)+RANDBETWEEN(1,100)</f>
        <v>305</v>
      </c>
      <c r="H9" s="14">
        <f ca="1">RANDBETWEEN(1,100)+RANDBETWEEN(1,100)+RANDBETWEEN(1,100)+RANDBETWEEN(1,100)+RANDBETWEEN(1,100)+RANDBETWEEN(1,100)</f>
        <v>220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2015-10-01T20:59:56Z</dcterms:modified>
</cp:coreProperties>
</file>