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4" i="2" l="1"/>
  <c r="I4" i="2" s="1"/>
  <c r="H5" i="2"/>
  <c r="I5" i="2" s="1"/>
  <c r="H6" i="2"/>
  <c r="I6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E14" i="1" l="1"/>
  <c r="H3" i="2" l="1"/>
  <c r="I3" i="2" s="1"/>
  <c r="H2" i="2" l="1"/>
  <c r="I2" i="2" s="1"/>
  <c r="H16" i="2" l="1"/>
  <c r="I16" i="2" s="1"/>
  <c r="H17" i="2"/>
  <c r="I17" i="2" s="1"/>
  <c r="H18" i="2"/>
  <c r="I18" i="2" s="1"/>
  <c r="H19" i="2"/>
  <c r="I19" i="2" s="1"/>
  <c r="V25" i="5" l="1"/>
  <c r="Z25" i="5" s="1"/>
  <c r="AA25" i="5" s="1"/>
  <c r="J15" i="3" l="1"/>
  <c r="K15" i="3" s="1"/>
  <c r="J10" i="3" l="1"/>
  <c r="K10" i="3" s="1"/>
  <c r="J9" i="3"/>
  <c r="K9" i="3" s="1"/>
  <c r="J8" i="3"/>
  <c r="K8" i="3" s="1"/>
  <c r="V5" i="5" l="1"/>
  <c r="Z5" i="5" s="1"/>
  <c r="AA5" i="5" s="1"/>
  <c r="V4" i="5"/>
  <c r="Z4" i="5" s="1"/>
  <c r="AA4" i="5" s="1"/>
  <c r="I15" i="1" l="1"/>
  <c r="I14" i="1"/>
  <c r="I16" i="1" s="1"/>
  <c r="I17" i="1" s="1"/>
  <c r="I13" i="1"/>
  <c r="V24" i="5" l="1"/>
  <c r="Z24" i="5" s="1"/>
  <c r="AA24" i="5" s="1"/>
  <c r="V23" i="5"/>
  <c r="Z23" i="5" s="1"/>
  <c r="AA23" i="5" s="1"/>
  <c r="V22" i="5"/>
  <c r="Z22" i="5" s="1"/>
  <c r="AA22" i="5" s="1"/>
  <c r="V21" i="5"/>
  <c r="Z21" i="5" s="1"/>
  <c r="AA21" i="5" s="1"/>
  <c r="D7" i="3"/>
  <c r="E7" i="3" s="1"/>
  <c r="D6" i="3"/>
  <c r="E6" i="3" s="1"/>
  <c r="D5" i="3"/>
  <c r="E5" i="3" s="1"/>
  <c r="D4" i="3"/>
  <c r="E4" i="3" s="1"/>
  <c r="D3" i="3"/>
  <c r="E3" i="3" s="1"/>
  <c r="D2" i="3"/>
  <c r="E2" i="3" s="1"/>
  <c r="D17" i="1"/>
  <c r="E4" i="1"/>
  <c r="E7" i="1"/>
  <c r="E9" i="1"/>
  <c r="E6" i="1" l="1"/>
  <c r="V20" i="5"/>
  <c r="Z20" i="5" s="1"/>
  <c r="AA20" i="5" s="1"/>
  <c r="V19" i="5"/>
  <c r="Z19" i="5" s="1"/>
  <c r="AA19" i="5" s="1"/>
  <c r="V18" i="5"/>
  <c r="Z18" i="5" s="1"/>
  <c r="AA18" i="5" s="1"/>
  <c r="J14" i="3" l="1"/>
  <c r="K14" i="3" s="1"/>
  <c r="J13" i="3"/>
  <c r="K13" i="3" s="1"/>
  <c r="J12" i="3" l="1"/>
  <c r="K12" i="3" s="1"/>
  <c r="J5" i="3" l="1"/>
  <c r="K5" i="3" s="1"/>
  <c r="J6" i="3"/>
  <c r="K6" i="3" s="1"/>
  <c r="J7" i="3"/>
  <c r="K7" i="3" s="1"/>
  <c r="J11" i="3"/>
  <c r="K11" i="3" s="1"/>
  <c r="V12" i="5" l="1"/>
  <c r="Z12" i="5" s="1"/>
  <c r="AA12" i="5" s="1"/>
  <c r="V14" i="5"/>
  <c r="Z14" i="5" s="1"/>
  <c r="AA14" i="5" s="1"/>
  <c r="J4" i="3" l="1"/>
  <c r="K4" i="3" s="1"/>
  <c r="J3" i="3"/>
  <c r="K3" i="3" s="1"/>
  <c r="J2" i="3"/>
  <c r="K2" i="3" s="1"/>
  <c r="V3" i="5" l="1"/>
  <c r="Z3" i="5" s="1"/>
  <c r="AA3" i="5" s="1"/>
  <c r="E15" i="1" l="1"/>
  <c r="V10" i="5" l="1"/>
  <c r="Z10" i="5" s="1"/>
  <c r="AA10" i="5" s="1"/>
  <c r="E8" i="1" l="1"/>
  <c r="V13" i="5"/>
  <c r="Z13" i="5" s="1"/>
  <c r="AA13" i="5" s="1"/>
  <c r="V17" i="5" l="1"/>
  <c r="Z17" i="5" s="1"/>
  <c r="AA17" i="5" s="1"/>
  <c r="E3" i="1" l="1"/>
  <c r="Y7" i="5" l="1"/>
  <c r="Y16" i="5"/>
  <c r="Y11" i="5"/>
  <c r="Y15" i="5"/>
  <c r="Y9" i="5"/>
  <c r="Y8" i="5"/>
  <c r="Y6" i="5"/>
  <c r="Y2" i="5"/>
  <c r="E10" i="1" l="1"/>
  <c r="V9" i="5" l="1"/>
  <c r="Z9" i="5" s="1"/>
  <c r="AA9" i="5" s="1"/>
  <c r="V11" i="5" l="1"/>
  <c r="V7" i="5" l="1"/>
  <c r="Z7" i="5" s="1"/>
  <c r="AA7" i="5" s="1"/>
  <c r="Z11" i="5" l="1"/>
  <c r="AA11" i="5" s="1"/>
  <c r="E13" i="1" l="1"/>
  <c r="V16" i="5"/>
  <c r="C8" i="5" l="1"/>
  <c r="D8" i="5"/>
  <c r="B8" i="5"/>
  <c r="D5" i="4" l="1"/>
  <c r="Z16" i="5" l="1"/>
  <c r="AA16" i="5" s="1"/>
  <c r="N15" i="1" l="1"/>
  <c r="N16" i="1" l="1"/>
  <c r="N14" i="1"/>
  <c r="V15" i="5" l="1"/>
  <c r="Z15" i="5" s="1"/>
  <c r="AA15" i="5" s="1"/>
  <c r="M8" i="1" l="1"/>
  <c r="M10" i="1"/>
  <c r="M9" i="1"/>
  <c r="N18" i="1" s="1"/>
  <c r="E2" i="1" l="1"/>
  <c r="M11" i="1" l="1"/>
  <c r="M12" i="1" s="1"/>
  <c r="V8" i="5" l="1"/>
  <c r="Z8" i="5" s="1"/>
  <c r="AA8" i="5" s="1"/>
  <c r="E5" i="1" l="1"/>
  <c r="E12" i="1"/>
  <c r="E11" i="1" l="1"/>
  <c r="V6" i="5" l="1"/>
  <c r="V2" i="5"/>
  <c r="Z6" i="5" l="1"/>
  <c r="AA6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G13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G14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G15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8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F8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</commentList>
</comments>
</file>

<file path=xl/sharedStrings.xml><?xml version="1.0" encoding="utf-8"?>
<sst xmlns="http://schemas.openxmlformats.org/spreadsheetml/2006/main" count="254" uniqueCount="129">
  <si>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</si>
  <si>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</si>
  <si>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</si>
  <si>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</si>
  <si>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</si>
  <si>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</si>
  <si>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</si>
  <si>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</si>
  <si>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</si>
  <si>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</si>
  <si>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</si>
  <si>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</si>
  <si>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</si>
  <si>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</si>
  <si>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</si>
  <si>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</si>
  <si>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</si>
  <si>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</si>
  <si>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</si>
  <si>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</si>
  <si>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</si>
  <si>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</si>
  <si>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</si>
  <si>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</si>
  <si>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</si>
  <si>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</si>
  <si>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</si>
  <si>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</si>
  <si>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</si>
  <si>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</si>
  <si>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</si>
  <si>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</si>
  <si>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</si>
  <si>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</si>
  <si>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</si>
  <si>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</si>
  <si>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</si>
  <si>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</si>
  <si>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</si>
  <si>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</si>
  <si>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</si>
  <si>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</si>
  <si>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</si>
  <si>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</si>
  <si>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</si>
  <si>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</si>
  <si>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</si>
  <si>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</si>
  <si>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</si>
  <si>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</si>
  <si>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</si>
  <si>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</si>
  <si>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</si>
  <si>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</si>
  <si>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</si>
  <si>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</si>
  <si>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</si>
  <si>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</si>
  <si>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</si>
  <si>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</si>
  <si>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</si>
  <si>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</si>
  <si>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</si>
  <si>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</si>
  <si>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</si>
  <si>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</si>
  <si>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</si>
  <si>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</si>
  <si>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</si>
  <si>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</si>
  <si>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</si>
  <si>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</si>
  <si>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</si>
  <si>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</si>
  <si>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Allisa</t>
  </si>
  <si>
    <t>druid</t>
  </si>
  <si>
    <t>Save vs.</t>
  </si>
  <si>
    <t>Rook</t>
  </si>
  <si>
    <t>cleric-rogue-inquis.</t>
  </si>
  <si>
    <t>Details</t>
  </si>
  <si>
    <t>Spell Resist</t>
  </si>
  <si>
    <t>Maiko</t>
  </si>
  <si>
    <t>bard</t>
  </si>
  <si>
    <t>30’/80’</t>
  </si>
  <si>
    <t>Kedrik</t>
  </si>
  <si>
    <t>archivist</t>
  </si>
  <si>
    <t>prcg/slsh</t>
  </si>
  <si>
    <r>
      <t>Rook</t>
    </r>
    <r>
      <rPr>
        <b/>
        <vertAlign val="superscript"/>
        <sz val="12"/>
        <color theme="1"/>
        <rFont val="Times New Roman"/>
        <family val="1"/>
      </rPr>
      <t>pfe</t>
    </r>
  </si>
  <si>
    <t>Fingers</t>
  </si>
  <si>
    <t>rogue-trapsmith</t>
  </si>
  <si>
    <t>Bishop</t>
  </si>
  <si>
    <t>cloistered cleric</t>
  </si>
  <si>
    <t>Dani</t>
  </si>
  <si>
    <t>Sarge</t>
  </si>
  <si>
    <t>Sulki</t>
  </si>
  <si>
    <t>warmage</t>
  </si>
  <si>
    <t>Bite</t>
  </si>
  <si>
    <t>Claw 1</t>
  </si>
  <si>
    <t>Claw 2</t>
  </si>
  <si>
    <t>Listen</t>
  </si>
  <si>
    <t>Sapper</t>
  </si>
  <si>
    <t>Rusty</t>
  </si>
  <si>
    <t>1d2-1</t>
  </si>
  <si>
    <t>1d3-1</t>
  </si>
  <si>
    <t>Move Silently</t>
  </si>
  <si>
    <t>Hide</t>
  </si>
  <si>
    <t>Lauren</t>
  </si>
  <si>
    <t>Ben</t>
  </si>
  <si>
    <t>warlock</t>
  </si>
  <si>
    <t>duskblade</t>
  </si>
  <si>
    <t>ranger</t>
  </si>
  <si>
    <t>1d8+2</t>
  </si>
  <si>
    <t>2d6+4</t>
  </si>
  <si>
    <t>Jump</t>
  </si>
  <si>
    <t>Grapple</t>
  </si>
  <si>
    <t>Blackguards (4)</t>
  </si>
  <si>
    <t>Leighlund</t>
  </si>
  <si>
    <t>Melonpatch</t>
  </si>
  <si>
    <t>Stevia</t>
  </si>
  <si>
    <t>Korinth</t>
  </si>
  <si>
    <t>Blackguard 1</t>
  </si>
  <si>
    <t>Blackguard 2</t>
  </si>
  <si>
    <t>Blackguard 3</t>
  </si>
  <si>
    <t>Blackguard 4</t>
  </si>
  <si>
    <t>Blackguards</t>
  </si>
  <si>
    <t>Wiz 11 / Rog 1</t>
  </si>
  <si>
    <t>Fig 7 / Blk 2</t>
  </si>
  <si>
    <t>Beg 9</t>
  </si>
  <si>
    <t>Ninja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</si>
</sst>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5" fillId="5" borderId="3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0" fillId="6" borderId="37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5" borderId="39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5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3399"/>
      <color rgb="FF0000FF"/>
      <color rgb="FFFF99FF"/>
      <color rgb="FFFFFF66"/>
      <color rgb="FF99FFCC"/>
      <color rgb="FF00FF00"/>
      <color rgb="FFFF66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15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25</c:v>
                </c:pt>
                <c:pt idx="5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13</c:v>
                </c:pt>
                <c:pt idx="3">
                  <c:v>15</c:v>
                </c:pt>
                <c:pt idx="4">
                  <c:v>29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16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59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3</c:v>
                </c:pt>
                <c:pt idx="1">
                  <c:v>11</c:v>
                </c:pt>
                <c:pt idx="2">
                  <c:v>36</c:v>
                </c:pt>
                <c:pt idx="3">
                  <c:v>58</c:v>
                </c:pt>
                <c:pt idx="4">
                  <c:v>18</c:v>
                </c:pt>
                <c:pt idx="5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84896"/>
        <c:axId val="101586432"/>
        <c:axId val="121891008"/>
      </c:area3DChart>
      <c:catAx>
        <c:axId val="101584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1586432"/>
        <c:crosses val="autoZero"/>
        <c:auto val="1"/>
        <c:lblAlgn val="ctr"/>
        <c:lblOffset val="100"/>
        <c:noMultiLvlLbl val="0"/>
      </c:catAx>
      <c:valAx>
        <c:axId val="101586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1584896"/>
        <c:crosses val="autoZero"/>
        <c:crossBetween val="midCat"/>
      </c:valAx>
      <c:serAx>
        <c:axId val="121891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15864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10</c:v>
                </c:pt>
                <c:pt idx="6">
                  <c:v>3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9</c:v>
                </c:pt>
                <c:pt idx="5">
                  <c:v>16</c:v>
                </c:pt>
                <c:pt idx="6">
                  <c:v>11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13</c:v>
                </c:pt>
                <c:pt idx="6">
                  <c:v>36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58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7</c:v>
                </c:pt>
                <c:pt idx="1">
                  <c:v>15</c:v>
                </c:pt>
                <c:pt idx="2">
                  <c:v>10</c:v>
                </c:pt>
                <c:pt idx="3">
                  <c:v>25</c:v>
                </c:pt>
                <c:pt idx="4">
                  <c:v>29</c:v>
                </c:pt>
                <c:pt idx="5">
                  <c:v>43</c:v>
                </c:pt>
                <c:pt idx="6">
                  <c:v>18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15</c:v>
                </c:pt>
                <c:pt idx="3">
                  <c:v>31</c:v>
                </c:pt>
                <c:pt idx="4">
                  <c:v>36</c:v>
                </c:pt>
                <c:pt idx="5">
                  <c:v>59</c:v>
                </c:pt>
                <c:pt idx="6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779392"/>
        <c:axId val="132810624"/>
        <c:axId val="121896000"/>
      </c:area3DChart>
      <c:catAx>
        <c:axId val="132779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2810624"/>
        <c:crosses val="autoZero"/>
        <c:auto val="1"/>
        <c:lblAlgn val="ctr"/>
        <c:lblOffset val="100"/>
        <c:noMultiLvlLbl val="0"/>
      </c:catAx>
      <c:valAx>
        <c:axId val="132810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2779392"/>
        <c:crosses val="autoZero"/>
        <c:crossBetween val="midCat"/>
      </c:valAx>
      <c:serAx>
        <c:axId val="121896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281062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15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25</c:v>
                </c:pt>
                <c:pt idx="5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13</c:v>
                </c:pt>
                <c:pt idx="3">
                  <c:v>15</c:v>
                </c:pt>
                <c:pt idx="4">
                  <c:v>29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16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59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3</c:v>
                </c:pt>
                <c:pt idx="1">
                  <c:v>11</c:v>
                </c:pt>
                <c:pt idx="2">
                  <c:v>36</c:v>
                </c:pt>
                <c:pt idx="3">
                  <c:v>58</c:v>
                </c:pt>
                <c:pt idx="4">
                  <c:v>18</c:v>
                </c:pt>
                <c:pt idx="5">
                  <c:v>57</c:v>
                </c:pt>
              </c:numCache>
            </c:numRef>
          </c:val>
        </c:ser>
        <c:bandFmts/>
        <c:axId val="105365888"/>
        <c:axId val="105367424"/>
        <c:axId val="133223744"/>
      </c:surface3DChart>
      <c:catAx>
        <c:axId val="105365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5367424"/>
        <c:crosses val="autoZero"/>
        <c:auto val="1"/>
        <c:lblAlgn val="ctr"/>
        <c:lblOffset val="100"/>
        <c:noMultiLvlLbl val="0"/>
      </c:catAx>
      <c:valAx>
        <c:axId val="10536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5365888"/>
        <c:crosses val="autoZero"/>
        <c:crossBetween val="midCat"/>
      </c:valAx>
      <c:serAx>
        <c:axId val="133223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53674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workbookViewId="0"/>
  </sheetViews>
  <sheetFormatPr defaultRowHeight="15.6" x14ac:dyDescent="0.3"/>
  <cols>
    <col min="1" max="1" width="10.699218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6.89843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8.296875" bestFit="1" customWidth="1"/>
    <col min="11" max="11" width="2.69921875" customWidth="1"/>
    <col min="12" max="12" width="14.09765625" bestFit="1" customWidth="1"/>
    <col min="13" max="13" width="6.19921875" customWidth="1"/>
    <col min="14" max="14" width="16.69921875" bestFit="1" customWidth="1"/>
  </cols>
  <sheetData>
    <row r="1" spans="1:14" s="111" customFormat="1" ht="31.8" thickBot="1" x14ac:dyDescent="0.35">
      <c r="A1" s="109" t="s">
        <v>0</v>
      </c>
      <c r="B1" s="109" t="s">
        <v>1</v>
      </c>
      <c r="C1" s="109" t="s">
        <v>2</v>
      </c>
      <c r="D1" s="110" t="s">
        <v>3</v>
      </c>
      <c r="E1" s="109" t="s">
        <v>4</v>
      </c>
      <c r="F1" s="109" t="s">
        <v>5</v>
      </c>
      <c r="H1" s="112" t="s">
        <v>21</v>
      </c>
      <c r="I1" s="112"/>
      <c r="J1" s="112"/>
      <c r="K1" s="112"/>
      <c r="L1" s="112" t="s">
        <v>22</v>
      </c>
      <c r="M1" s="112"/>
      <c r="N1" s="112"/>
    </row>
    <row r="2" spans="1:14" ht="16.8" thickTop="1" thickBot="1" x14ac:dyDescent="0.35">
      <c r="A2" s="95" t="s">
        <v>81</v>
      </c>
      <c r="B2" s="95">
        <v>1</v>
      </c>
      <c r="C2" s="79">
        <v>6</v>
      </c>
      <c r="D2" s="140">
        <v>19</v>
      </c>
      <c r="E2" s="79">
        <f>SUM(C2:D2)</f>
        <v>25</v>
      </c>
      <c r="F2" s="79" t="s">
        <v>6</v>
      </c>
      <c r="H2" s="89" t="s">
        <v>0</v>
      </c>
      <c r="I2" s="90" t="s">
        <v>23</v>
      </c>
      <c r="J2" s="91" t="s">
        <v>24</v>
      </c>
      <c r="L2" s="100" t="s">
        <v>0</v>
      </c>
      <c r="M2" s="101" t="s">
        <v>23</v>
      </c>
      <c r="N2" s="102" t="s">
        <v>79</v>
      </c>
    </row>
    <row r="3" spans="1:14" x14ac:dyDescent="0.3">
      <c r="A3" s="78" t="s">
        <v>92</v>
      </c>
      <c r="B3" s="78">
        <v>1</v>
      </c>
      <c r="C3" s="79">
        <v>3</v>
      </c>
      <c r="D3" s="140">
        <v>14</v>
      </c>
      <c r="E3" s="79">
        <f>SUM(C3:D3)</f>
        <v>17</v>
      </c>
      <c r="F3" s="79" t="s">
        <v>6</v>
      </c>
      <c r="H3" s="92" t="s">
        <v>74</v>
      </c>
      <c r="I3" s="93">
        <v>8</v>
      </c>
      <c r="J3" s="94" t="s">
        <v>75</v>
      </c>
      <c r="L3" s="103" t="s">
        <v>115</v>
      </c>
      <c r="M3" s="80">
        <v>11</v>
      </c>
      <c r="N3" s="104" t="s">
        <v>126</v>
      </c>
    </row>
    <row r="4" spans="1:14" x14ac:dyDescent="0.3">
      <c r="A4" s="80" t="s">
        <v>119</v>
      </c>
      <c r="B4" s="80">
        <v>2</v>
      </c>
      <c r="C4" s="79">
        <v>3</v>
      </c>
      <c r="D4" s="140">
        <v>14</v>
      </c>
      <c r="E4" s="79">
        <f>SUM(C4:D4)</f>
        <v>17</v>
      </c>
      <c r="F4" s="79" t="s">
        <v>6</v>
      </c>
      <c r="H4" s="92" t="s">
        <v>93</v>
      </c>
      <c r="I4" s="95">
        <v>7</v>
      </c>
      <c r="J4" s="94" t="s">
        <v>95</v>
      </c>
      <c r="L4" s="103" t="s">
        <v>116</v>
      </c>
      <c r="M4" s="80">
        <v>12</v>
      </c>
      <c r="N4" s="104" t="s">
        <v>125</v>
      </c>
    </row>
    <row r="5" spans="1:14" x14ac:dyDescent="0.3">
      <c r="A5" s="95" t="s">
        <v>74</v>
      </c>
      <c r="B5" s="95">
        <v>1</v>
      </c>
      <c r="C5" s="79">
        <v>2</v>
      </c>
      <c r="D5" s="140">
        <v>14</v>
      </c>
      <c r="E5" s="79">
        <f>SUM(C5:D5)</f>
        <v>16</v>
      </c>
      <c r="F5" s="79" t="s">
        <v>83</v>
      </c>
      <c r="H5" s="167" t="s">
        <v>84</v>
      </c>
      <c r="I5" s="78">
        <v>8</v>
      </c>
      <c r="J5" s="169" t="s">
        <v>85</v>
      </c>
      <c r="L5" s="103" t="s">
        <v>117</v>
      </c>
      <c r="M5" s="80">
        <v>9</v>
      </c>
      <c r="N5" s="104" t="s">
        <v>127</v>
      </c>
    </row>
    <row r="6" spans="1:14" x14ac:dyDescent="0.3">
      <c r="A6" s="80" t="s">
        <v>116</v>
      </c>
      <c r="B6" s="80">
        <v>2</v>
      </c>
      <c r="C6" s="79">
        <v>6</v>
      </c>
      <c r="D6" s="140">
        <v>9</v>
      </c>
      <c r="E6" s="79">
        <f>SUM(C6:D6)</f>
        <v>15</v>
      </c>
      <c r="F6" s="79" t="s">
        <v>6</v>
      </c>
      <c r="H6" s="167" t="s">
        <v>92</v>
      </c>
      <c r="I6" s="78">
        <v>8</v>
      </c>
      <c r="J6" s="169" t="s">
        <v>108</v>
      </c>
      <c r="L6" s="103" t="s">
        <v>118</v>
      </c>
      <c r="M6" s="80">
        <v>7</v>
      </c>
      <c r="N6" s="104" t="s">
        <v>128</v>
      </c>
    </row>
    <row r="7" spans="1:14" ht="16.2" thickBot="1" x14ac:dyDescent="0.35">
      <c r="A7" s="80" t="s">
        <v>118</v>
      </c>
      <c r="B7" s="80">
        <v>2</v>
      </c>
      <c r="C7" s="79">
        <v>3</v>
      </c>
      <c r="D7" s="140">
        <v>10</v>
      </c>
      <c r="E7" s="79">
        <f>SUM(C7:D7)</f>
        <v>13</v>
      </c>
      <c r="F7" s="79" t="s">
        <v>6</v>
      </c>
      <c r="H7" s="92" t="s">
        <v>106</v>
      </c>
      <c r="I7" s="95">
        <v>6</v>
      </c>
      <c r="J7" s="94" t="s">
        <v>109</v>
      </c>
      <c r="L7" s="103" t="s">
        <v>119</v>
      </c>
      <c r="M7" s="80">
        <v>7</v>
      </c>
      <c r="N7" s="104" t="s">
        <v>128</v>
      </c>
    </row>
    <row r="8" spans="1:14" x14ac:dyDescent="0.3">
      <c r="A8" s="78" t="s">
        <v>94</v>
      </c>
      <c r="B8" s="78">
        <v>1</v>
      </c>
      <c r="C8" s="79">
        <v>2</v>
      </c>
      <c r="D8" s="140">
        <v>10</v>
      </c>
      <c r="E8" s="79">
        <f>SUM(C8:D8)</f>
        <v>12</v>
      </c>
      <c r="F8" s="79" t="s">
        <v>6</v>
      </c>
      <c r="H8" s="92" t="s">
        <v>90</v>
      </c>
      <c r="I8" s="95">
        <v>5</v>
      </c>
      <c r="J8" s="94" t="s">
        <v>91</v>
      </c>
      <c r="L8" s="137" t="s">
        <v>25</v>
      </c>
      <c r="M8" s="146">
        <f>AVERAGE(M3:M7)</f>
        <v>9.1999999999999993</v>
      </c>
      <c r="N8" s="105"/>
    </row>
    <row r="9" spans="1:14" x14ac:dyDescent="0.3">
      <c r="A9" s="80" t="s">
        <v>117</v>
      </c>
      <c r="B9" s="80">
        <v>2</v>
      </c>
      <c r="C9" s="79">
        <v>1</v>
      </c>
      <c r="D9" s="140">
        <v>9</v>
      </c>
      <c r="E9" s="79">
        <f>SUM(C9:D9)</f>
        <v>10</v>
      </c>
      <c r="F9" s="79" t="s">
        <v>6</v>
      </c>
      <c r="H9" s="167" t="s">
        <v>88</v>
      </c>
      <c r="I9" s="78">
        <v>5</v>
      </c>
      <c r="J9" s="169" t="s">
        <v>89</v>
      </c>
      <c r="L9" s="138" t="s">
        <v>26</v>
      </c>
      <c r="M9" s="106">
        <f>SUM(M3:M7)</f>
        <v>46</v>
      </c>
      <c r="N9" s="104"/>
    </row>
    <row r="10" spans="1:14" x14ac:dyDescent="0.3">
      <c r="A10" s="95" t="s">
        <v>90</v>
      </c>
      <c r="B10" s="95">
        <v>1</v>
      </c>
      <c r="C10" s="79">
        <v>0</v>
      </c>
      <c r="D10" s="140">
        <v>10</v>
      </c>
      <c r="E10" s="79">
        <f>SUM(C10:D10)</f>
        <v>10</v>
      </c>
      <c r="F10" s="79" t="s">
        <v>6</v>
      </c>
      <c r="H10" s="92" t="s">
        <v>81</v>
      </c>
      <c r="I10" s="95">
        <v>6</v>
      </c>
      <c r="J10" s="94" t="s">
        <v>82</v>
      </c>
      <c r="L10" s="138" t="s">
        <v>27</v>
      </c>
      <c r="M10" s="106">
        <f>COUNT(M3:M7)</f>
        <v>5</v>
      </c>
      <c r="N10" s="104"/>
    </row>
    <row r="11" spans="1:14" x14ac:dyDescent="0.3">
      <c r="A11" s="78" t="s">
        <v>88</v>
      </c>
      <c r="B11" s="78">
        <v>1</v>
      </c>
      <c r="C11" s="79">
        <v>3</v>
      </c>
      <c r="D11" s="140">
        <v>5</v>
      </c>
      <c r="E11" s="79">
        <f>SUM(C11:D11)</f>
        <v>8</v>
      </c>
      <c r="F11" s="79" t="s">
        <v>6</v>
      </c>
      <c r="H11" s="92" t="s">
        <v>77</v>
      </c>
      <c r="I11" s="95">
        <v>7</v>
      </c>
      <c r="J11" s="94" t="s">
        <v>78</v>
      </c>
      <c r="L11" s="138" t="s">
        <v>29</v>
      </c>
      <c r="M11" s="128">
        <f>M9/4</f>
        <v>11.5</v>
      </c>
      <c r="N11" s="104" t="s">
        <v>30</v>
      </c>
    </row>
    <row r="12" spans="1:14" ht="16.2" thickBot="1" x14ac:dyDescent="0.35">
      <c r="A12" s="95" t="s">
        <v>77</v>
      </c>
      <c r="B12" s="95">
        <v>1</v>
      </c>
      <c r="C12" s="79">
        <v>-1</v>
      </c>
      <c r="D12" s="140">
        <v>8</v>
      </c>
      <c r="E12" s="79">
        <f>SUM(C12:D12)</f>
        <v>7</v>
      </c>
      <c r="F12" s="79" t="s">
        <v>6</v>
      </c>
      <c r="H12" s="167" t="s">
        <v>94</v>
      </c>
      <c r="I12" s="168">
        <v>5</v>
      </c>
      <c r="J12" s="169" t="s">
        <v>110</v>
      </c>
      <c r="L12" s="139" t="s">
        <v>31</v>
      </c>
      <c r="M12" s="129">
        <f>M11*2</f>
        <v>23</v>
      </c>
      <c r="N12" s="107" t="s">
        <v>32</v>
      </c>
    </row>
    <row r="13" spans="1:14" x14ac:dyDescent="0.3">
      <c r="A13" s="78" t="s">
        <v>84</v>
      </c>
      <c r="B13" s="78">
        <v>1</v>
      </c>
      <c r="C13" s="79">
        <v>1</v>
      </c>
      <c r="D13" s="140">
        <v>5</v>
      </c>
      <c r="E13" s="79">
        <f>SUM(C13:D13)</f>
        <v>6</v>
      </c>
      <c r="F13" s="79" t="s">
        <v>6</v>
      </c>
      <c r="H13" s="134" t="s">
        <v>25</v>
      </c>
      <c r="I13" s="96">
        <f>AVERAGE(I3:I12)</f>
        <v>6.5</v>
      </c>
      <c r="J13" s="97"/>
    </row>
    <row r="14" spans="1:14" x14ac:dyDescent="0.3">
      <c r="A14" s="80" t="s">
        <v>124</v>
      </c>
      <c r="B14" s="80">
        <v>2</v>
      </c>
      <c r="C14" s="79">
        <v>4</v>
      </c>
      <c r="D14" s="140">
        <v>1</v>
      </c>
      <c r="E14" s="79">
        <f>SUM(C14:D14)</f>
        <v>5</v>
      </c>
      <c r="F14" s="79" t="s">
        <v>6</v>
      </c>
      <c r="H14" s="135" t="s">
        <v>26</v>
      </c>
      <c r="I14" s="98">
        <f>SUM(I3:I12)</f>
        <v>65</v>
      </c>
      <c r="J14" s="94"/>
      <c r="M14" s="88" t="s">
        <v>33</v>
      </c>
      <c r="N14" s="132">
        <f>I16</f>
        <v>16.25</v>
      </c>
    </row>
    <row r="15" spans="1:14" x14ac:dyDescent="0.3">
      <c r="A15" s="95" t="s">
        <v>93</v>
      </c>
      <c r="B15" s="95">
        <v>1</v>
      </c>
      <c r="C15" s="79">
        <v>1</v>
      </c>
      <c r="D15" s="140">
        <v>4</v>
      </c>
      <c r="E15" s="79">
        <f>SUM(C15:D15)</f>
        <v>5</v>
      </c>
      <c r="F15" s="79" t="s">
        <v>6</v>
      </c>
      <c r="H15" s="135" t="s">
        <v>27</v>
      </c>
      <c r="I15" s="98">
        <f>COUNT(I3:I12)</f>
        <v>10</v>
      </c>
      <c r="J15" s="94"/>
      <c r="M15" s="88" t="s">
        <v>34</v>
      </c>
      <c r="N15" s="132">
        <f>I17</f>
        <v>32.5</v>
      </c>
    </row>
    <row r="16" spans="1:14" x14ac:dyDescent="0.3">
      <c r="H16" s="135" t="s">
        <v>29</v>
      </c>
      <c r="I16" s="130">
        <f>I14/4</f>
        <v>16.25</v>
      </c>
      <c r="J16" s="94" t="s">
        <v>30</v>
      </c>
      <c r="M16" s="88" t="s">
        <v>35</v>
      </c>
      <c r="N16" s="132">
        <f>I14</f>
        <v>65</v>
      </c>
    </row>
    <row r="17" spans="1:14" ht="16.2" thickBot="1" x14ac:dyDescent="0.35">
      <c r="A17" s="21"/>
      <c r="D17" s="140">
        <f ca="1">RANDBETWEEN(1,20)</f>
        <v>7</v>
      </c>
      <c r="H17" s="136" t="s">
        <v>31</v>
      </c>
      <c r="I17" s="131">
        <f>I16*2</f>
        <v>32.5</v>
      </c>
      <c r="J17" s="99" t="s">
        <v>32</v>
      </c>
      <c r="N17" s="132"/>
    </row>
    <row r="18" spans="1:14" ht="16.2" thickTop="1" x14ac:dyDescent="0.3">
      <c r="M18" s="15" t="s">
        <v>36</v>
      </c>
      <c r="N18" s="132">
        <f>M9</f>
        <v>46</v>
      </c>
    </row>
  </sheetData>
  <sortState ref="A2:F15">
    <sortCondition descending="1" ref="E2:E15"/>
    <sortCondition descending="1" ref="C2:C15"/>
  </sortState>
  <conditionalFormatting sqref="N18">
    <cfRule type="cellIs" dxfId="250" priority="1" operator="greaterThan">
      <formula>$N$16</formula>
    </cfRule>
    <cfRule type="cellIs" dxfId="249" priority="2" operator="between">
      <formula>$N$15</formula>
      <formula>$N$16</formula>
    </cfRule>
    <cfRule type="cellIs" dxfId="248" priority="3" operator="between">
      <formula>$N$14</formula>
      <formula>$N$15</formula>
    </cfRule>
    <cfRule type="cellIs" dxfId="247" priority="4" operator="lessThan">
      <formula>$N$14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"/>
  <sheetViews>
    <sheetView showGridLines="0" workbookViewId="0"/>
  </sheetViews>
  <sheetFormatPr defaultRowHeight="15.6" x14ac:dyDescent="0.3"/>
  <cols>
    <col min="1" max="1" width="11.8984375" style="21" bestFit="1" customWidth="1"/>
    <col min="2" max="2" width="16.796875" style="21" bestFit="1" customWidth="1"/>
    <col min="3" max="3" width="17.5976562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</cols>
  <sheetData>
    <row r="1" spans="1:9" ht="16.2" thickBot="1" x14ac:dyDescent="0.35">
      <c r="A1" s="108" t="s">
        <v>0</v>
      </c>
      <c r="B1" s="83" t="s">
        <v>37</v>
      </c>
      <c r="C1" s="83" t="s">
        <v>38</v>
      </c>
      <c r="D1" s="85" t="s">
        <v>39</v>
      </c>
      <c r="E1" s="83" t="s">
        <v>40</v>
      </c>
      <c r="F1" s="83" t="s">
        <v>41</v>
      </c>
      <c r="G1" s="83" t="s">
        <v>42</v>
      </c>
      <c r="H1" s="87" t="s">
        <v>43</v>
      </c>
      <c r="I1" s="84" t="s">
        <v>28</v>
      </c>
    </row>
    <row r="2" spans="1:9" x14ac:dyDescent="0.3">
      <c r="A2" s="80"/>
      <c r="B2" s="79"/>
      <c r="C2" s="79"/>
      <c r="D2" s="86">
        <v>0</v>
      </c>
      <c r="E2" s="79">
        <v>0</v>
      </c>
      <c r="F2" s="79">
        <v>0</v>
      </c>
      <c r="G2" s="79">
        <v>0</v>
      </c>
      <c r="H2" s="140">
        <f t="shared" ref="H2:H6" ca="1" si="0">RANDBETWEEN(1,20)</f>
        <v>16</v>
      </c>
      <c r="I2" s="79">
        <f t="shared" ref="I2:I4" ca="1" si="1">SUM(D2:H2)</f>
        <v>16</v>
      </c>
    </row>
    <row r="3" spans="1:9" x14ac:dyDescent="0.3">
      <c r="A3" s="80"/>
      <c r="B3" s="79"/>
      <c r="C3" s="79"/>
      <c r="D3" s="86">
        <v>0</v>
      </c>
      <c r="E3" s="79">
        <v>0</v>
      </c>
      <c r="F3" s="79">
        <v>0</v>
      </c>
      <c r="G3" s="79">
        <v>0</v>
      </c>
      <c r="H3" s="140">
        <f t="shared" ca="1" si="0"/>
        <v>2</v>
      </c>
      <c r="I3" s="79">
        <f t="shared" ref="I3" ca="1" si="2">SUM(D3:H3)</f>
        <v>2</v>
      </c>
    </row>
    <row r="4" spans="1:9" x14ac:dyDescent="0.3">
      <c r="A4" s="80"/>
      <c r="B4" s="79"/>
      <c r="C4" s="79"/>
      <c r="D4" s="86">
        <v>0</v>
      </c>
      <c r="E4" s="79">
        <v>0</v>
      </c>
      <c r="F4" s="79">
        <v>0</v>
      </c>
      <c r="G4" s="79">
        <v>0</v>
      </c>
      <c r="H4" s="140">
        <f t="shared" ca="1" si="0"/>
        <v>9</v>
      </c>
      <c r="I4" s="79">
        <f t="shared" ref="I4:I6" ca="1" si="3">SUM(D4:H4)</f>
        <v>9</v>
      </c>
    </row>
    <row r="5" spans="1:9" x14ac:dyDescent="0.3">
      <c r="A5" s="80"/>
      <c r="B5" s="79"/>
      <c r="C5" s="79"/>
      <c r="D5" s="86">
        <v>0</v>
      </c>
      <c r="E5" s="79">
        <v>0</v>
      </c>
      <c r="F5" s="79">
        <v>0</v>
      </c>
      <c r="G5" s="79">
        <v>0</v>
      </c>
      <c r="H5" s="140">
        <f t="shared" ca="1" si="0"/>
        <v>15</v>
      </c>
      <c r="I5" s="79">
        <f t="shared" ca="1" si="3"/>
        <v>15</v>
      </c>
    </row>
    <row r="6" spans="1:9" x14ac:dyDescent="0.3">
      <c r="A6" s="172"/>
      <c r="B6" s="82"/>
      <c r="C6" s="82"/>
      <c r="D6" s="166">
        <v>0</v>
      </c>
      <c r="E6" s="82">
        <v>0</v>
      </c>
      <c r="F6" s="82">
        <v>0</v>
      </c>
      <c r="G6" s="82">
        <v>0</v>
      </c>
      <c r="H6" s="142">
        <f t="shared" ca="1" si="0"/>
        <v>13</v>
      </c>
      <c r="I6" s="82">
        <f t="shared" ca="1" si="3"/>
        <v>13</v>
      </c>
    </row>
    <row r="7" spans="1:9" ht="16.2" thickBot="1" x14ac:dyDescent="0.35"/>
    <row r="8" spans="1:9" ht="16.2" thickBot="1" x14ac:dyDescent="0.35">
      <c r="A8" s="108" t="s">
        <v>0</v>
      </c>
      <c r="B8" s="83" t="s">
        <v>37</v>
      </c>
      <c r="C8" s="83" t="s">
        <v>38</v>
      </c>
      <c r="D8" s="85" t="s">
        <v>39</v>
      </c>
      <c r="E8" s="83" t="s">
        <v>40</v>
      </c>
      <c r="F8" s="83" t="s">
        <v>41</v>
      </c>
      <c r="G8" s="83" t="s">
        <v>42</v>
      </c>
      <c r="H8" s="87" t="s">
        <v>43</v>
      </c>
      <c r="I8" s="84" t="s">
        <v>28</v>
      </c>
    </row>
    <row r="9" spans="1:9" x14ac:dyDescent="0.3">
      <c r="A9" s="78" t="s">
        <v>107</v>
      </c>
      <c r="B9" s="79" t="s">
        <v>97</v>
      </c>
      <c r="C9" s="79" t="s">
        <v>111</v>
      </c>
      <c r="D9" s="86">
        <v>4</v>
      </c>
      <c r="E9" s="79">
        <v>7</v>
      </c>
      <c r="F9" s="79">
        <v>0</v>
      </c>
      <c r="G9" s="79">
        <v>0</v>
      </c>
      <c r="H9" s="140">
        <f t="shared" ref="H8:H15" ca="1" si="4">RANDBETWEEN(1,20)</f>
        <v>7</v>
      </c>
      <c r="I9" s="79">
        <f t="shared" ref="I9:I16" ca="1" si="5">SUM(D9:H9)</f>
        <v>18</v>
      </c>
    </row>
    <row r="10" spans="1:9" x14ac:dyDescent="0.3">
      <c r="A10" s="78" t="s">
        <v>107</v>
      </c>
      <c r="B10" s="79" t="s">
        <v>98</v>
      </c>
      <c r="C10" s="79" t="s">
        <v>111</v>
      </c>
      <c r="D10" s="86">
        <v>4</v>
      </c>
      <c r="E10" s="79">
        <v>7</v>
      </c>
      <c r="F10" s="79">
        <v>0</v>
      </c>
      <c r="G10" s="79">
        <v>0</v>
      </c>
      <c r="H10" s="140">
        <f t="shared" ca="1" si="4"/>
        <v>20</v>
      </c>
      <c r="I10" s="79">
        <f t="shared" ca="1" si="5"/>
        <v>31</v>
      </c>
    </row>
    <row r="11" spans="1:9" x14ac:dyDescent="0.3">
      <c r="A11" s="78" t="s">
        <v>107</v>
      </c>
      <c r="B11" s="79" t="s">
        <v>96</v>
      </c>
      <c r="C11" s="79" t="s">
        <v>112</v>
      </c>
      <c r="D11" s="86">
        <v>4</v>
      </c>
      <c r="E11" s="79">
        <v>2</v>
      </c>
      <c r="F11" s="79">
        <v>0</v>
      </c>
      <c r="G11" s="79">
        <v>0</v>
      </c>
      <c r="H11" s="140">
        <f t="shared" ca="1" si="4"/>
        <v>3</v>
      </c>
      <c r="I11" s="79">
        <f t="shared" ca="1" si="5"/>
        <v>9</v>
      </c>
    </row>
    <row r="12" spans="1:9" x14ac:dyDescent="0.3">
      <c r="A12" s="81" t="s">
        <v>107</v>
      </c>
      <c r="B12" s="82" t="s">
        <v>114</v>
      </c>
      <c r="C12" s="82" t="s">
        <v>114</v>
      </c>
      <c r="D12" s="166">
        <v>4</v>
      </c>
      <c r="E12" s="82">
        <v>12</v>
      </c>
      <c r="F12" s="82">
        <v>0</v>
      </c>
      <c r="G12" s="82">
        <v>0</v>
      </c>
      <c r="H12" s="142">
        <f t="shared" ca="1" si="4"/>
        <v>8</v>
      </c>
      <c r="I12" s="82">
        <f t="shared" ca="1" si="5"/>
        <v>24</v>
      </c>
    </row>
    <row r="13" spans="1:9" x14ac:dyDescent="0.3">
      <c r="A13" s="78" t="s">
        <v>100</v>
      </c>
      <c r="B13" s="79" t="s">
        <v>97</v>
      </c>
      <c r="C13" s="79" t="s">
        <v>102</v>
      </c>
      <c r="D13" s="86">
        <v>4</v>
      </c>
      <c r="E13" s="79">
        <v>1</v>
      </c>
      <c r="F13" s="79">
        <v>0</v>
      </c>
      <c r="G13" s="165">
        <v>1</v>
      </c>
      <c r="H13" s="140">
        <f t="shared" ca="1" si="4"/>
        <v>2</v>
      </c>
      <c r="I13" s="79">
        <f t="shared" ca="1" si="5"/>
        <v>8</v>
      </c>
    </row>
    <row r="14" spans="1:9" x14ac:dyDescent="0.3">
      <c r="A14" s="78" t="s">
        <v>100</v>
      </c>
      <c r="B14" s="79" t="s">
        <v>98</v>
      </c>
      <c r="C14" s="79" t="s">
        <v>102</v>
      </c>
      <c r="D14" s="86">
        <v>4</v>
      </c>
      <c r="E14" s="79">
        <v>1</v>
      </c>
      <c r="F14" s="79">
        <v>0</v>
      </c>
      <c r="G14" s="165">
        <v>1</v>
      </c>
      <c r="H14" s="140">
        <f t="shared" ca="1" si="4"/>
        <v>18</v>
      </c>
      <c r="I14" s="79">
        <f t="shared" ca="1" si="5"/>
        <v>24</v>
      </c>
    </row>
    <row r="15" spans="1:9" x14ac:dyDescent="0.3">
      <c r="A15" s="81" t="s">
        <v>100</v>
      </c>
      <c r="B15" s="82" t="s">
        <v>96</v>
      </c>
      <c r="C15" s="82" t="s">
        <v>103</v>
      </c>
      <c r="D15" s="166">
        <v>-1</v>
      </c>
      <c r="E15" s="82">
        <v>1</v>
      </c>
      <c r="F15" s="82">
        <v>0</v>
      </c>
      <c r="G15" s="170">
        <v>1</v>
      </c>
      <c r="H15" s="142">
        <f t="shared" ca="1" si="4"/>
        <v>15</v>
      </c>
      <c r="I15" s="82">
        <f t="shared" ca="1" si="5"/>
        <v>16</v>
      </c>
    </row>
    <row r="16" spans="1:9" x14ac:dyDescent="0.3">
      <c r="A16" s="81"/>
      <c r="B16" s="82"/>
      <c r="C16" s="82"/>
      <c r="D16" s="166">
        <v>0</v>
      </c>
      <c r="E16" s="82">
        <v>0</v>
      </c>
      <c r="F16" s="82">
        <v>0</v>
      </c>
      <c r="G16" s="82">
        <v>0</v>
      </c>
      <c r="H16" s="142">
        <f ca="1">RANDBETWEEN(1,20)</f>
        <v>11</v>
      </c>
      <c r="I16" s="82">
        <f t="shared" ca="1" si="5"/>
        <v>11</v>
      </c>
    </row>
    <row r="17" spans="1:9" x14ac:dyDescent="0.3">
      <c r="A17" s="78"/>
      <c r="B17" s="79"/>
      <c r="C17" s="79"/>
      <c r="D17" s="86">
        <v>0</v>
      </c>
      <c r="E17" s="79">
        <v>0</v>
      </c>
      <c r="F17" s="79">
        <v>0</v>
      </c>
      <c r="G17" s="171">
        <v>0</v>
      </c>
      <c r="H17" s="140">
        <f ca="1">RANDBETWEEN(1,20)</f>
        <v>17</v>
      </c>
      <c r="I17" s="79">
        <f ca="1">SUM(D17:H17)</f>
        <v>17</v>
      </c>
    </row>
    <row r="18" spans="1:9" x14ac:dyDescent="0.3">
      <c r="A18" s="78"/>
      <c r="B18" s="79"/>
      <c r="C18" s="79"/>
      <c r="D18" s="86">
        <v>0</v>
      </c>
      <c r="E18" s="79">
        <v>0</v>
      </c>
      <c r="F18" s="79">
        <v>0</v>
      </c>
      <c r="G18" s="79">
        <v>0</v>
      </c>
      <c r="H18" s="140">
        <f t="shared" ref="H18" ca="1" si="6">RANDBETWEEN(1,20)</f>
        <v>19</v>
      </c>
      <c r="I18" s="79">
        <f t="shared" ref="I18:I19" ca="1" si="7">SUM(D18:H18)</f>
        <v>19</v>
      </c>
    </row>
    <row r="19" spans="1:9" x14ac:dyDescent="0.3">
      <c r="A19" s="81"/>
      <c r="B19" s="82"/>
      <c r="C19" s="82"/>
      <c r="D19" s="166">
        <v>0</v>
      </c>
      <c r="E19" s="82">
        <v>0</v>
      </c>
      <c r="F19" s="82">
        <v>0</v>
      </c>
      <c r="G19" s="82">
        <v>0</v>
      </c>
      <c r="H19" s="142">
        <f ca="1">RANDBETWEEN(1,20)</f>
        <v>14</v>
      </c>
      <c r="I19" s="82">
        <f t="shared" ca="1" si="7"/>
        <v>14</v>
      </c>
    </row>
  </sheetData>
  <conditionalFormatting sqref="H7">
    <cfRule type="cellIs" dxfId="246" priority="305" operator="equal">
      <formula>1</formula>
    </cfRule>
    <cfRule type="cellIs" dxfId="245" priority="306" operator="equal">
      <formula>19</formula>
    </cfRule>
    <cfRule type="cellIs" dxfId="244" priority="307" operator="equal">
      <formula>20</formula>
    </cfRule>
  </conditionalFormatting>
  <conditionalFormatting sqref="H8">
    <cfRule type="cellIs" dxfId="243" priority="299" operator="equal">
      <formula>1</formula>
    </cfRule>
    <cfRule type="cellIs" dxfId="242" priority="300" operator="equal">
      <formula>19</formula>
    </cfRule>
    <cfRule type="cellIs" dxfId="241" priority="301" operator="equal">
      <formula>20</formula>
    </cfRule>
  </conditionalFormatting>
  <conditionalFormatting sqref="H10">
    <cfRule type="cellIs" dxfId="240" priority="290" operator="equal">
      <formula>1</formula>
    </cfRule>
    <cfRule type="cellIs" dxfId="239" priority="291" operator="equal">
      <formula>19</formula>
    </cfRule>
    <cfRule type="cellIs" dxfId="238" priority="292" operator="equal">
      <formula>20</formula>
    </cfRule>
  </conditionalFormatting>
  <conditionalFormatting sqref="H11">
    <cfRule type="cellIs" dxfId="237" priority="287" operator="equal">
      <formula>1</formula>
    </cfRule>
    <cfRule type="cellIs" dxfId="236" priority="288" operator="equal">
      <formula>19</formula>
    </cfRule>
    <cfRule type="cellIs" dxfId="235" priority="289" operator="equal">
      <formula>20</formula>
    </cfRule>
  </conditionalFormatting>
  <conditionalFormatting sqref="H12">
    <cfRule type="cellIs" dxfId="234" priority="272" operator="equal">
      <formula>1</formula>
    </cfRule>
    <cfRule type="cellIs" dxfId="233" priority="273" operator="equal">
      <formula>19</formula>
    </cfRule>
    <cfRule type="cellIs" dxfId="232" priority="274" operator="equal">
      <formula>20</formula>
    </cfRule>
  </conditionalFormatting>
  <conditionalFormatting sqref="H13">
    <cfRule type="cellIs" dxfId="231" priority="269" operator="equal">
      <formula>1</formula>
    </cfRule>
    <cfRule type="cellIs" dxfId="230" priority="270" operator="equal">
      <formula>19</formula>
    </cfRule>
    <cfRule type="cellIs" dxfId="229" priority="271" operator="equal">
      <formula>20</formula>
    </cfRule>
  </conditionalFormatting>
  <conditionalFormatting sqref="H15">
    <cfRule type="cellIs" dxfId="228" priority="226" operator="equal">
      <formula>1</formula>
    </cfRule>
    <cfRule type="cellIs" dxfId="227" priority="227" operator="equal">
      <formula>19</formula>
    </cfRule>
    <cfRule type="cellIs" dxfId="226" priority="228" operator="equal">
      <formula>20</formula>
    </cfRule>
  </conditionalFormatting>
  <conditionalFormatting sqref="H16">
    <cfRule type="cellIs" dxfId="225" priority="223" operator="equal">
      <formula>1</formula>
    </cfRule>
    <cfRule type="cellIs" dxfId="224" priority="224" operator="equal">
      <formula>19</formula>
    </cfRule>
    <cfRule type="cellIs" dxfId="223" priority="225" operator="equal">
      <formula>20</formula>
    </cfRule>
  </conditionalFormatting>
  <conditionalFormatting sqref="H10">
    <cfRule type="cellIs" dxfId="222" priority="214" operator="equal">
      <formula>1</formula>
    </cfRule>
    <cfRule type="cellIs" dxfId="221" priority="215" operator="equal">
      <formula>19</formula>
    </cfRule>
    <cfRule type="cellIs" dxfId="220" priority="216" operator="equal">
      <formula>20</formula>
    </cfRule>
  </conditionalFormatting>
  <conditionalFormatting sqref="H11">
    <cfRule type="cellIs" dxfId="219" priority="211" operator="equal">
      <formula>1</formula>
    </cfRule>
    <cfRule type="cellIs" dxfId="218" priority="212" operator="equal">
      <formula>19</formula>
    </cfRule>
    <cfRule type="cellIs" dxfId="217" priority="213" operator="equal">
      <formula>20</formula>
    </cfRule>
  </conditionalFormatting>
  <conditionalFormatting sqref="H12">
    <cfRule type="cellIs" dxfId="216" priority="208" operator="equal">
      <formula>1</formula>
    </cfRule>
    <cfRule type="cellIs" dxfId="215" priority="209" operator="equal">
      <formula>19</formula>
    </cfRule>
    <cfRule type="cellIs" dxfId="214" priority="210" operator="equal">
      <formula>20</formula>
    </cfRule>
  </conditionalFormatting>
  <conditionalFormatting sqref="H13">
    <cfRule type="cellIs" dxfId="213" priority="205" operator="equal">
      <formula>1</formula>
    </cfRule>
    <cfRule type="cellIs" dxfId="212" priority="206" operator="equal">
      <formula>19</formula>
    </cfRule>
    <cfRule type="cellIs" dxfId="211" priority="207" operator="equal">
      <formula>20</formula>
    </cfRule>
  </conditionalFormatting>
  <conditionalFormatting sqref="H14">
    <cfRule type="cellIs" dxfId="210" priority="202" operator="equal">
      <formula>1</formula>
    </cfRule>
    <cfRule type="cellIs" dxfId="209" priority="203" operator="equal">
      <formula>19</formula>
    </cfRule>
    <cfRule type="cellIs" dxfId="208" priority="204" operator="equal">
      <formula>20</formula>
    </cfRule>
  </conditionalFormatting>
  <conditionalFormatting sqref="H16">
    <cfRule type="cellIs" dxfId="207" priority="199" operator="equal">
      <formula>1</formula>
    </cfRule>
    <cfRule type="cellIs" dxfId="206" priority="200" operator="equal">
      <formula>19</formula>
    </cfRule>
    <cfRule type="cellIs" dxfId="205" priority="201" operator="equal">
      <formula>20</formula>
    </cfRule>
  </conditionalFormatting>
  <conditionalFormatting sqref="H17">
    <cfRule type="cellIs" dxfId="204" priority="196" operator="equal">
      <formula>1</formula>
    </cfRule>
    <cfRule type="cellIs" dxfId="203" priority="197" operator="equal">
      <formula>19</formula>
    </cfRule>
    <cfRule type="cellIs" dxfId="202" priority="198" operator="equal">
      <formula>20</formula>
    </cfRule>
  </conditionalFormatting>
  <conditionalFormatting sqref="H9">
    <cfRule type="cellIs" dxfId="201" priority="190" operator="equal">
      <formula>1</formula>
    </cfRule>
    <cfRule type="cellIs" dxfId="200" priority="191" operator="equal">
      <formula>19</formula>
    </cfRule>
    <cfRule type="cellIs" dxfId="199" priority="192" operator="equal">
      <formula>20</formula>
    </cfRule>
  </conditionalFormatting>
  <conditionalFormatting sqref="H8">
    <cfRule type="cellIs" dxfId="198" priority="187" operator="equal">
      <formula>1</formula>
    </cfRule>
    <cfRule type="cellIs" dxfId="197" priority="188" operator="equal">
      <formula>19</formula>
    </cfRule>
    <cfRule type="cellIs" dxfId="196" priority="189" operator="equal">
      <formula>20</formula>
    </cfRule>
  </conditionalFormatting>
  <conditionalFormatting sqref="H9">
    <cfRule type="cellIs" dxfId="195" priority="184" operator="equal">
      <formula>1</formula>
    </cfRule>
    <cfRule type="cellIs" dxfId="194" priority="185" operator="equal">
      <formula>19</formula>
    </cfRule>
    <cfRule type="cellIs" dxfId="193" priority="186" operator="equal">
      <formula>20</formula>
    </cfRule>
  </conditionalFormatting>
  <conditionalFormatting sqref="H11">
    <cfRule type="cellIs" dxfId="192" priority="181" operator="equal">
      <formula>1</formula>
    </cfRule>
    <cfRule type="cellIs" dxfId="191" priority="182" operator="equal">
      <formula>19</formula>
    </cfRule>
    <cfRule type="cellIs" dxfId="190" priority="183" operator="equal">
      <formula>20</formula>
    </cfRule>
  </conditionalFormatting>
  <conditionalFormatting sqref="H12">
    <cfRule type="cellIs" dxfId="189" priority="178" operator="equal">
      <formula>1</formula>
    </cfRule>
    <cfRule type="cellIs" dxfId="188" priority="179" operator="equal">
      <formula>19</formula>
    </cfRule>
    <cfRule type="cellIs" dxfId="187" priority="180" operator="equal">
      <formula>20</formula>
    </cfRule>
  </conditionalFormatting>
  <conditionalFormatting sqref="H13">
    <cfRule type="cellIs" dxfId="186" priority="175" operator="equal">
      <formula>1</formula>
    </cfRule>
    <cfRule type="cellIs" dxfId="185" priority="176" operator="equal">
      <formula>19</formula>
    </cfRule>
    <cfRule type="cellIs" dxfId="184" priority="177" operator="equal">
      <formula>20</formula>
    </cfRule>
  </conditionalFormatting>
  <conditionalFormatting sqref="H14">
    <cfRule type="cellIs" dxfId="183" priority="172" operator="equal">
      <formula>1</formula>
    </cfRule>
    <cfRule type="cellIs" dxfId="182" priority="173" operator="equal">
      <formula>19</formula>
    </cfRule>
    <cfRule type="cellIs" dxfId="181" priority="174" operator="equal">
      <formula>20</formula>
    </cfRule>
  </conditionalFormatting>
  <conditionalFormatting sqref="H16">
    <cfRule type="cellIs" dxfId="180" priority="169" operator="equal">
      <formula>1</formula>
    </cfRule>
    <cfRule type="cellIs" dxfId="179" priority="170" operator="equal">
      <formula>19</formula>
    </cfRule>
    <cfRule type="cellIs" dxfId="178" priority="171" operator="equal">
      <formula>20</formula>
    </cfRule>
  </conditionalFormatting>
  <conditionalFormatting sqref="H17">
    <cfRule type="cellIs" dxfId="177" priority="166" operator="equal">
      <formula>1</formula>
    </cfRule>
    <cfRule type="cellIs" dxfId="176" priority="167" operator="equal">
      <formula>19</formula>
    </cfRule>
    <cfRule type="cellIs" dxfId="175" priority="168" operator="equal">
      <formula>20</formula>
    </cfRule>
  </conditionalFormatting>
  <conditionalFormatting sqref="H11">
    <cfRule type="cellIs" dxfId="174" priority="157" operator="equal">
      <formula>1</formula>
    </cfRule>
    <cfRule type="cellIs" dxfId="173" priority="158" operator="equal">
      <formula>19</formula>
    </cfRule>
    <cfRule type="cellIs" dxfId="172" priority="159" operator="equal">
      <formula>20</formula>
    </cfRule>
  </conditionalFormatting>
  <conditionalFormatting sqref="H12">
    <cfRule type="cellIs" dxfId="171" priority="154" operator="equal">
      <formula>1</formula>
    </cfRule>
    <cfRule type="cellIs" dxfId="170" priority="155" operator="equal">
      <formula>19</formula>
    </cfRule>
    <cfRule type="cellIs" dxfId="169" priority="156" operator="equal">
      <formula>20</formula>
    </cfRule>
  </conditionalFormatting>
  <conditionalFormatting sqref="H13">
    <cfRule type="cellIs" dxfId="168" priority="151" operator="equal">
      <formula>1</formula>
    </cfRule>
    <cfRule type="cellIs" dxfId="167" priority="152" operator="equal">
      <formula>19</formula>
    </cfRule>
    <cfRule type="cellIs" dxfId="166" priority="153" operator="equal">
      <formula>20</formula>
    </cfRule>
  </conditionalFormatting>
  <conditionalFormatting sqref="H14">
    <cfRule type="cellIs" dxfId="165" priority="148" operator="equal">
      <formula>1</formula>
    </cfRule>
    <cfRule type="cellIs" dxfId="164" priority="149" operator="equal">
      <formula>19</formula>
    </cfRule>
    <cfRule type="cellIs" dxfId="163" priority="150" operator="equal">
      <formula>20</formula>
    </cfRule>
  </conditionalFormatting>
  <conditionalFormatting sqref="H15">
    <cfRule type="cellIs" dxfId="162" priority="145" operator="equal">
      <formula>1</formula>
    </cfRule>
    <cfRule type="cellIs" dxfId="161" priority="146" operator="equal">
      <formula>19</formula>
    </cfRule>
    <cfRule type="cellIs" dxfId="160" priority="147" operator="equal">
      <formula>20</formula>
    </cfRule>
  </conditionalFormatting>
  <conditionalFormatting sqref="H17">
    <cfRule type="cellIs" dxfId="159" priority="142" operator="equal">
      <formula>1</formula>
    </cfRule>
    <cfRule type="cellIs" dxfId="158" priority="143" operator="equal">
      <formula>19</formula>
    </cfRule>
    <cfRule type="cellIs" dxfId="157" priority="144" operator="equal">
      <formula>20</formula>
    </cfRule>
  </conditionalFormatting>
  <conditionalFormatting sqref="H18">
    <cfRule type="cellIs" dxfId="156" priority="139" operator="equal">
      <formula>1</formula>
    </cfRule>
    <cfRule type="cellIs" dxfId="155" priority="140" operator="equal">
      <formula>19</formula>
    </cfRule>
    <cfRule type="cellIs" dxfId="154" priority="141" operator="equal">
      <formula>20</formula>
    </cfRule>
  </conditionalFormatting>
  <conditionalFormatting sqref="H10">
    <cfRule type="cellIs" dxfId="153" priority="136" operator="equal">
      <formula>1</formula>
    </cfRule>
    <cfRule type="cellIs" dxfId="152" priority="137" operator="equal">
      <formula>19</formula>
    </cfRule>
    <cfRule type="cellIs" dxfId="151" priority="138" operator="equal">
      <formula>20</formula>
    </cfRule>
  </conditionalFormatting>
  <conditionalFormatting sqref="G2">
    <cfRule type="cellIs" dxfId="150" priority="134" operator="equal">
      <formula>"No"</formula>
    </cfRule>
    <cfRule type="cellIs" dxfId="149" priority="135" operator="equal">
      <formula>"Yes"</formula>
    </cfRule>
  </conditionalFormatting>
  <conditionalFormatting sqref="G2">
    <cfRule type="cellIs" dxfId="148" priority="132" operator="equal">
      <formula>"No"</formula>
    </cfRule>
    <cfRule type="cellIs" dxfId="147" priority="133" operator="equal">
      <formula>"Yes"</formula>
    </cfRule>
  </conditionalFormatting>
  <conditionalFormatting sqref="H2">
    <cfRule type="cellIs" dxfId="146" priority="130" operator="equal">
      <formula>20</formula>
    </cfRule>
    <cfRule type="cellIs" dxfId="145" priority="131" operator="equal">
      <formula>1</formula>
    </cfRule>
  </conditionalFormatting>
  <conditionalFormatting sqref="G2 G4">
    <cfRule type="cellIs" dxfId="144" priority="128" operator="equal">
      <formula>"No"</formula>
    </cfRule>
    <cfRule type="cellIs" dxfId="143" priority="129" operator="equal">
      <formula>"Yes"</formula>
    </cfRule>
  </conditionalFormatting>
  <conditionalFormatting sqref="G2 G4">
    <cfRule type="cellIs" dxfId="142" priority="126" operator="equal">
      <formula>"No"</formula>
    </cfRule>
    <cfRule type="cellIs" dxfId="141" priority="127" operator="equal">
      <formula>"Yes"</formula>
    </cfRule>
  </conditionalFormatting>
  <conditionalFormatting sqref="H2 H4">
    <cfRule type="cellIs" dxfId="140" priority="124" operator="equal">
      <formula>20</formula>
    </cfRule>
    <cfRule type="cellIs" dxfId="139" priority="125" operator="equal">
      <formula>1</formula>
    </cfRule>
  </conditionalFormatting>
  <conditionalFormatting sqref="G4">
    <cfRule type="cellIs" dxfId="138" priority="122" operator="equal">
      <formula>"No"</formula>
    </cfRule>
    <cfRule type="cellIs" dxfId="137" priority="123" operator="equal">
      <formula>"Yes"</formula>
    </cfRule>
  </conditionalFormatting>
  <conditionalFormatting sqref="G4">
    <cfRule type="cellIs" dxfId="136" priority="120" operator="equal">
      <formula>"No"</formula>
    </cfRule>
    <cfRule type="cellIs" dxfId="135" priority="121" operator="equal">
      <formula>"Yes"</formula>
    </cfRule>
  </conditionalFormatting>
  <conditionalFormatting sqref="H4">
    <cfRule type="cellIs" dxfId="134" priority="118" operator="equal">
      <formula>20</formula>
    </cfRule>
    <cfRule type="cellIs" dxfId="133" priority="119" operator="equal">
      <formula>1</formula>
    </cfRule>
  </conditionalFormatting>
  <conditionalFormatting sqref="G5">
    <cfRule type="cellIs" dxfId="132" priority="116" operator="equal">
      <formula>"No"</formula>
    </cfRule>
    <cfRule type="cellIs" dxfId="131" priority="117" operator="equal">
      <formula>"Yes"</formula>
    </cfRule>
  </conditionalFormatting>
  <conditionalFormatting sqref="G5">
    <cfRule type="cellIs" dxfId="130" priority="114" operator="equal">
      <formula>"No"</formula>
    </cfRule>
    <cfRule type="cellIs" dxfId="129" priority="115" operator="equal">
      <formula>"Yes"</formula>
    </cfRule>
  </conditionalFormatting>
  <conditionalFormatting sqref="H5">
    <cfRule type="cellIs" dxfId="128" priority="112" operator="equal">
      <formula>20</formula>
    </cfRule>
    <cfRule type="cellIs" dxfId="127" priority="113" operator="equal">
      <formula>1</formula>
    </cfRule>
  </conditionalFormatting>
  <conditionalFormatting sqref="G3">
    <cfRule type="cellIs" dxfId="126" priority="110" operator="equal">
      <formula>"No"</formula>
    </cfRule>
    <cfRule type="cellIs" dxfId="125" priority="111" operator="equal">
      <formula>"Yes"</formula>
    </cfRule>
  </conditionalFormatting>
  <conditionalFormatting sqref="G3">
    <cfRule type="cellIs" dxfId="124" priority="108" operator="equal">
      <formula>"No"</formula>
    </cfRule>
    <cfRule type="cellIs" dxfId="123" priority="109" operator="equal">
      <formula>"Yes"</formula>
    </cfRule>
  </conditionalFormatting>
  <conditionalFormatting sqref="H3">
    <cfRule type="cellIs" dxfId="122" priority="106" operator="equal">
      <formula>20</formula>
    </cfRule>
    <cfRule type="cellIs" dxfId="121" priority="107" operator="equal">
      <formula>1</formula>
    </cfRule>
  </conditionalFormatting>
  <conditionalFormatting sqref="G3">
    <cfRule type="cellIs" dxfId="120" priority="104" operator="equal">
      <formula>"No"</formula>
    </cfRule>
    <cfRule type="cellIs" dxfId="119" priority="105" operator="equal">
      <formula>"Yes"</formula>
    </cfRule>
  </conditionalFormatting>
  <conditionalFormatting sqref="G3">
    <cfRule type="cellIs" dxfId="118" priority="102" operator="equal">
      <formula>"No"</formula>
    </cfRule>
    <cfRule type="cellIs" dxfId="117" priority="103" operator="equal">
      <formula>"Yes"</formula>
    </cfRule>
  </conditionalFormatting>
  <conditionalFormatting sqref="H3">
    <cfRule type="cellIs" dxfId="116" priority="100" operator="equal">
      <formula>20</formula>
    </cfRule>
    <cfRule type="cellIs" dxfId="115" priority="101" operator="equal">
      <formula>1</formula>
    </cfRule>
  </conditionalFormatting>
  <conditionalFormatting sqref="H8">
    <cfRule type="cellIs" dxfId="114" priority="97" operator="equal">
      <formula>1</formula>
    </cfRule>
    <cfRule type="cellIs" dxfId="113" priority="98" operator="equal">
      <formula>19</formula>
    </cfRule>
    <cfRule type="cellIs" dxfId="112" priority="99" operator="equal">
      <formula>20</formula>
    </cfRule>
  </conditionalFormatting>
  <conditionalFormatting sqref="H9">
    <cfRule type="cellIs" dxfId="111" priority="94" operator="equal">
      <formula>1</formula>
    </cfRule>
    <cfRule type="cellIs" dxfId="110" priority="95" operator="equal">
      <formula>19</formula>
    </cfRule>
    <cfRule type="cellIs" dxfId="109" priority="96" operator="equal">
      <formula>20</formula>
    </cfRule>
  </conditionalFormatting>
  <conditionalFormatting sqref="H11">
    <cfRule type="cellIs" dxfId="108" priority="91" operator="equal">
      <formula>1</formula>
    </cfRule>
    <cfRule type="cellIs" dxfId="107" priority="92" operator="equal">
      <formula>19</formula>
    </cfRule>
    <cfRule type="cellIs" dxfId="106" priority="93" operator="equal">
      <formula>20</formula>
    </cfRule>
  </conditionalFormatting>
  <conditionalFormatting sqref="H12">
    <cfRule type="cellIs" dxfId="105" priority="88" operator="equal">
      <formula>1</formula>
    </cfRule>
    <cfRule type="cellIs" dxfId="104" priority="89" operator="equal">
      <formula>19</formula>
    </cfRule>
    <cfRule type="cellIs" dxfId="103" priority="90" operator="equal">
      <formula>20</formula>
    </cfRule>
  </conditionalFormatting>
  <conditionalFormatting sqref="H13">
    <cfRule type="cellIs" dxfId="102" priority="85" operator="equal">
      <formula>1</formula>
    </cfRule>
    <cfRule type="cellIs" dxfId="101" priority="86" operator="equal">
      <formula>19</formula>
    </cfRule>
    <cfRule type="cellIs" dxfId="100" priority="87" operator="equal">
      <formula>20</formula>
    </cfRule>
  </conditionalFormatting>
  <conditionalFormatting sqref="H14">
    <cfRule type="cellIs" dxfId="99" priority="82" operator="equal">
      <formula>1</formula>
    </cfRule>
    <cfRule type="cellIs" dxfId="98" priority="83" operator="equal">
      <formula>19</formula>
    </cfRule>
    <cfRule type="cellIs" dxfId="97" priority="84" operator="equal">
      <formula>20</formula>
    </cfRule>
  </conditionalFormatting>
  <conditionalFormatting sqref="H11">
    <cfRule type="cellIs" dxfId="96" priority="79" operator="equal">
      <formula>1</formula>
    </cfRule>
    <cfRule type="cellIs" dxfId="95" priority="80" operator="equal">
      <formula>19</formula>
    </cfRule>
    <cfRule type="cellIs" dxfId="94" priority="81" operator="equal">
      <formula>20</formula>
    </cfRule>
  </conditionalFormatting>
  <conditionalFormatting sqref="H12">
    <cfRule type="cellIs" dxfId="93" priority="76" operator="equal">
      <formula>1</formula>
    </cfRule>
    <cfRule type="cellIs" dxfId="92" priority="77" operator="equal">
      <formula>19</formula>
    </cfRule>
    <cfRule type="cellIs" dxfId="91" priority="78" operator="equal">
      <formula>20</formula>
    </cfRule>
  </conditionalFormatting>
  <conditionalFormatting sqref="H13">
    <cfRule type="cellIs" dxfId="90" priority="73" operator="equal">
      <formula>1</formula>
    </cfRule>
    <cfRule type="cellIs" dxfId="89" priority="74" operator="equal">
      <formula>19</formula>
    </cfRule>
    <cfRule type="cellIs" dxfId="88" priority="75" operator="equal">
      <formula>20</formula>
    </cfRule>
  </conditionalFormatting>
  <conditionalFormatting sqref="H14">
    <cfRule type="cellIs" dxfId="87" priority="70" operator="equal">
      <formula>1</formula>
    </cfRule>
    <cfRule type="cellIs" dxfId="86" priority="71" operator="equal">
      <formula>19</formula>
    </cfRule>
    <cfRule type="cellIs" dxfId="85" priority="72" operator="equal">
      <formula>20</formula>
    </cfRule>
  </conditionalFormatting>
  <conditionalFormatting sqref="H15">
    <cfRule type="cellIs" dxfId="84" priority="67" operator="equal">
      <formula>1</formula>
    </cfRule>
    <cfRule type="cellIs" dxfId="83" priority="68" operator="equal">
      <formula>19</formula>
    </cfRule>
    <cfRule type="cellIs" dxfId="82" priority="69" operator="equal">
      <formula>20</formula>
    </cfRule>
  </conditionalFormatting>
  <conditionalFormatting sqref="H10">
    <cfRule type="cellIs" dxfId="81" priority="64" operator="equal">
      <formula>1</formula>
    </cfRule>
    <cfRule type="cellIs" dxfId="80" priority="65" operator="equal">
      <formula>19</formula>
    </cfRule>
    <cfRule type="cellIs" dxfId="79" priority="66" operator="equal">
      <formula>20</formula>
    </cfRule>
  </conditionalFormatting>
  <conditionalFormatting sqref="H9">
    <cfRule type="cellIs" dxfId="78" priority="61" operator="equal">
      <formula>1</formula>
    </cfRule>
    <cfRule type="cellIs" dxfId="77" priority="62" operator="equal">
      <formula>19</formula>
    </cfRule>
    <cfRule type="cellIs" dxfId="76" priority="63" operator="equal">
      <formula>20</formula>
    </cfRule>
  </conditionalFormatting>
  <conditionalFormatting sqref="H10">
    <cfRule type="cellIs" dxfId="75" priority="58" operator="equal">
      <formula>1</formula>
    </cfRule>
    <cfRule type="cellIs" dxfId="74" priority="59" operator="equal">
      <formula>19</formula>
    </cfRule>
    <cfRule type="cellIs" dxfId="73" priority="60" operator="equal">
      <formula>20</formula>
    </cfRule>
  </conditionalFormatting>
  <conditionalFormatting sqref="H12">
    <cfRule type="cellIs" dxfId="72" priority="55" operator="equal">
      <formula>1</formula>
    </cfRule>
    <cfRule type="cellIs" dxfId="71" priority="56" operator="equal">
      <formula>19</formula>
    </cfRule>
    <cfRule type="cellIs" dxfId="70" priority="57" operator="equal">
      <formula>20</formula>
    </cfRule>
  </conditionalFormatting>
  <conditionalFormatting sqref="H13">
    <cfRule type="cellIs" dxfId="69" priority="52" operator="equal">
      <formula>1</formula>
    </cfRule>
    <cfRule type="cellIs" dxfId="68" priority="53" operator="equal">
      <formula>19</formula>
    </cfRule>
    <cfRule type="cellIs" dxfId="67" priority="54" operator="equal">
      <formula>20</formula>
    </cfRule>
  </conditionalFormatting>
  <conditionalFormatting sqref="H14">
    <cfRule type="cellIs" dxfId="66" priority="49" operator="equal">
      <formula>1</formula>
    </cfRule>
    <cfRule type="cellIs" dxfId="65" priority="50" operator="equal">
      <formula>19</formula>
    </cfRule>
    <cfRule type="cellIs" dxfId="64" priority="51" operator="equal">
      <formula>20</formula>
    </cfRule>
  </conditionalFormatting>
  <conditionalFormatting sqref="H15">
    <cfRule type="cellIs" dxfId="63" priority="46" operator="equal">
      <formula>1</formula>
    </cfRule>
    <cfRule type="cellIs" dxfId="62" priority="47" operator="equal">
      <formula>19</formula>
    </cfRule>
    <cfRule type="cellIs" dxfId="61" priority="48" operator="equal">
      <formula>20</formula>
    </cfRule>
  </conditionalFormatting>
  <conditionalFormatting sqref="H12">
    <cfRule type="cellIs" dxfId="60" priority="43" operator="equal">
      <formula>1</formula>
    </cfRule>
    <cfRule type="cellIs" dxfId="59" priority="44" operator="equal">
      <formula>19</formula>
    </cfRule>
    <cfRule type="cellIs" dxfId="58" priority="45" operator="equal">
      <formula>20</formula>
    </cfRule>
  </conditionalFormatting>
  <conditionalFormatting sqref="H13">
    <cfRule type="cellIs" dxfId="57" priority="40" operator="equal">
      <formula>1</formula>
    </cfRule>
    <cfRule type="cellIs" dxfId="56" priority="41" operator="equal">
      <formula>19</formula>
    </cfRule>
    <cfRule type="cellIs" dxfId="55" priority="42" operator="equal">
      <formula>20</formula>
    </cfRule>
  </conditionalFormatting>
  <conditionalFormatting sqref="H14">
    <cfRule type="cellIs" dxfId="54" priority="37" operator="equal">
      <formula>1</formula>
    </cfRule>
    <cfRule type="cellIs" dxfId="53" priority="38" operator="equal">
      <formula>19</formula>
    </cfRule>
    <cfRule type="cellIs" dxfId="52" priority="39" operator="equal">
      <formula>20</formula>
    </cfRule>
  </conditionalFormatting>
  <conditionalFormatting sqref="H15">
    <cfRule type="cellIs" dxfId="51" priority="34" operator="equal">
      <formula>1</formula>
    </cfRule>
    <cfRule type="cellIs" dxfId="50" priority="35" operator="equal">
      <formula>19</formula>
    </cfRule>
    <cfRule type="cellIs" dxfId="49" priority="36" operator="equal">
      <formula>20</formula>
    </cfRule>
  </conditionalFormatting>
  <conditionalFormatting sqref="H11">
    <cfRule type="cellIs" dxfId="48" priority="31" operator="equal">
      <formula>1</formula>
    </cfRule>
    <cfRule type="cellIs" dxfId="47" priority="32" operator="equal">
      <formula>19</formula>
    </cfRule>
    <cfRule type="cellIs" dxfId="46" priority="33" operator="equal">
      <formula>20</formula>
    </cfRule>
  </conditionalFormatting>
  <conditionalFormatting sqref="G5">
    <cfRule type="cellIs" dxfId="45" priority="29" operator="equal">
      <formula>"No"</formula>
    </cfRule>
    <cfRule type="cellIs" dxfId="44" priority="30" operator="equal">
      <formula>"Yes"</formula>
    </cfRule>
  </conditionalFormatting>
  <conditionalFormatting sqref="G5">
    <cfRule type="cellIs" dxfId="43" priority="27" operator="equal">
      <formula>"No"</formula>
    </cfRule>
    <cfRule type="cellIs" dxfId="42" priority="28" operator="equal">
      <formula>"Yes"</formula>
    </cfRule>
  </conditionalFormatting>
  <conditionalFormatting sqref="H5">
    <cfRule type="cellIs" dxfId="41" priority="25" operator="equal">
      <formula>20</formula>
    </cfRule>
    <cfRule type="cellIs" dxfId="40" priority="26" operator="equal">
      <formula>1</formula>
    </cfRule>
  </conditionalFormatting>
  <conditionalFormatting sqref="G5">
    <cfRule type="cellIs" dxfId="39" priority="23" operator="equal">
      <formula>"No"</formula>
    </cfRule>
    <cfRule type="cellIs" dxfId="38" priority="24" operator="equal">
      <formula>"Yes"</formula>
    </cfRule>
  </conditionalFormatting>
  <conditionalFormatting sqref="G5">
    <cfRule type="cellIs" dxfId="37" priority="21" operator="equal">
      <formula>"No"</formula>
    </cfRule>
    <cfRule type="cellIs" dxfId="36" priority="22" operator="equal">
      <formula>"Yes"</formula>
    </cfRule>
  </conditionalFormatting>
  <conditionalFormatting sqref="H5">
    <cfRule type="cellIs" dxfId="35" priority="19" operator="equal">
      <formula>20</formula>
    </cfRule>
    <cfRule type="cellIs" dxfId="34" priority="20" operator="equal">
      <formula>1</formula>
    </cfRule>
  </conditionalFormatting>
  <conditionalFormatting sqref="G6">
    <cfRule type="cellIs" dxfId="33" priority="17" operator="equal">
      <formula>"No"</formula>
    </cfRule>
    <cfRule type="cellIs" dxfId="32" priority="18" operator="equal">
      <formula>"Yes"</formula>
    </cfRule>
  </conditionalFormatting>
  <conditionalFormatting sqref="G6">
    <cfRule type="cellIs" dxfId="31" priority="15" operator="equal">
      <formula>"No"</formula>
    </cfRule>
    <cfRule type="cellIs" dxfId="30" priority="16" operator="equal">
      <formula>"Yes"</formula>
    </cfRule>
  </conditionalFormatting>
  <conditionalFormatting sqref="H6">
    <cfRule type="cellIs" dxfId="29" priority="13" operator="equal">
      <formula>20</formula>
    </cfRule>
    <cfRule type="cellIs" dxfId="28" priority="14" operator="equal">
      <formula>1</formula>
    </cfRule>
  </conditionalFormatting>
  <conditionalFormatting sqref="G4">
    <cfRule type="cellIs" dxfId="27" priority="11" operator="equal">
      <formula>"No"</formula>
    </cfRule>
    <cfRule type="cellIs" dxfId="26" priority="12" operator="equal">
      <formula>"Yes"</formula>
    </cfRule>
  </conditionalFormatting>
  <conditionalFormatting sqref="G4">
    <cfRule type="cellIs" dxfId="25" priority="9" operator="equal">
      <formula>"No"</formula>
    </cfRule>
    <cfRule type="cellIs" dxfId="24" priority="10" operator="equal">
      <formula>"Yes"</formula>
    </cfRule>
  </conditionalFormatting>
  <conditionalFormatting sqref="H4">
    <cfRule type="cellIs" dxfId="23" priority="7" operator="equal">
      <formula>20</formula>
    </cfRule>
    <cfRule type="cellIs" dxfId="22" priority="8" operator="equal">
      <formula>1</formula>
    </cfRule>
  </conditionalFormatting>
  <conditionalFormatting sqref="G4">
    <cfRule type="cellIs" dxfId="21" priority="5" operator="equal">
      <formula>"No"</formula>
    </cfRule>
    <cfRule type="cellIs" dxfId="20" priority="6" operator="equal">
      <formula>"Yes"</formula>
    </cfRule>
  </conditionalFormatting>
  <conditionalFormatting sqref="G4">
    <cfRule type="cellIs" dxfId="19" priority="3" operator="equal">
      <formula>"No"</formula>
    </cfRule>
    <cfRule type="cellIs" dxfId="18" priority="4" operator="equal">
      <formula>"Yes"</formula>
    </cfRule>
  </conditionalFormatting>
  <conditionalFormatting sqref="H4">
    <cfRule type="cellIs" dxfId="17" priority="1" operator="equal">
      <formula>20</formula>
    </cfRule>
    <cfRule type="cellIs" dxfId="16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/>
  </sheetViews>
  <sheetFormatPr defaultColWidth="3.8984375" defaultRowHeight="15.6" x14ac:dyDescent="0.3"/>
  <cols>
    <col min="1" max="1" width="9.5976562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9.5" style="21" bestFit="1" customWidth="1"/>
    <col min="8" max="8" width="12.0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45" t="s">
        <v>0</v>
      </c>
      <c r="B1" s="145" t="s">
        <v>76</v>
      </c>
      <c r="C1" s="145" t="s">
        <v>44</v>
      </c>
      <c r="D1" s="143" t="s">
        <v>3</v>
      </c>
      <c r="E1" s="145" t="s">
        <v>45</v>
      </c>
      <c r="G1" s="145" t="s">
        <v>0</v>
      </c>
      <c r="H1" s="145" t="s">
        <v>76</v>
      </c>
      <c r="I1" s="145" t="s">
        <v>44</v>
      </c>
      <c r="J1" s="143" t="s">
        <v>3</v>
      </c>
      <c r="K1" s="145" t="s">
        <v>45</v>
      </c>
    </row>
    <row r="2" spans="1:11" x14ac:dyDescent="0.3">
      <c r="A2" s="159"/>
      <c r="B2" s="160" t="s">
        <v>46</v>
      </c>
      <c r="C2" s="161"/>
      <c r="D2" s="141">
        <f t="shared" ref="D2:D7" ca="1" si="0">RANDBETWEEN(1,20)</f>
        <v>4</v>
      </c>
      <c r="E2" s="77">
        <f t="shared" ref="E2:E7" ca="1" si="1">D2+C2</f>
        <v>4</v>
      </c>
      <c r="G2" s="76" t="s">
        <v>107</v>
      </c>
      <c r="H2" s="77" t="s">
        <v>46</v>
      </c>
      <c r="I2" s="77">
        <v>9</v>
      </c>
      <c r="J2" s="141">
        <f t="shared" ref="J2:J4" ca="1" si="2">RANDBETWEEN(1,20)</f>
        <v>6</v>
      </c>
      <c r="K2" s="77">
        <f t="shared" ref="K2:K4" ca="1" si="3">J2+I2</f>
        <v>15</v>
      </c>
    </row>
    <row r="3" spans="1:11" x14ac:dyDescent="0.3">
      <c r="A3" s="159"/>
      <c r="B3" s="160" t="s">
        <v>47</v>
      </c>
      <c r="C3" s="161"/>
      <c r="D3" s="140">
        <f t="shared" ca="1" si="0"/>
        <v>13</v>
      </c>
      <c r="E3" s="79">
        <f t="shared" ca="1" si="1"/>
        <v>13</v>
      </c>
      <c r="G3" s="78" t="s">
        <v>107</v>
      </c>
      <c r="H3" s="79" t="s">
        <v>47</v>
      </c>
      <c r="I3" s="79">
        <v>6</v>
      </c>
      <c r="J3" s="140">
        <f t="shared" ca="1" si="2"/>
        <v>18</v>
      </c>
      <c r="K3" s="79">
        <f t="shared" ca="1" si="3"/>
        <v>24</v>
      </c>
    </row>
    <row r="4" spans="1:11" x14ac:dyDescent="0.3">
      <c r="A4" s="162"/>
      <c r="B4" s="163" t="s">
        <v>48</v>
      </c>
      <c r="C4" s="164"/>
      <c r="D4" s="142">
        <f t="shared" ca="1" si="0"/>
        <v>14</v>
      </c>
      <c r="E4" s="82">
        <f t="shared" ca="1" si="1"/>
        <v>14</v>
      </c>
      <c r="G4" s="81" t="s">
        <v>107</v>
      </c>
      <c r="H4" s="82" t="s">
        <v>48</v>
      </c>
      <c r="I4" s="82">
        <v>3</v>
      </c>
      <c r="J4" s="142">
        <f t="shared" ca="1" si="2"/>
        <v>1</v>
      </c>
      <c r="K4" s="82">
        <f t="shared" ca="1" si="3"/>
        <v>4</v>
      </c>
    </row>
    <row r="5" spans="1:11" x14ac:dyDescent="0.3">
      <c r="A5" s="159"/>
      <c r="B5" s="160" t="s">
        <v>46</v>
      </c>
      <c r="C5" s="161"/>
      <c r="D5" s="141">
        <f t="shared" ca="1" si="0"/>
        <v>12</v>
      </c>
      <c r="E5" s="77">
        <f t="shared" ca="1" si="1"/>
        <v>12</v>
      </c>
      <c r="G5" s="76" t="s">
        <v>100</v>
      </c>
      <c r="H5" s="77" t="s">
        <v>46</v>
      </c>
      <c r="I5" s="77">
        <v>4</v>
      </c>
      <c r="J5" s="141">
        <f t="shared" ref="J5:J10" ca="1" si="4">RANDBETWEEN(1,20)</f>
        <v>19</v>
      </c>
      <c r="K5" s="77">
        <f t="shared" ref="K5:K7" ca="1" si="5">J5+I5</f>
        <v>23</v>
      </c>
    </row>
    <row r="6" spans="1:11" x14ac:dyDescent="0.3">
      <c r="A6" s="159"/>
      <c r="B6" s="160" t="s">
        <v>47</v>
      </c>
      <c r="C6" s="161"/>
      <c r="D6" s="140">
        <f t="shared" ca="1" si="0"/>
        <v>19</v>
      </c>
      <c r="E6" s="79">
        <f t="shared" ca="1" si="1"/>
        <v>19</v>
      </c>
      <c r="G6" s="78" t="s">
        <v>100</v>
      </c>
      <c r="H6" s="79" t="s">
        <v>47</v>
      </c>
      <c r="I6" s="79">
        <v>5</v>
      </c>
      <c r="J6" s="140">
        <f t="shared" ca="1" si="4"/>
        <v>2</v>
      </c>
      <c r="K6" s="79">
        <f t="shared" ca="1" si="5"/>
        <v>7</v>
      </c>
    </row>
    <row r="7" spans="1:11" x14ac:dyDescent="0.3">
      <c r="A7" s="162"/>
      <c r="B7" s="163" t="s">
        <v>48</v>
      </c>
      <c r="C7" s="164"/>
      <c r="D7" s="142">
        <f t="shared" ca="1" si="0"/>
        <v>14</v>
      </c>
      <c r="E7" s="82">
        <f t="shared" ca="1" si="1"/>
        <v>14</v>
      </c>
      <c r="G7" s="81" t="s">
        <v>100</v>
      </c>
      <c r="H7" s="82" t="s">
        <v>48</v>
      </c>
      <c r="I7" s="82">
        <v>1</v>
      </c>
      <c r="J7" s="142">
        <f t="shared" ca="1" si="4"/>
        <v>16</v>
      </c>
      <c r="K7" s="82">
        <f t="shared" ca="1" si="5"/>
        <v>17</v>
      </c>
    </row>
    <row r="8" spans="1:11" x14ac:dyDescent="0.3">
      <c r="G8" s="76"/>
      <c r="H8" s="77" t="s">
        <v>46</v>
      </c>
      <c r="I8" s="77"/>
      <c r="J8" s="141">
        <f t="shared" ca="1" si="4"/>
        <v>19</v>
      </c>
      <c r="K8" s="77">
        <f t="shared" ref="K8:K10" ca="1" si="6">J8+I8</f>
        <v>19</v>
      </c>
    </row>
    <row r="9" spans="1:11" x14ac:dyDescent="0.3">
      <c r="G9" s="78"/>
      <c r="H9" s="79" t="s">
        <v>47</v>
      </c>
      <c r="I9" s="79"/>
      <c r="J9" s="140">
        <f t="shared" ca="1" si="4"/>
        <v>14</v>
      </c>
      <c r="K9" s="79">
        <f t="shared" ca="1" si="6"/>
        <v>14</v>
      </c>
    </row>
    <row r="10" spans="1:11" x14ac:dyDescent="0.3">
      <c r="G10" s="81"/>
      <c r="H10" s="82" t="s">
        <v>48</v>
      </c>
      <c r="I10" s="82"/>
      <c r="J10" s="142">
        <f t="shared" ca="1" si="4"/>
        <v>9</v>
      </c>
      <c r="K10" s="82">
        <f t="shared" ca="1" si="6"/>
        <v>9</v>
      </c>
    </row>
    <row r="11" spans="1:11" x14ac:dyDescent="0.3">
      <c r="G11" s="81"/>
      <c r="H11" s="82" t="s">
        <v>99</v>
      </c>
      <c r="I11" s="82"/>
      <c r="J11" s="142">
        <f t="shared" ref="J11:J15" ca="1" si="7">RANDBETWEEN(1,20)</f>
        <v>6</v>
      </c>
      <c r="K11" s="82">
        <f ca="1">J11+I11</f>
        <v>6</v>
      </c>
    </row>
    <row r="12" spans="1:11" x14ac:dyDescent="0.3">
      <c r="G12" s="81" t="s">
        <v>100</v>
      </c>
      <c r="H12" s="82" t="s">
        <v>105</v>
      </c>
      <c r="I12" s="82">
        <v>0</v>
      </c>
      <c r="J12" s="142">
        <f t="shared" ca="1" si="7"/>
        <v>15</v>
      </c>
      <c r="K12" s="82">
        <f t="shared" ref="K12:K14" ca="1" si="8">J12+I12</f>
        <v>15</v>
      </c>
    </row>
    <row r="13" spans="1:11" x14ac:dyDescent="0.3">
      <c r="G13" s="81" t="s">
        <v>100</v>
      </c>
      <c r="H13" s="82" t="s">
        <v>104</v>
      </c>
      <c r="I13" s="82">
        <v>1</v>
      </c>
      <c r="J13" s="142">
        <f t="shared" ca="1" si="7"/>
        <v>9</v>
      </c>
      <c r="K13" s="82">
        <f t="shared" ca="1" si="8"/>
        <v>10</v>
      </c>
    </row>
    <row r="14" spans="1:11" x14ac:dyDescent="0.3">
      <c r="G14" s="81" t="s">
        <v>101</v>
      </c>
      <c r="H14" s="82" t="s">
        <v>104</v>
      </c>
      <c r="I14" s="82">
        <v>0</v>
      </c>
      <c r="J14" s="142">
        <f t="shared" ca="1" si="7"/>
        <v>3</v>
      </c>
      <c r="K14" s="82">
        <f t="shared" ca="1" si="8"/>
        <v>3</v>
      </c>
    </row>
    <row r="15" spans="1:11" x14ac:dyDescent="0.3">
      <c r="G15" s="81" t="s">
        <v>107</v>
      </c>
      <c r="H15" s="82" t="s">
        <v>113</v>
      </c>
      <c r="I15" s="82">
        <v>2</v>
      </c>
      <c r="J15" s="142">
        <f t="shared" ca="1" si="7"/>
        <v>4</v>
      </c>
      <c r="K15" s="82">
        <f t="shared" ref="K15" ca="1" si="9">J15+I15</f>
        <v>6</v>
      </c>
    </row>
  </sheetData>
  <conditionalFormatting sqref="A2">
    <cfRule type="cellIs" dxfId="15" priority="7" operator="equal">
      <formula>"No"</formula>
    </cfRule>
    <cfRule type="cellIs" dxfId="14" priority="8" operator="equal">
      <formula>"Yes"</formula>
    </cfRule>
  </conditionalFormatting>
  <conditionalFormatting sqref="A3:A4">
    <cfRule type="cellIs" dxfId="13" priority="5" operator="equal">
      <formula>"No"</formula>
    </cfRule>
    <cfRule type="cellIs" dxfId="12" priority="6" operator="equal">
      <formula>"Yes"</formula>
    </cfRule>
  </conditionalFormatting>
  <conditionalFormatting sqref="A5">
    <cfRule type="cellIs" dxfId="11" priority="3" operator="equal">
      <formula>"No"</formula>
    </cfRule>
    <cfRule type="cellIs" dxfId="10" priority="4" operator="equal">
      <formula>"Yes"</formula>
    </cfRule>
  </conditionalFormatting>
  <conditionalFormatting sqref="A6:A7">
    <cfRule type="cellIs" dxfId="9" priority="1" operator="equal">
      <formula>"No"</formula>
    </cfRule>
    <cfRule type="cellIs" dxfId="8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5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5.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15.3984375" style="21" bestFit="1" customWidth="1"/>
    <col min="7" max="7" width="2.8984375" style="21" bestFit="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19" t="s">
        <v>49</v>
      </c>
      <c r="C1" s="122" t="s">
        <v>50</v>
      </c>
      <c r="D1" s="125" t="s">
        <v>51</v>
      </c>
      <c r="E1" s="147" t="s">
        <v>80</v>
      </c>
      <c r="F1" s="113" t="s">
        <v>52</v>
      </c>
      <c r="G1" s="114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</row>
    <row r="2" spans="1:27" ht="16.2" thickTop="1" x14ac:dyDescent="0.3">
      <c r="A2" s="59" t="s">
        <v>74</v>
      </c>
      <c r="B2" s="120">
        <v>15</v>
      </c>
      <c r="C2" s="123">
        <v>12</v>
      </c>
      <c r="D2" s="126">
        <v>17</v>
      </c>
      <c r="E2" s="148">
        <v>0</v>
      </c>
      <c r="F2" s="115" t="s">
        <v>73</v>
      </c>
      <c r="G2" s="116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2"/>
      <c r="V2" s="65">
        <f t="shared" ref="V2" si="0">SUM(H2:U2)</f>
        <v>0</v>
      </c>
      <c r="W2" s="71"/>
      <c r="X2" s="74"/>
      <c r="Y2" s="69">
        <f>48+13</f>
        <v>61</v>
      </c>
      <c r="Z2" s="65">
        <f t="shared" ref="Z2" si="1">Y2+X2-(V2+W2)</f>
        <v>61</v>
      </c>
      <c r="AA2" s="133">
        <f t="shared" ref="AA2:AA24" si="2">SMALL(Y2:Z2,1)</f>
        <v>61</v>
      </c>
    </row>
    <row r="3" spans="1:27" x14ac:dyDescent="0.3">
      <c r="A3" s="150" t="s">
        <v>107</v>
      </c>
      <c r="B3" s="120">
        <v>13</v>
      </c>
      <c r="C3" s="123">
        <v>10</v>
      </c>
      <c r="D3" s="126">
        <v>13</v>
      </c>
      <c r="E3" s="149">
        <v>0</v>
      </c>
      <c r="F3" s="117" t="s">
        <v>73</v>
      </c>
      <c r="G3" s="118">
        <v>0</v>
      </c>
      <c r="H3" s="57"/>
      <c r="I3" s="22"/>
      <c r="J3" s="23"/>
      <c r="K3" s="27"/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 t="shared" ref="V3" si="3">SUM(H3:U3)</f>
        <v>0</v>
      </c>
      <c r="W3" s="72"/>
      <c r="X3" s="75"/>
      <c r="Y3" s="69">
        <v>51</v>
      </c>
      <c r="Z3" s="66">
        <f t="shared" ref="Z3" si="4">Y3+X3-(V3+W3)</f>
        <v>51</v>
      </c>
      <c r="AA3" s="133">
        <f t="shared" si="2"/>
        <v>51</v>
      </c>
    </row>
    <row r="4" spans="1:27" x14ac:dyDescent="0.3">
      <c r="A4" s="150"/>
      <c r="B4" s="120"/>
      <c r="C4" s="123"/>
      <c r="D4" s="126"/>
      <c r="E4" s="149">
        <v>0</v>
      </c>
      <c r="F4" s="117" t="s">
        <v>73</v>
      </c>
      <c r="G4" s="118">
        <v>0</v>
      </c>
      <c r="H4" s="57"/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 t="shared" ref="V4" si="5">SUM(H4:U4)</f>
        <v>0</v>
      </c>
      <c r="W4" s="72"/>
      <c r="X4" s="75"/>
      <c r="Y4" s="69"/>
      <c r="Z4" s="66">
        <f t="shared" ref="Z4" si="6">Y4+X4-(V4+W4)</f>
        <v>0</v>
      </c>
      <c r="AA4" s="133">
        <f t="shared" ref="AA4" si="7">SMALL(Y4:Z4,1)</f>
        <v>0</v>
      </c>
    </row>
    <row r="5" spans="1:27" x14ac:dyDescent="0.3">
      <c r="A5" s="150"/>
      <c r="B5" s="120"/>
      <c r="C5" s="123"/>
      <c r="D5" s="126"/>
      <c r="E5" s="149">
        <v>0</v>
      </c>
      <c r="F5" s="117" t="s">
        <v>73</v>
      </c>
      <c r="G5" s="118">
        <v>0</v>
      </c>
      <c r="H5" s="57"/>
      <c r="I5" s="22"/>
      <c r="J5" s="23"/>
      <c r="K5" s="27"/>
      <c r="L5" s="30"/>
      <c r="M5" s="33"/>
      <c r="N5" s="39"/>
      <c r="O5" s="42"/>
      <c r="P5" s="45"/>
      <c r="Q5" s="48"/>
      <c r="R5" s="51"/>
      <c r="S5" s="54"/>
      <c r="T5" s="36"/>
      <c r="U5" s="63"/>
      <c r="V5" s="65">
        <f t="shared" ref="V5" si="8">SUM(H5:U5)</f>
        <v>0</v>
      </c>
      <c r="W5" s="72"/>
      <c r="X5" s="75"/>
      <c r="Y5" s="69"/>
      <c r="Z5" s="66">
        <f t="shared" ref="Z5" si="9">Y5+X5-(V5+W5)</f>
        <v>0</v>
      </c>
      <c r="AA5" s="133">
        <f t="shared" ref="AA5" si="10">SMALL(Y5:Z5,1)</f>
        <v>0</v>
      </c>
    </row>
    <row r="6" spans="1:27" x14ac:dyDescent="0.3">
      <c r="A6" s="59" t="s">
        <v>81</v>
      </c>
      <c r="B6" s="121">
        <v>10</v>
      </c>
      <c r="C6" s="124">
        <v>12</v>
      </c>
      <c r="D6" s="127">
        <v>12</v>
      </c>
      <c r="E6" s="149">
        <v>0</v>
      </c>
      <c r="F6" s="117" t="s">
        <v>73</v>
      </c>
      <c r="G6" s="118">
        <v>0</v>
      </c>
      <c r="H6" s="57"/>
      <c r="I6" s="22"/>
      <c r="J6" s="23"/>
      <c r="K6" s="27"/>
      <c r="L6" s="30"/>
      <c r="M6" s="33"/>
      <c r="N6" s="39"/>
      <c r="O6" s="42"/>
      <c r="P6" s="45"/>
      <c r="Q6" s="48"/>
      <c r="R6" s="51"/>
      <c r="S6" s="54"/>
      <c r="T6" s="36"/>
      <c r="U6" s="63"/>
      <c r="V6" s="65">
        <f>SUM(H6:U6)</f>
        <v>0</v>
      </c>
      <c r="W6" s="72"/>
      <c r="X6" s="75"/>
      <c r="Y6" s="69">
        <f>36+13</f>
        <v>49</v>
      </c>
      <c r="Z6" s="66">
        <f>Y6+X6-(V6+W6)</f>
        <v>49</v>
      </c>
      <c r="AA6" s="133">
        <f t="shared" ref="AA6:AA15" si="11">SMALL(Y6:Z6,1)</f>
        <v>49</v>
      </c>
    </row>
    <row r="7" spans="1:27" x14ac:dyDescent="0.3">
      <c r="A7" s="60" t="s">
        <v>106</v>
      </c>
      <c r="B7" s="151">
        <v>15</v>
      </c>
      <c r="C7" s="152">
        <v>12</v>
      </c>
      <c r="D7" s="127">
        <v>17</v>
      </c>
      <c r="E7" s="149">
        <v>0</v>
      </c>
      <c r="F7" s="117" t="s">
        <v>73</v>
      </c>
      <c r="G7" s="118">
        <v>0</v>
      </c>
      <c r="H7" s="57"/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 t="shared" ref="V7" si="12">SUM(H7:U7)</f>
        <v>0</v>
      </c>
      <c r="W7" s="72"/>
      <c r="X7" s="75"/>
      <c r="Y7" s="153">
        <f>38+13</f>
        <v>51</v>
      </c>
      <c r="Z7" s="66">
        <f>Y7+X7-(V7+W7)</f>
        <v>51</v>
      </c>
      <c r="AA7" s="133">
        <f t="shared" si="11"/>
        <v>51</v>
      </c>
    </row>
    <row r="8" spans="1:27" ht="18" x14ac:dyDescent="0.3">
      <c r="A8" s="60" t="s">
        <v>87</v>
      </c>
      <c r="B8" s="154">
        <f>20+2</f>
        <v>22</v>
      </c>
      <c r="C8" s="155">
        <f>10+2</f>
        <v>12</v>
      </c>
      <c r="D8" s="156">
        <f>20+2</f>
        <v>22</v>
      </c>
      <c r="E8" s="149">
        <v>0</v>
      </c>
      <c r="F8" s="117" t="s">
        <v>73</v>
      </c>
      <c r="G8" s="118">
        <v>0</v>
      </c>
      <c r="H8" s="57"/>
      <c r="I8" s="22"/>
      <c r="J8" s="23"/>
      <c r="K8" s="144"/>
      <c r="L8" s="30"/>
      <c r="M8" s="33"/>
      <c r="N8" s="39"/>
      <c r="O8" s="42"/>
      <c r="P8" s="45"/>
      <c r="Q8" s="48"/>
      <c r="R8" s="51"/>
      <c r="S8" s="54"/>
      <c r="T8" s="36"/>
      <c r="U8" s="63"/>
      <c r="V8" s="65">
        <f t="shared" ref="V8" si="13">SUM(H8:U8)</f>
        <v>0</v>
      </c>
      <c r="W8" s="72"/>
      <c r="X8" s="75"/>
      <c r="Y8" s="69">
        <f>41+13</f>
        <v>54</v>
      </c>
      <c r="Z8" s="66">
        <f t="shared" ref="Z8" si="14">Y8+X8-(V8+W8)</f>
        <v>54</v>
      </c>
      <c r="AA8" s="133">
        <f t="shared" si="11"/>
        <v>54</v>
      </c>
    </row>
    <row r="9" spans="1:27" x14ac:dyDescent="0.3">
      <c r="A9" s="60" t="s">
        <v>90</v>
      </c>
      <c r="B9" s="151">
        <v>10</v>
      </c>
      <c r="C9" s="152">
        <v>10</v>
      </c>
      <c r="D9" s="127">
        <v>10</v>
      </c>
      <c r="E9" s="149">
        <v>0</v>
      </c>
      <c r="F9" s="117" t="s">
        <v>73</v>
      </c>
      <c r="G9" s="118">
        <v>0</v>
      </c>
      <c r="H9" s="57"/>
      <c r="I9" s="22"/>
      <c r="J9" s="23"/>
      <c r="K9" s="27"/>
      <c r="L9" s="30"/>
      <c r="M9" s="33"/>
      <c r="N9" s="39"/>
      <c r="O9" s="42"/>
      <c r="P9" s="45"/>
      <c r="Q9" s="48"/>
      <c r="R9" s="51"/>
      <c r="S9" s="54"/>
      <c r="T9" s="36"/>
      <c r="U9" s="63"/>
      <c r="V9" s="65">
        <f t="shared" ref="V9:V10" si="15">SUM(H9:U9)</f>
        <v>0</v>
      </c>
      <c r="W9" s="72"/>
      <c r="X9" s="75"/>
      <c r="Y9" s="69">
        <f>23+13</f>
        <v>36</v>
      </c>
      <c r="Z9" s="66">
        <f t="shared" ref="Z9" si="16">Y9+X9-(V9+W9)</f>
        <v>36</v>
      </c>
      <c r="AA9" s="133">
        <f t="shared" si="11"/>
        <v>36</v>
      </c>
    </row>
    <row r="10" spans="1:27" x14ac:dyDescent="0.3">
      <c r="A10" s="60" t="s">
        <v>93</v>
      </c>
      <c r="B10" s="151">
        <v>18</v>
      </c>
      <c r="C10" s="152">
        <v>11</v>
      </c>
      <c r="D10" s="127">
        <v>19</v>
      </c>
      <c r="E10" s="149">
        <v>0</v>
      </c>
      <c r="F10" s="117" t="s">
        <v>73</v>
      </c>
      <c r="G10" s="118">
        <v>0</v>
      </c>
      <c r="H10" s="57"/>
      <c r="I10" s="22"/>
      <c r="J10" s="23"/>
      <c r="K10" s="27"/>
      <c r="L10" s="30"/>
      <c r="M10" s="33"/>
      <c r="N10" s="39"/>
      <c r="O10" s="42"/>
      <c r="P10" s="45"/>
      <c r="Q10" s="48"/>
      <c r="R10" s="51"/>
      <c r="S10" s="54"/>
      <c r="T10" s="36"/>
      <c r="U10" s="63"/>
      <c r="V10" s="65">
        <f t="shared" si="15"/>
        <v>0</v>
      </c>
      <c r="W10" s="72"/>
      <c r="X10" s="75"/>
      <c r="Y10" s="69">
        <v>39</v>
      </c>
      <c r="Z10" s="66">
        <f t="shared" ref="Z10" si="17">Y10+X10-(V10+W10)</f>
        <v>39</v>
      </c>
      <c r="AA10" s="133">
        <f t="shared" si="11"/>
        <v>39</v>
      </c>
    </row>
    <row r="11" spans="1:27" x14ac:dyDescent="0.3">
      <c r="A11" s="150" t="s">
        <v>84</v>
      </c>
      <c r="B11" s="121">
        <v>21</v>
      </c>
      <c r="C11" s="124">
        <v>12</v>
      </c>
      <c r="D11" s="127">
        <v>22</v>
      </c>
      <c r="E11" s="149">
        <v>0</v>
      </c>
      <c r="F11" s="117" t="s">
        <v>86</v>
      </c>
      <c r="G11" s="118">
        <v>5</v>
      </c>
      <c r="H11" s="57"/>
      <c r="I11" s="22"/>
      <c r="J11" s="23"/>
      <c r="K11" s="27"/>
      <c r="L11" s="30"/>
      <c r="M11" s="33"/>
      <c r="N11" s="39"/>
      <c r="O11" s="42"/>
      <c r="P11" s="45"/>
      <c r="Q11" s="48"/>
      <c r="R11" s="51"/>
      <c r="S11" s="54"/>
      <c r="T11" s="36"/>
      <c r="U11" s="63"/>
      <c r="V11" s="65">
        <f>SUM(H11:U11)</f>
        <v>0</v>
      </c>
      <c r="W11" s="72"/>
      <c r="X11" s="75"/>
      <c r="Y11" s="69">
        <f>44+13</f>
        <v>57</v>
      </c>
      <c r="Z11" s="66">
        <f t="shared" ref="Z11" si="18">Y11+X11-(V11+W11)</f>
        <v>57</v>
      </c>
      <c r="AA11" s="133">
        <f t="shared" si="11"/>
        <v>57</v>
      </c>
    </row>
    <row r="12" spans="1:27" x14ac:dyDescent="0.3">
      <c r="A12" s="150" t="s">
        <v>101</v>
      </c>
      <c r="B12" s="151">
        <v>17</v>
      </c>
      <c r="C12" s="152">
        <v>12</v>
      </c>
      <c r="D12" s="127">
        <v>19</v>
      </c>
      <c r="E12" s="149">
        <v>0</v>
      </c>
      <c r="F12" s="117" t="s">
        <v>73</v>
      </c>
      <c r="G12" s="118">
        <v>0</v>
      </c>
      <c r="H12" s="57"/>
      <c r="I12" s="22"/>
      <c r="J12" s="23"/>
      <c r="K12" s="27"/>
      <c r="L12" s="30"/>
      <c r="M12" s="33"/>
      <c r="N12" s="39"/>
      <c r="O12" s="42"/>
      <c r="P12" s="45"/>
      <c r="Q12" s="48"/>
      <c r="R12" s="51"/>
      <c r="S12" s="54"/>
      <c r="T12" s="36"/>
      <c r="U12" s="63"/>
      <c r="V12" s="65">
        <f>SUM(H12:U12)</f>
        <v>0</v>
      </c>
      <c r="W12" s="72"/>
      <c r="X12" s="75"/>
      <c r="Y12" s="153">
        <v>13</v>
      </c>
      <c r="Z12" s="66">
        <f>Y12+X12-(V12+W12)</f>
        <v>13</v>
      </c>
      <c r="AA12" s="133">
        <f t="shared" si="11"/>
        <v>13</v>
      </c>
    </row>
    <row r="13" spans="1:27" x14ac:dyDescent="0.3">
      <c r="A13" s="150" t="s">
        <v>94</v>
      </c>
      <c r="B13" s="121">
        <v>15</v>
      </c>
      <c r="C13" s="124">
        <v>11</v>
      </c>
      <c r="D13" s="127">
        <v>16</v>
      </c>
      <c r="E13" s="149">
        <v>0</v>
      </c>
      <c r="F13" s="117" t="s">
        <v>73</v>
      </c>
      <c r="G13" s="118">
        <v>0</v>
      </c>
      <c r="H13" s="57"/>
      <c r="I13" s="22"/>
      <c r="J13" s="23"/>
      <c r="K13" s="27"/>
      <c r="L13" s="30"/>
      <c r="M13" s="33"/>
      <c r="N13" s="39"/>
      <c r="O13" s="42"/>
      <c r="P13" s="45"/>
      <c r="Q13" s="48"/>
      <c r="R13" s="51"/>
      <c r="S13" s="54"/>
      <c r="T13" s="36"/>
      <c r="U13" s="63"/>
      <c r="V13" s="65">
        <f>SUM(H13:U13)</f>
        <v>0</v>
      </c>
      <c r="W13" s="72"/>
      <c r="X13" s="75"/>
      <c r="Y13" s="69">
        <v>43</v>
      </c>
      <c r="Z13" s="66">
        <f t="shared" ref="Z13" si="19">Y13+X13-(V13+W13)</f>
        <v>43</v>
      </c>
      <c r="AA13" s="133">
        <f t="shared" si="11"/>
        <v>43</v>
      </c>
    </row>
    <row r="14" spans="1:27" x14ac:dyDescent="0.3">
      <c r="A14" s="150" t="s">
        <v>100</v>
      </c>
      <c r="B14" s="151">
        <v>13</v>
      </c>
      <c r="C14" s="152">
        <v>12</v>
      </c>
      <c r="D14" s="127">
        <v>15</v>
      </c>
      <c r="E14" s="149">
        <v>0</v>
      </c>
      <c r="F14" s="117" t="s">
        <v>73</v>
      </c>
      <c r="G14" s="118">
        <v>0</v>
      </c>
      <c r="H14" s="57"/>
      <c r="I14" s="22"/>
      <c r="J14" s="23"/>
      <c r="K14" s="27"/>
      <c r="L14" s="30"/>
      <c r="M14" s="33"/>
      <c r="N14" s="39"/>
      <c r="O14" s="42"/>
      <c r="P14" s="45"/>
      <c r="Q14" s="48"/>
      <c r="R14" s="51"/>
      <c r="S14" s="54"/>
      <c r="T14" s="36"/>
      <c r="U14" s="63"/>
      <c r="V14" s="65">
        <f t="shared" ref="V14" si="20">SUM(H14:U14)</f>
        <v>0</v>
      </c>
      <c r="W14" s="72"/>
      <c r="X14" s="75"/>
      <c r="Y14" s="153">
        <v>6</v>
      </c>
      <c r="Z14" s="66">
        <f>Y14+X14-(V14+W14)</f>
        <v>6</v>
      </c>
      <c r="AA14" s="133">
        <f t="shared" si="11"/>
        <v>6</v>
      </c>
    </row>
    <row r="15" spans="1:27" x14ac:dyDescent="0.3">
      <c r="A15" s="150" t="s">
        <v>88</v>
      </c>
      <c r="B15" s="121">
        <v>16</v>
      </c>
      <c r="C15" s="124">
        <v>14</v>
      </c>
      <c r="D15" s="127">
        <v>19</v>
      </c>
      <c r="E15" s="149">
        <v>0</v>
      </c>
      <c r="F15" s="117" t="s">
        <v>73</v>
      </c>
      <c r="G15" s="118">
        <v>0</v>
      </c>
      <c r="H15" s="57"/>
      <c r="I15" s="22"/>
      <c r="J15" s="23"/>
      <c r="K15" s="27"/>
      <c r="L15" s="30"/>
      <c r="M15" s="33"/>
      <c r="N15" s="39"/>
      <c r="O15" s="42"/>
      <c r="P15" s="45"/>
      <c r="Q15" s="48"/>
      <c r="R15" s="51"/>
      <c r="S15" s="54"/>
      <c r="T15" s="36"/>
      <c r="U15" s="63"/>
      <c r="V15" s="65">
        <f t="shared" ref="V15" si="21">SUM(H15:U15)</f>
        <v>0</v>
      </c>
      <c r="W15" s="72"/>
      <c r="X15" s="75"/>
      <c r="Y15" s="153">
        <f>28+13</f>
        <v>41</v>
      </c>
      <c r="Z15" s="66">
        <f t="shared" ref="Z15" si="22">Y15+X15-(V15+W15)</f>
        <v>41</v>
      </c>
      <c r="AA15" s="133">
        <f t="shared" si="11"/>
        <v>41</v>
      </c>
    </row>
    <row r="16" spans="1:27" x14ac:dyDescent="0.3">
      <c r="A16" s="150" t="s">
        <v>92</v>
      </c>
      <c r="B16" s="151">
        <v>18</v>
      </c>
      <c r="C16" s="152">
        <v>13</v>
      </c>
      <c r="D16" s="127">
        <v>21</v>
      </c>
      <c r="E16" s="149">
        <v>0</v>
      </c>
      <c r="F16" s="117" t="s">
        <v>73</v>
      </c>
      <c r="G16" s="118">
        <v>0</v>
      </c>
      <c r="H16" s="57"/>
      <c r="I16" s="22"/>
      <c r="J16" s="23"/>
      <c r="K16" s="27"/>
      <c r="L16" s="30"/>
      <c r="M16" s="33"/>
      <c r="N16" s="39"/>
      <c r="O16" s="42"/>
      <c r="P16" s="45"/>
      <c r="Q16" s="48"/>
      <c r="R16" s="51"/>
      <c r="S16" s="54"/>
      <c r="T16" s="36"/>
      <c r="U16" s="63"/>
      <c r="V16" s="65">
        <f t="shared" ref="V16" si="23">SUM(H16:U16)</f>
        <v>0</v>
      </c>
      <c r="W16" s="72"/>
      <c r="X16" s="75"/>
      <c r="Y16" s="153">
        <f>32+13</f>
        <v>45</v>
      </c>
      <c r="Z16" s="66">
        <f>Y16+X16-(V16+W16)</f>
        <v>45</v>
      </c>
      <c r="AA16" s="133">
        <f t="shared" si="2"/>
        <v>45</v>
      </c>
    </row>
    <row r="17" spans="1:27" x14ac:dyDescent="0.3">
      <c r="A17" s="157" t="s">
        <v>120</v>
      </c>
      <c r="B17" s="121">
        <v>16</v>
      </c>
      <c r="C17" s="124">
        <v>11</v>
      </c>
      <c r="D17" s="127">
        <v>16</v>
      </c>
      <c r="E17" s="149"/>
      <c r="F17" s="158" t="s">
        <v>73</v>
      </c>
      <c r="G17" s="118">
        <v>0</v>
      </c>
      <c r="H17" s="57"/>
      <c r="I17" s="22"/>
      <c r="J17" s="23"/>
      <c r="K17" s="27"/>
      <c r="L17" s="30"/>
      <c r="M17" s="33"/>
      <c r="N17" s="39"/>
      <c r="O17" s="42"/>
      <c r="P17" s="45"/>
      <c r="Q17" s="48"/>
      <c r="R17" s="51"/>
      <c r="S17" s="54"/>
      <c r="T17" s="36"/>
      <c r="U17" s="63"/>
      <c r="V17" s="65">
        <f t="shared" ref="V17:V18" si="24">SUM(H17:U17)</f>
        <v>0</v>
      </c>
      <c r="W17" s="72"/>
      <c r="X17" s="75"/>
      <c r="Y17" s="69">
        <v>95</v>
      </c>
      <c r="Z17" s="66">
        <f t="shared" ref="Z17:Z24" si="25">Y17+X17-(V17+W17)</f>
        <v>95</v>
      </c>
      <c r="AA17" s="133">
        <f t="shared" si="2"/>
        <v>95</v>
      </c>
    </row>
    <row r="18" spans="1:27" x14ac:dyDescent="0.3">
      <c r="A18" s="157" t="s">
        <v>121</v>
      </c>
      <c r="B18" s="121">
        <v>16</v>
      </c>
      <c r="C18" s="124">
        <v>11</v>
      </c>
      <c r="D18" s="127">
        <v>16</v>
      </c>
      <c r="E18" s="149"/>
      <c r="F18" s="158" t="s">
        <v>73</v>
      </c>
      <c r="G18" s="118">
        <v>0</v>
      </c>
      <c r="H18" s="57"/>
      <c r="I18" s="22"/>
      <c r="J18" s="23"/>
      <c r="K18" s="27"/>
      <c r="L18" s="30"/>
      <c r="M18" s="33"/>
      <c r="N18" s="39"/>
      <c r="O18" s="42"/>
      <c r="P18" s="45"/>
      <c r="Q18" s="48"/>
      <c r="R18" s="51"/>
      <c r="S18" s="54"/>
      <c r="T18" s="36"/>
      <c r="U18" s="63"/>
      <c r="V18" s="65">
        <f t="shared" si="24"/>
        <v>0</v>
      </c>
      <c r="W18" s="72"/>
      <c r="X18" s="75"/>
      <c r="Y18" s="69">
        <v>90</v>
      </c>
      <c r="Z18" s="66">
        <f t="shared" si="25"/>
        <v>90</v>
      </c>
      <c r="AA18" s="133">
        <f t="shared" si="2"/>
        <v>90</v>
      </c>
    </row>
    <row r="19" spans="1:27" x14ac:dyDescent="0.3">
      <c r="A19" s="157" t="s">
        <v>122</v>
      </c>
      <c r="B19" s="121">
        <v>16</v>
      </c>
      <c r="C19" s="124">
        <v>11</v>
      </c>
      <c r="D19" s="127">
        <v>16</v>
      </c>
      <c r="E19" s="149"/>
      <c r="F19" s="158" t="s">
        <v>73</v>
      </c>
      <c r="G19" s="118">
        <v>0</v>
      </c>
      <c r="H19" s="57"/>
      <c r="I19" s="22"/>
      <c r="J19" s="23"/>
      <c r="K19" s="27"/>
      <c r="L19" s="30"/>
      <c r="M19" s="33"/>
      <c r="N19" s="39"/>
      <c r="O19" s="42"/>
      <c r="P19" s="45"/>
      <c r="Q19" s="48"/>
      <c r="R19" s="51"/>
      <c r="S19" s="54"/>
      <c r="T19" s="36"/>
      <c r="U19" s="63"/>
      <c r="V19" s="65">
        <f t="shared" ref="V19" si="26">SUM(H19:U19)</f>
        <v>0</v>
      </c>
      <c r="W19" s="72"/>
      <c r="X19" s="75"/>
      <c r="Y19" s="69">
        <v>85</v>
      </c>
      <c r="Z19" s="66">
        <f t="shared" si="25"/>
        <v>85</v>
      </c>
      <c r="AA19" s="133">
        <f t="shared" si="2"/>
        <v>85</v>
      </c>
    </row>
    <row r="20" spans="1:27" x14ac:dyDescent="0.3">
      <c r="A20" s="157" t="s">
        <v>123</v>
      </c>
      <c r="B20" s="121">
        <v>16</v>
      </c>
      <c r="C20" s="124">
        <v>11</v>
      </c>
      <c r="D20" s="127">
        <v>16</v>
      </c>
      <c r="E20" s="149"/>
      <c r="F20" s="158" t="s">
        <v>73</v>
      </c>
      <c r="G20" s="118">
        <v>0</v>
      </c>
      <c r="H20" s="57"/>
      <c r="I20" s="22"/>
      <c r="J20" s="23"/>
      <c r="K20" s="27"/>
      <c r="L20" s="30"/>
      <c r="M20" s="33"/>
      <c r="N20" s="39"/>
      <c r="O20" s="42"/>
      <c r="P20" s="45"/>
      <c r="Q20" s="48"/>
      <c r="R20" s="51"/>
      <c r="S20" s="54"/>
      <c r="T20" s="36"/>
      <c r="U20" s="63"/>
      <c r="V20" s="65">
        <f t="shared" ref="V20:V24" si="27">SUM(H20:U20)</f>
        <v>0</v>
      </c>
      <c r="W20" s="72"/>
      <c r="X20" s="75"/>
      <c r="Y20" s="69">
        <v>80</v>
      </c>
      <c r="Z20" s="66">
        <f t="shared" si="25"/>
        <v>80</v>
      </c>
      <c r="AA20" s="133">
        <f t="shared" si="2"/>
        <v>80</v>
      </c>
    </row>
    <row r="21" spans="1:27" x14ac:dyDescent="0.3">
      <c r="A21" s="157" t="s">
        <v>116</v>
      </c>
      <c r="B21" s="121">
        <v>20</v>
      </c>
      <c r="C21" s="124">
        <v>18</v>
      </c>
      <c r="D21" s="127">
        <v>22</v>
      </c>
      <c r="E21" s="149">
        <v>0</v>
      </c>
      <c r="F21" s="158" t="s">
        <v>73</v>
      </c>
      <c r="G21" s="118">
        <v>0</v>
      </c>
      <c r="H21" s="57"/>
      <c r="I21" s="22"/>
      <c r="J21" s="23"/>
      <c r="K21" s="27"/>
      <c r="L21" s="30"/>
      <c r="M21" s="33"/>
      <c r="N21" s="39"/>
      <c r="O21" s="42"/>
      <c r="P21" s="45"/>
      <c r="Q21" s="48"/>
      <c r="R21" s="51"/>
      <c r="S21" s="54"/>
      <c r="T21" s="36"/>
      <c r="U21" s="63"/>
      <c r="V21" s="65">
        <f t="shared" si="27"/>
        <v>0</v>
      </c>
      <c r="W21" s="72"/>
      <c r="X21" s="75"/>
      <c r="Y21" s="69">
        <v>50</v>
      </c>
      <c r="Z21" s="66">
        <f t="shared" si="25"/>
        <v>50</v>
      </c>
      <c r="AA21" s="133">
        <f t="shared" si="2"/>
        <v>50</v>
      </c>
    </row>
    <row r="22" spans="1:27" x14ac:dyDescent="0.3">
      <c r="A22" s="157" t="s">
        <v>117</v>
      </c>
      <c r="B22" s="121">
        <v>24</v>
      </c>
      <c r="C22" s="124">
        <v>18</v>
      </c>
      <c r="D22" s="127">
        <v>26</v>
      </c>
      <c r="E22" s="149">
        <v>0</v>
      </c>
      <c r="F22" s="158" t="s">
        <v>73</v>
      </c>
      <c r="G22" s="118">
        <v>0</v>
      </c>
      <c r="H22" s="57"/>
      <c r="I22" s="22"/>
      <c r="J22" s="23"/>
      <c r="K22" s="27"/>
      <c r="L22" s="30"/>
      <c r="M22" s="33"/>
      <c r="N22" s="39"/>
      <c r="O22" s="42"/>
      <c r="P22" s="45"/>
      <c r="Q22" s="48"/>
      <c r="R22" s="51"/>
      <c r="S22" s="54"/>
      <c r="T22" s="36"/>
      <c r="U22" s="63"/>
      <c r="V22" s="65">
        <f t="shared" si="27"/>
        <v>0</v>
      </c>
      <c r="W22" s="72"/>
      <c r="X22" s="75"/>
      <c r="Y22" s="69">
        <v>41</v>
      </c>
      <c r="Z22" s="66">
        <f t="shared" si="25"/>
        <v>41</v>
      </c>
      <c r="AA22" s="133">
        <f t="shared" si="2"/>
        <v>41</v>
      </c>
    </row>
    <row r="23" spans="1:27" x14ac:dyDescent="0.3">
      <c r="A23" s="157" t="s">
        <v>118</v>
      </c>
      <c r="B23" s="121">
        <v>20</v>
      </c>
      <c r="C23" s="124">
        <v>18</v>
      </c>
      <c r="D23" s="127">
        <v>21</v>
      </c>
      <c r="E23" s="149">
        <v>0</v>
      </c>
      <c r="F23" s="158" t="s">
        <v>73</v>
      </c>
      <c r="G23" s="118">
        <v>0</v>
      </c>
      <c r="H23" s="57"/>
      <c r="I23" s="22"/>
      <c r="J23" s="23"/>
      <c r="K23" s="27"/>
      <c r="L23" s="30"/>
      <c r="M23" s="33"/>
      <c r="N23" s="39"/>
      <c r="O23" s="42"/>
      <c r="P23" s="45"/>
      <c r="Q23" s="48"/>
      <c r="R23" s="51"/>
      <c r="S23" s="54"/>
      <c r="T23" s="36"/>
      <c r="U23" s="63"/>
      <c r="V23" s="65">
        <f t="shared" si="27"/>
        <v>0</v>
      </c>
      <c r="W23" s="72"/>
      <c r="X23" s="75"/>
      <c r="Y23" s="69">
        <v>39</v>
      </c>
      <c r="Z23" s="66">
        <f t="shared" si="25"/>
        <v>39</v>
      </c>
      <c r="AA23" s="133">
        <f t="shared" si="2"/>
        <v>39</v>
      </c>
    </row>
    <row r="24" spans="1:27" x14ac:dyDescent="0.3">
      <c r="A24" s="157" t="s">
        <v>119</v>
      </c>
      <c r="B24" s="121">
        <v>20</v>
      </c>
      <c r="C24" s="124">
        <v>18</v>
      </c>
      <c r="D24" s="127">
        <v>21</v>
      </c>
      <c r="E24" s="149">
        <v>0</v>
      </c>
      <c r="F24" s="158" t="s">
        <v>73</v>
      </c>
      <c r="G24" s="118">
        <v>0</v>
      </c>
      <c r="H24" s="57"/>
      <c r="I24" s="22"/>
      <c r="J24" s="23"/>
      <c r="K24" s="27"/>
      <c r="L24" s="30"/>
      <c r="M24" s="33"/>
      <c r="N24" s="39"/>
      <c r="O24" s="42"/>
      <c r="P24" s="45"/>
      <c r="Q24" s="48"/>
      <c r="R24" s="51"/>
      <c r="S24" s="54"/>
      <c r="T24" s="36"/>
      <c r="U24" s="63"/>
      <c r="V24" s="65">
        <f t="shared" si="27"/>
        <v>0</v>
      </c>
      <c r="W24" s="72"/>
      <c r="X24" s="75"/>
      <c r="Y24" s="69">
        <v>39</v>
      </c>
      <c r="Z24" s="66">
        <f t="shared" si="25"/>
        <v>39</v>
      </c>
      <c r="AA24" s="133">
        <f t="shared" si="2"/>
        <v>39</v>
      </c>
    </row>
    <row r="25" spans="1:27" x14ac:dyDescent="0.3">
      <c r="A25" s="157"/>
      <c r="B25" s="121"/>
      <c r="C25" s="124"/>
      <c r="D25" s="127"/>
      <c r="E25" s="149"/>
      <c r="F25" s="158" t="s">
        <v>73</v>
      </c>
      <c r="G25" s="118">
        <v>0</v>
      </c>
      <c r="H25" s="57"/>
      <c r="I25" s="22"/>
      <c r="J25" s="23"/>
      <c r="K25" s="27"/>
      <c r="L25" s="30"/>
      <c r="M25" s="33"/>
      <c r="N25" s="39"/>
      <c r="O25" s="42"/>
      <c r="P25" s="45"/>
      <c r="Q25" s="48"/>
      <c r="R25" s="51"/>
      <c r="S25" s="54"/>
      <c r="T25" s="36"/>
      <c r="U25" s="63"/>
      <c r="V25" s="65">
        <f t="shared" ref="V25" si="28">SUM(H25:U25)</f>
        <v>0</v>
      </c>
      <c r="W25" s="72"/>
      <c r="X25" s="75"/>
      <c r="Y25" s="69"/>
      <c r="Z25" s="66">
        <f t="shared" ref="Z25" si="29">Y25+X25-(V25+W25)</f>
        <v>0</v>
      </c>
      <c r="AA25" s="133">
        <f t="shared" ref="AA25" si="30">SMALL(Y25:Z25,1)</f>
        <v>0</v>
      </c>
    </row>
  </sheetData>
  <conditionalFormatting sqref="AA2:AA3 AA6:AA24">
    <cfRule type="cellIs" dxfId="7" priority="9" stopIfTrue="1" operator="lessThan">
      <formula>0.5</formula>
    </cfRule>
  </conditionalFormatting>
  <conditionalFormatting sqref="AA2:AA3 AA6:AA24">
    <cfRule type="cellIs" dxfId="6" priority="10" operator="lessThan">
      <formula>Y2/2</formula>
    </cfRule>
  </conditionalFormatting>
  <conditionalFormatting sqref="AA4">
    <cfRule type="cellIs" dxfId="5" priority="7" stopIfTrue="1" operator="lessThan">
      <formula>0.5</formula>
    </cfRule>
  </conditionalFormatting>
  <conditionalFormatting sqref="AA4">
    <cfRule type="cellIs" dxfId="4" priority="8" operator="lessThan">
      <formula>Y4/2</formula>
    </cfRule>
  </conditionalFormatting>
  <conditionalFormatting sqref="AA5">
    <cfRule type="cellIs" dxfId="3" priority="5" stopIfTrue="1" operator="lessThan">
      <formula>0.5</formula>
    </cfRule>
  </conditionalFormatting>
  <conditionalFormatting sqref="AA5">
    <cfRule type="cellIs" dxfId="2" priority="6" operator="lessThan">
      <formula>Y5/2</formula>
    </cfRule>
  </conditionalFormatting>
  <conditionalFormatting sqref="AA25">
    <cfRule type="cellIs" dxfId="1" priority="1" stopIfTrue="1" operator="lessThan">
      <formula>0.5</formula>
    </cfRule>
  </conditionalFormatting>
  <conditionalFormatting sqref="AA25">
    <cfRule type="cellIs" dxfId="0" priority="2" operator="lessThan">
      <formula>Y25/2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95" thickTop="1" thickBot="1" x14ac:dyDescent="0.35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7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6</v>
      </c>
      <c r="E3" s="10">
        <f ca="1">RANDBETWEEN(1,4)+RANDBETWEEN(1,4)+RANDBETWEEN(1,4)</f>
        <v>7</v>
      </c>
      <c r="F3" s="10">
        <f ca="1">RANDBETWEEN(1,4)+RANDBETWEEN(1,4)+RANDBETWEEN(1,4)+RANDBETWEEN(1,4)</f>
        <v>7</v>
      </c>
      <c r="G3" s="10">
        <f ca="1">RANDBETWEEN(1,4)+RANDBETWEEN(1,4)+RANDBETWEEN(1,4)+RANDBETWEEN(1,4)+RANDBETWEEN(1,4)</f>
        <v>15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3</v>
      </c>
      <c r="D4" s="10">
        <f ca="1">RANDBETWEEN(1,6)+RANDBETWEEN(1,6)</f>
        <v>3</v>
      </c>
      <c r="E4" s="10">
        <f ca="1">RANDBETWEEN(1,6)+RANDBETWEEN(1,6)+RANDBETWEEN(1,6)</f>
        <v>8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10</v>
      </c>
      <c r="H4" s="11">
        <f ca="1">RANDBETWEEN(1,6)+RANDBETWEEN(1,6)+RANDBETWEEN(1,6)+RANDBETWEEN(1,6)+RANDBETWEEN(1,6)+RANDBETWEEN(1,6)</f>
        <v>15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9</v>
      </c>
      <c r="E5" s="10">
        <f ca="1">RANDBETWEEN(1,8)+RANDBETWEEN(1,8)+RANDBETWEEN(1,8)</f>
        <v>9</v>
      </c>
      <c r="F5" s="10">
        <f ca="1">RANDBETWEEN(1,8)+RANDBETWEEN(1,8)+RANDBETWEEN(1,8)+RANDBETWEEN(1,8)</f>
        <v>10</v>
      </c>
      <c r="G5" s="10">
        <f ca="1">RANDBETWEEN(1,8)+RANDBETWEEN(1,8)+RANDBETWEEN(1,8)+RANDBETWEEN(1,8)+RANDBETWEEN(1,8)</f>
        <v>25</v>
      </c>
      <c r="H5" s="11">
        <f ca="1">RANDBETWEEN(1,8)+RANDBETWEEN(1,8)+RANDBETWEEN(1,8)+RANDBETWEEN(1,8)+RANDBETWEEN(1,8)+RANDBETWEEN(1,8)</f>
        <v>31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4</v>
      </c>
      <c r="D6" s="10">
        <f ca="1">RANDBETWEEN(1,10)+RANDBETWEEN(1,10)</f>
        <v>9</v>
      </c>
      <c r="E6" s="10">
        <f ca="1">RANDBETWEEN(1,10)+RANDBETWEEN(1,10)+RANDBETWEEN(1,10)</f>
        <v>13</v>
      </c>
      <c r="F6" s="10">
        <f ca="1">RANDBETWEEN(1,10)+RANDBETWEEN(1,10)+RANDBETWEEN(1,10)+RANDBETWEEN(1,10)</f>
        <v>15</v>
      </c>
      <c r="G6" s="10">
        <f ca="1">RANDBETWEEN(1,10)+RANDBETWEEN(1,10)+RANDBETWEEN(1,10)+RANDBETWEEN(1,10)+RANDBETWEEN(1,10)</f>
        <v>29</v>
      </c>
      <c r="H6" s="11">
        <f ca="1">RANDBETWEEN(1,10)+RANDBETWEEN(1,10)+RANDBETWEEN(1,10)+RANDBETWEEN(1,10)+RANDBETWEEN(1,10)+RANDBETWEEN(1,10)</f>
        <v>36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10</v>
      </c>
      <c r="D7" s="10">
        <f ca="1">RANDBETWEEN(1,12)+RANDBETWEEN(1,12)</f>
        <v>16</v>
      </c>
      <c r="E7" s="10">
        <f ca="1">RANDBETWEEN(1,12)+RANDBETWEEN(1,12)+RANDBETWEEN(1,12)</f>
        <v>13</v>
      </c>
      <c r="F7" s="10">
        <f ca="1">RANDBETWEEN(1,12)+RANDBETWEEN(1,12)+RANDBETWEEN(1,12)+RANDBETWEEN(1,12)</f>
        <v>20</v>
      </c>
      <c r="G7" s="10">
        <f ca="1">RANDBETWEEN(1,12)+RANDBETWEEN(1,12)+RANDBETWEEN(1,12)+RANDBETWEEN(1,12)+RANDBETWEEN(1,12)</f>
        <v>43</v>
      </c>
      <c r="H7" s="11">
        <f ca="1">RANDBETWEEN(1,12)+RANDBETWEEN(1,12)+RANDBETWEEN(1,12)+RANDBETWEEN(1,12)+RANDBETWEEN(1,12)+RANDBETWEEN(1,12)</f>
        <v>59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3</v>
      </c>
      <c r="D8" s="10">
        <f ca="1">RANDBETWEEN(1,20)+RANDBETWEEN(1,20)</f>
        <v>11</v>
      </c>
      <c r="E8" s="10">
        <f ca="1">RANDBETWEEN(1,20)+RANDBETWEEN(1,20)+RANDBETWEEN(1,20)</f>
        <v>36</v>
      </c>
      <c r="F8" s="10">
        <f ca="1">RANDBETWEEN(1,20)+RANDBETWEEN(1,20)+RANDBETWEEN(1,20)+RANDBETWEEN(1,20)</f>
        <v>58</v>
      </c>
      <c r="G8" s="10">
        <f ca="1">RANDBETWEEN(1,20)+RANDBETWEEN(1,20)+RANDBETWEEN(1,20)+RANDBETWEEN(1,20)+RANDBETWEEN(1,20)</f>
        <v>18</v>
      </c>
      <c r="H8" s="11">
        <f ca="1">RANDBETWEEN(1,20)+RANDBETWEEN(1,20)+RANDBETWEEN(1,20)+RANDBETWEEN(1,20)+RANDBETWEEN(1,20)+RANDBETWEEN(1,20)</f>
        <v>57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98</v>
      </c>
      <c r="D9" s="13">
        <f ca="1">RANDBETWEEN(1,100)+RANDBETWEEN(1,100)</f>
        <v>149</v>
      </c>
      <c r="E9" s="13">
        <f ca="1">RANDBETWEEN(1,100)+RANDBETWEEN(1,100)+RANDBETWEEN(1,100)</f>
        <v>129</v>
      </c>
      <c r="F9" s="13">
        <f ca="1">RANDBETWEEN(1,100)+RANDBETWEEN(1,100)+RANDBETWEEN(1,100)+RANDBETWEEN(1,100)</f>
        <v>198</v>
      </c>
      <c r="G9" s="13">
        <f ca="1">RANDBETWEEN(1,100)+RANDBETWEEN(1,100)+RANDBETWEEN(1,100)+RANDBETWEEN(1,100)+RANDBETWEEN(1,100)</f>
        <v>275</v>
      </c>
      <c r="H9" s="14">
        <f ca="1">RANDBETWEEN(1,100)+RANDBETWEEN(1,100)+RANDBETWEEN(1,100)+RANDBETWEEN(1,100)+RANDBETWEEN(1,100)+RANDBETWEEN(1,100)</f>
        <v>234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2016-05-23T23:22:33Z</dcterms:modified>
</cp:coreProperties>
</file>