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4356" windowWidth="5052" windowHeight="4356" activeTab="3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J9" i="3" l="1"/>
  <c r="K9" i="3" s="1"/>
  <c r="H16" i="2" l="1"/>
  <c r="I16" i="2" s="1"/>
  <c r="D16" i="5" l="1"/>
  <c r="C16" i="5"/>
  <c r="D7" i="3" l="1"/>
  <c r="E7" i="3" s="1"/>
  <c r="D8" i="3"/>
  <c r="E8" i="3" s="1"/>
  <c r="D9" i="3"/>
  <c r="E9" i="3" s="1"/>
  <c r="D10" i="3"/>
  <c r="E10" i="3" s="1"/>
  <c r="D11" i="3"/>
  <c r="E11" i="3" s="1"/>
  <c r="H8" i="2"/>
  <c r="I8" i="2" s="1"/>
  <c r="H6" i="2"/>
  <c r="I6" i="2" s="1"/>
  <c r="Y2" i="5" l="1"/>
  <c r="Y6" i="5" l="1"/>
  <c r="H9" i="2" l="1"/>
  <c r="I9" i="2" s="1"/>
  <c r="H7" i="2"/>
  <c r="I7" i="2" s="1"/>
  <c r="H5" i="2"/>
  <c r="I5" i="2" s="1"/>
  <c r="H4" i="2"/>
  <c r="I4" i="2" s="1"/>
  <c r="H3" i="2"/>
  <c r="I3" i="2" s="1"/>
  <c r="D6" i="3"/>
  <c r="E6" i="3" s="1"/>
  <c r="D5" i="3"/>
  <c r="E5" i="3" s="1"/>
  <c r="D4" i="3"/>
  <c r="E4" i="3" s="1"/>
  <c r="D3" i="3"/>
  <c r="E3" i="3" s="1"/>
  <c r="D2" i="3"/>
  <c r="E2" i="3" s="1"/>
  <c r="D11" i="5" l="1"/>
  <c r="B11" i="5"/>
  <c r="D8" i="1" l="1"/>
  <c r="E8" i="1" s="1"/>
  <c r="V16" i="5"/>
  <c r="E3" i="1" l="1"/>
  <c r="D10" i="1" l="1"/>
  <c r="D9" i="1"/>
  <c r="D7" i="1"/>
  <c r="D6" i="1"/>
  <c r="D5" i="1"/>
  <c r="D4" i="1"/>
  <c r="D2" i="1"/>
  <c r="V10" i="5" l="1"/>
  <c r="Z10" i="5" s="1"/>
  <c r="AA10" i="5" s="1"/>
  <c r="C5" i="5" l="1"/>
  <c r="D5" i="5"/>
  <c r="B5" i="5" l="1"/>
  <c r="H2" i="2" l="1"/>
  <c r="I2" i="2" l="1"/>
  <c r="D3" i="5" l="1"/>
  <c r="B3" i="5"/>
  <c r="D2" i="5"/>
  <c r="B2" i="5"/>
  <c r="H12" i="2" l="1"/>
  <c r="H13" i="2"/>
  <c r="H14" i="2"/>
  <c r="H15" i="2"/>
  <c r="I15" i="2" l="1"/>
  <c r="I14" i="2"/>
  <c r="I13" i="2"/>
  <c r="I12" i="2"/>
  <c r="E10" i="1"/>
  <c r="J8" i="3" l="1"/>
  <c r="K8" i="3" s="1"/>
  <c r="I13" i="1" l="1"/>
  <c r="I12" i="1"/>
  <c r="I14" i="1" s="1"/>
  <c r="I15" i="1" s="1"/>
  <c r="I11" i="1"/>
  <c r="D12" i="1" l="1"/>
  <c r="J7" i="3" l="1"/>
  <c r="K7" i="3" s="1"/>
  <c r="J6" i="3" l="1"/>
  <c r="K6" i="3" s="1"/>
  <c r="J5" i="3" l="1"/>
  <c r="K5" i="3" s="1"/>
  <c r="Z16" i="5" l="1"/>
  <c r="AA16" i="5" s="1"/>
  <c r="J4" i="3" l="1"/>
  <c r="K4" i="3" s="1"/>
  <c r="J3" i="3"/>
  <c r="K3" i="3" s="1"/>
  <c r="J2" i="3"/>
  <c r="K2" i="3" s="1"/>
  <c r="V3" i="5" l="1"/>
  <c r="Z3" i="5" s="1"/>
  <c r="AA3" i="5" s="1"/>
  <c r="E9" i="1" l="1"/>
  <c r="V7" i="5" l="1"/>
  <c r="Z7" i="5" s="1"/>
  <c r="AA7" i="5" s="1"/>
  <c r="V12" i="5" l="1"/>
  <c r="Z12" i="5" s="1"/>
  <c r="AA12" i="5" s="1"/>
  <c r="Y8" i="5" l="1"/>
  <c r="V14" i="5" l="1"/>
  <c r="Z14" i="5" s="1"/>
  <c r="AA14" i="5" s="1"/>
  <c r="V8" i="5" l="1"/>
  <c r="V5" i="5" l="1"/>
  <c r="Z5" i="5" s="1"/>
  <c r="AA5" i="5" s="1"/>
  <c r="Z8" i="5" l="1"/>
  <c r="AA8" i="5" s="1"/>
  <c r="E7" i="1" l="1"/>
  <c r="C6" i="5" l="1"/>
  <c r="D6" i="5"/>
  <c r="B6" i="5"/>
  <c r="D5" i="4" l="1"/>
  <c r="N13" i="1" l="1"/>
  <c r="N14" i="1" l="1"/>
  <c r="N12" i="1"/>
  <c r="V9" i="5" l="1"/>
  <c r="Z9" i="5" s="1"/>
  <c r="AA9" i="5" s="1"/>
  <c r="M6" i="1" l="1"/>
  <c r="M8" i="1"/>
  <c r="M7" i="1"/>
  <c r="N16" i="1" s="1"/>
  <c r="E2" i="1" l="1"/>
  <c r="M9" i="1" l="1"/>
  <c r="M10" i="1" s="1"/>
  <c r="V6" i="5" l="1"/>
  <c r="Z6" i="5" s="1"/>
  <c r="AA6" i="5" s="1"/>
  <c r="E4" i="1" l="1"/>
  <c r="E6" i="1"/>
  <c r="E5" i="1" l="1"/>
  <c r="V4" i="5" l="1"/>
  <c r="V2" i="5"/>
  <c r="Z4" i="5" l="1"/>
  <c r="AA4" i="5" s="1"/>
  <c r="Z2" i="5"/>
  <c r="AA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F12" authorId="0">
      <text>
        <r>
          <rPr>
            <i/>
            <sz val="12"/>
            <color theme="1"/>
            <rFont val="Times New Roman"/>
            <family val="1"/>
          </rPr>
          <t>bless +1</t>
        </r>
      </text>
    </comment>
    <comment ref="G12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F13" authorId="0">
      <text>
        <r>
          <rPr>
            <i/>
            <sz val="12"/>
            <color theme="1"/>
            <rFont val="Times New Roman"/>
            <family val="1"/>
          </rPr>
          <t>bless +1</t>
        </r>
      </text>
    </comment>
    <comment ref="G13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F14" authorId="0">
      <text>
        <r>
          <rPr>
            <i/>
            <sz val="12"/>
            <color theme="1"/>
            <rFont val="Times New Roman"/>
            <family val="1"/>
          </rPr>
          <t>bless +1</t>
        </r>
      </text>
    </comment>
    <comment ref="G14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F15" authorId="0">
      <text>
        <r>
          <rPr>
            <i/>
            <sz val="12"/>
            <color theme="1"/>
            <rFont val="Times New Roman"/>
            <family val="1"/>
          </rPr>
          <t>bless +1</t>
        </r>
      </text>
    </comment>
    <comment ref="G15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B3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B5" authorId="0">
      <text>
        <r>
          <rPr>
            <i/>
            <sz val="12"/>
            <color theme="1"/>
            <rFont val="Times New Roman"/>
            <family val="1"/>
          </rPr>
          <t>shield of faith +3
prot. fr. evil +2</t>
        </r>
      </text>
    </comment>
    <comment ref="C5" authorId="0">
      <text>
        <r>
          <rPr>
            <i/>
            <sz val="12"/>
            <color theme="1"/>
            <rFont val="Times New Roman"/>
            <family val="1"/>
          </rPr>
          <t>shield of faith +3
prot. fr. evil +2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shield of faith +3
prot. fr. evil +2</t>
        </r>
      </text>
    </comment>
    <comment ref="B6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C6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D6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K6" authorId="0">
      <text>
        <r>
          <rPr>
            <i/>
            <sz val="12"/>
            <color theme="1"/>
            <rFont val="Times New Roman"/>
            <family val="1"/>
          </rPr>
          <t>Resist Cold (2)</t>
        </r>
      </text>
    </comment>
    <comment ref="K8" authorId="0">
      <text>
        <r>
          <rPr>
            <i/>
            <sz val="12"/>
            <color theme="1"/>
            <rFont val="Times New Roman"/>
            <family val="1"/>
          </rPr>
          <t>endure elements</t>
        </r>
      </text>
    </comment>
    <comment ref="B11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D11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B16" authorId="0">
      <text>
        <r>
          <rPr>
            <i/>
            <sz val="12"/>
            <color theme="1"/>
            <rFont val="Times New Roman"/>
            <family val="1"/>
          </rPr>
          <t>shield +4</t>
        </r>
      </text>
    </comment>
    <comment ref="C16" authorId="0">
      <text>
        <r>
          <rPr>
            <i/>
            <sz val="12"/>
            <color theme="1"/>
            <rFont val="Times New Roman"/>
            <family val="1"/>
          </rPr>
          <t>shield +4</t>
        </r>
      </text>
    </comment>
    <comment ref="D16" authorId="0">
      <text>
        <r>
          <rPr>
            <i/>
            <sz val="12"/>
            <color theme="1"/>
            <rFont val="Times New Roman"/>
            <family val="1"/>
          </rPr>
          <t>shield +4</t>
        </r>
      </text>
    </comment>
  </commentList>
</comments>
</file>

<file path=xl/sharedStrings.xml><?xml version="1.0" encoding="utf-8"?>
<sst xmlns="http://schemas.openxmlformats.org/spreadsheetml/2006/main" count="243" uniqueCount="137">
  <si>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</si>
  <si>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</si>
  <si>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</si>
  <si>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</si>
  <si>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</si>
  <si>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</si>
  <si>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</si>
  <si>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</si>
  <si>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</si>
  <si>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</si>
  <si>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</si>
  <si>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</si>
  <si>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</si>
  <si>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</si>
  <si>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</si>
  <si>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</si>
  <si>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</si>
  <si>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</si>
  <si>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</si>
  <si>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</si>
  <si>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</si>
  <si>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</si>
  <si>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</si>
  <si>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</si>
  <si>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</si>
  <si>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</si>
  <si>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</si>
  <si>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</si>
  <si>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</si>
  <si>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</si>
  <si>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</si>
  <si>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</si>
  <si>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</si>
  <si>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</si>
  <si>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</si>
  <si>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</si>
  <si>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</si>
  <si>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</si>
  <si>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</si>
  <si>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</si>
  <si>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</si>
  <si>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</si>
  <si>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</si>
  <si>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</si>
  <si>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</si>
  <si>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</si>
  <si>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</si>
  <si>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</si>
  <si>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</si>
  <si>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</si>
  <si>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</si>
  <si>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</si>
  <si>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</si>
  <si>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</si>
  <si>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</si>
  <si>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</si>
  <si>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</si>
  <si>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</si>
  <si>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</si>
  <si>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</si>
  <si>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</si>
  <si>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</si>
  <si>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</si>
  <si>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</si>
  <si>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</si>
  <si>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</si>
  <si>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</si>
  <si>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</si>
  <si>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</si>
  <si>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</si>
  <si>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</si>
  <si>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</si>
  <si>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</si>
  <si>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</si>
  <si>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Allisa</t>
  </si>
  <si>
    <t>druid</t>
  </si>
  <si>
    <t>Save vs.</t>
  </si>
  <si>
    <t>Rook</t>
  </si>
  <si>
    <t>Details</t>
  </si>
  <si>
    <t>Spell Resist</t>
  </si>
  <si>
    <t>Maiko</t>
  </si>
  <si>
    <t>bard</t>
  </si>
  <si>
    <t>30’/80’</t>
  </si>
  <si>
    <t>Kedrik</t>
  </si>
  <si>
    <t>archivist</t>
  </si>
  <si>
    <t>prcg/slsh</t>
  </si>
  <si>
    <t>Fingers</t>
  </si>
  <si>
    <t>rogue-trapsmith</t>
  </si>
  <si>
    <t>Sarge</t>
  </si>
  <si>
    <t>warmage</t>
  </si>
  <si>
    <t>Bite</t>
  </si>
  <si>
    <t>Claw 1</t>
  </si>
  <si>
    <t>Claw 2</t>
  </si>
  <si>
    <t>Listen</t>
  </si>
  <si>
    <t>Move Silently</t>
  </si>
  <si>
    <t>Hide</t>
  </si>
  <si>
    <t>Lauren</t>
  </si>
  <si>
    <t>Ben</t>
  </si>
  <si>
    <t>duskblade</t>
  </si>
  <si>
    <t>1d8+2</t>
  </si>
  <si>
    <t>2d6+4</t>
  </si>
  <si>
    <t>Jump</t>
  </si>
  <si>
    <t>Grapple</t>
  </si>
  <si>
    <t>Targeting</t>
  </si>
  <si>
    <t>Quariis</t>
  </si>
  <si>
    <t>Ellethwen</t>
  </si>
  <si>
    <t>Thamilis</t>
  </si>
  <si>
    <t>druids</t>
  </si>
  <si>
    <t>cleric-rogue-inquis</t>
  </si>
  <si>
    <t>Ellethwen (bear form)</t>
  </si>
  <si>
    <t>Quariis (wolverine form)</t>
  </si>
  <si>
    <t>Thamilis (wolf form)</t>
  </si>
  <si>
    <t>Mov.Sil.</t>
  </si>
  <si>
    <t>20’</t>
  </si>
  <si>
    <t>7th Circle Druids</t>
  </si>
  <si>
    <t>Draconomicon 250</t>
  </si>
  <si>
    <t>40’/150’pr</t>
  </si>
  <si>
    <t>2d6+6</t>
  </si>
  <si>
    <t>1d8+3</t>
  </si>
  <si>
    <t>Wing 1</t>
  </si>
  <si>
    <t>Wing 2</t>
  </si>
  <si>
    <t>1d6+3</t>
  </si>
  <si>
    <t>Tail</t>
  </si>
  <si>
    <t>1d8+9</t>
  </si>
  <si>
    <t>Breath Weapon</t>
  </si>
  <si>
    <t xml:space="preserve">DC </t>
  </si>
  <si>
    <t>magic</t>
  </si>
  <si>
    <t>Imm</t>
  </si>
  <si>
    <t>Spot</t>
  </si>
  <si>
    <t>Bluff</t>
  </si>
  <si>
    <t>Diplomacy</t>
  </si>
  <si>
    <t>Intimidate</t>
  </si>
  <si>
    <t>Concentration</t>
  </si>
  <si>
    <t>Klorphax</t>
  </si>
  <si>
    <t>m YA green dragon</t>
  </si>
  <si>
    <t>7th Circle Dr.</t>
  </si>
  <si>
    <t>Dispel Magic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</si>
</sst>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  <font>
      <b/>
      <sz val="12"/>
      <color rgb="FFFF33CC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indexed="64"/>
      </patternFill>
    </fill>
  </fills>
  <borders count="69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medium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20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9" borderId="32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0" fillId="18" borderId="31" xfId="0" applyFill="1" applyBorder="1" applyAlignment="1">
      <alignment horizontal="center"/>
    </xf>
    <xf numFmtId="0" fontId="8" fillId="17" borderId="33" xfId="0" applyFont="1" applyFill="1" applyBorder="1" applyAlignment="1">
      <alignment horizontal="center" vertical="center" wrapText="1"/>
    </xf>
    <xf numFmtId="0" fontId="9" fillId="17" borderId="34" xfId="0" applyFont="1" applyFill="1" applyBorder="1" applyAlignment="1">
      <alignment horizontal="center"/>
    </xf>
    <xf numFmtId="0" fontId="9" fillId="17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16" borderId="41" xfId="0" applyFont="1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9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13" fillId="22" borderId="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164" fontId="0" fillId="5" borderId="52" xfId="0" applyNumberFormat="1" applyFill="1" applyBorder="1" applyAlignment="1">
      <alignment horizontal="center"/>
    </xf>
    <xf numFmtId="0" fontId="14" fillId="9" borderId="29" xfId="0" applyFont="1" applyFill="1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/>
    </xf>
    <xf numFmtId="0" fontId="14" fillId="9" borderId="31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5" fillId="18" borderId="31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0" fillId="14" borderId="21" xfId="0" quotePrefix="1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16" borderId="39" xfId="0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6" xfId="0" applyFont="1" applyBorder="1" applyAlignment="1">
      <alignment horizontal="center"/>
    </xf>
    <xf numFmtId="0" fontId="4" fillId="5" borderId="31" xfId="0" applyFont="1" applyFill="1" applyBorder="1" applyAlignment="1">
      <alignment horizontal="center"/>
    </xf>
    <xf numFmtId="0" fontId="0" fillId="6" borderId="39" xfId="0" applyFill="1" applyBorder="1" applyAlignment="1">
      <alignment horizontal="center"/>
    </xf>
    <xf numFmtId="0" fontId="0" fillId="14" borderId="30" xfId="0" applyFill="1" applyBorder="1" applyAlignment="1">
      <alignment horizontal="center"/>
    </xf>
    <xf numFmtId="0" fontId="2" fillId="7" borderId="59" xfId="0" applyFont="1" applyFill="1" applyBorder="1" applyAlignment="1">
      <alignment horizontal="center"/>
    </xf>
    <xf numFmtId="0" fontId="6" fillId="22" borderId="62" xfId="0" applyFont="1" applyFill="1" applyBorder="1" applyAlignment="1">
      <alignment horizontal="center"/>
    </xf>
    <xf numFmtId="0" fontId="14" fillId="9" borderId="63" xfId="0" applyFont="1" applyFill="1" applyBorder="1" applyAlignment="1">
      <alignment horizontal="center"/>
    </xf>
    <xf numFmtId="0" fontId="0" fillId="14" borderId="64" xfId="0" applyFill="1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6" borderId="61" xfId="0" applyFill="1" applyBorder="1" applyAlignment="1">
      <alignment horizontal="center"/>
    </xf>
    <xf numFmtId="0" fontId="0" fillId="7" borderId="61" xfId="0" applyFill="1" applyBorder="1" applyAlignment="1">
      <alignment horizontal="center"/>
    </xf>
    <xf numFmtId="0" fontId="0" fillId="8" borderId="61" xfId="0" applyFill="1" applyBorder="1" applyAlignment="1">
      <alignment horizontal="center"/>
    </xf>
    <xf numFmtId="0" fontId="7" fillId="9" borderId="61" xfId="0" applyFont="1" applyFill="1" applyBorder="1" applyAlignment="1">
      <alignment horizontal="center"/>
    </xf>
    <xf numFmtId="0" fontId="0" fillId="11" borderId="61" xfId="0" applyFill="1" applyBorder="1" applyAlignment="1">
      <alignment horizontal="center"/>
    </xf>
    <xf numFmtId="0" fontId="0" fillId="5" borderId="61" xfId="0" applyFill="1" applyBorder="1" applyAlignment="1">
      <alignment horizontal="center"/>
    </xf>
    <xf numFmtId="0" fontId="0" fillId="12" borderId="61" xfId="0" applyFill="1" applyBorder="1" applyAlignment="1">
      <alignment horizontal="center"/>
    </xf>
    <xf numFmtId="0" fontId="0" fillId="13" borderId="61" xfId="0" applyFill="1" applyBorder="1" applyAlignment="1">
      <alignment horizontal="center"/>
    </xf>
    <xf numFmtId="0" fontId="0" fillId="14" borderId="61" xfId="0" applyFill="1" applyBorder="1" applyAlignment="1">
      <alignment horizontal="center"/>
    </xf>
    <xf numFmtId="0" fontId="0" fillId="15" borderId="61" xfId="0" applyFill="1" applyBorder="1" applyAlignment="1">
      <alignment horizontal="center"/>
    </xf>
    <xf numFmtId="0" fontId="0" fillId="10" borderId="61" xfId="0" applyFill="1" applyBorder="1" applyAlignment="1">
      <alignment horizontal="center"/>
    </xf>
    <xf numFmtId="0" fontId="0" fillId="16" borderId="62" xfId="0" applyFill="1" applyBorder="1" applyAlignment="1">
      <alignment horizontal="center"/>
    </xf>
    <xf numFmtId="0" fontId="0" fillId="0" borderId="63" xfId="0" applyBorder="1" applyAlignment="1">
      <alignment horizontal="center"/>
    </xf>
    <xf numFmtId="0" fontId="9" fillId="17" borderId="66" xfId="0" applyFont="1" applyFill="1" applyBorder="1" applyAlignment="1">
      <alignment horizontal="center"/>
    </xf>
    <xf numFmtId="0" fontId="0" fillId="4" borderId="63" xfId="0" applyFill="1" applyBorder="1" applyAlignment="1">
      <alignment horizontal="center"/>
    </xf>
    <xf numFmtId="0" fontId="0" fillId="6" borderId="63" xfId="0" applyFill="1" applyBorder="1" applyAlignment="1">
      <alignment horizontal="center"/>
    </xf>
    <xf numFmtId="0" fontId="5" fillId="19" borderId="67" xfId="0" applyFont="1" applyFill="1" applyBorder="1" applyAlignment="1">
      <alignment horizontal="center"/>
    </xf>
    <xf numFmtId="0" fontId="2" fillId="7" borderId="27" xfId="0" applyFont="1" applyFill="1" applyBorder="1" applyAlignment="1">
      <alignment horizontal="center"/>
    </xf>
    <xf numFmtId="0" fontId="4" fillId="20" borderId="20" xfId="0" applyFont="1" applyFill="1" applyBorder="1" applyAlignment="1">
      <alignment horizontal="center"/>
    </xf>
    <xf numFmtId="0" fontId="4" fillId="21" borderId="5" xfId="0" applyFont="1" applyFill="1" applyBorder="1" applyAlignment="1">
      <alignment horizontal="center"/>
    </xf>
    <xf numFmtId="0" fontId="0" fillId="14" borderId="13" xfId="0" applyFill="1" applyBorder="1" applyAlignment="1">
      <alignment horizontal="center"/>
    </xf>
    <xf numFmtId="0" fontId="7" fillId="14" borderId="5" xfId="0" applyFont="1" applyFill="1" applyBorder="1" applyAlignment="1">
      <alignment horizontal="center"/>
    </xf>
    <xf numFmtId="0" fontId="0" fillId="14" borderId="14" xfId="0" applyFill="1" applyBorder="1" applyAlignment="1">
      <alignment horizontal="center"/>
    </xf>
    <xf numFmtId="0" fontId="4" fillId="20" borderId="60" xfId="0" applyFont="1" applyFill="1" applyBorder="1" applyAlignment="1">
      <alignment horizontal="center"/>
    </xf>
    <xf numFmtId="0" fontId="4" fillId="21" borderId="61" xfId="0" applyFont="1" applyFill="1" applyBorder="1" applyAlignment="1">
      <alignment horizontal="center"/>
    </xf>
    <xf numFmtId="0" fontId="0" fillId="14" borderId="60" xfId="0" applyFill="1" applyBorder="1" applyAlignment="1">
      <alignment horizontal="center"/>
    </xf>
    <xf numFmtId="0" fontId="5" fillId="18" borderId="63" xfId="0" applyFont="1" applyFill="1" applyBorder="1" applyAlignment="1">
      <alignment horizontal="center" vertical="center"/>
    </xf>
    <xf numFmtId="0" fontId="9" fillId="14" borderId="34" xfId="0" applyFont="1" applyFill="1" applyBorder="1" applyAlignment="1">
      <alignment horizontal="center"/>
    </xf>
    <xf numFmtId="0" fontId="5" fillId="14" borderId="30" xfId="0" applyFont="1" applyFill="1" applyBorder="1" applyAlignment="1">
      <alignment horizontal="center" vertical="center"/>
    </xf>
    <xf numFmtId="0" fontId="5" fillId="14" borderId="68" xfId="0" applyFont="1" applyFill="1" applyBorder="1" applyAlignment="1">
      <alignment horizontal="center"/>
    </xf>
    <xf numFmtId="0" fontId="0" fillId="5" borderId="45" xfId="0" quotePrefix="1" applyFill="1" applyBorder="1" applyAlignment="1">
      <alignment horizontal="center"/>
    </xf>
    <xf numFmtId="0" fontId="6" fillId="23" borderId="8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387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000000"/>
      <color rgb="FFFF3399"/>
      <color rgb="FF0000FF"/>
      <color rgb="FFFF99FF"/>
      <color rgb="FFFFFF66"/>
      <color rgb="FF99FFCC"/>
      <color rgb="FF00FF0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13</c:v>
                </c:pt>
                <c:pt idx="5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9</c:v>
                </c:pt>
                <c:pt idx="3">
                  <c:v>12</c:v>
                </c:pt>
                <c:pt idx="4">
                  <c:v>13</c:v>
                </c:pt>
                <c:pt idx="5">
                  <c:v>13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11</c:v>
                </c:pt>
                <c:pt idx="4">
                  <c:v>15</c:v>
                </c:pt>
                <c:pt idx="5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7</c:v>
                </c:pt>
                <c:pt idx="1">
                  <c:v>4</c:v>
                </c:pt>
                <c:pt idx="2">
                  <c:v>11</c:v>
                </c:pt>
                <c:pt idx="3">
                  <c:v>14</c:v>
                </c:pt>
                <c:pt idx="4">
                  <c:v>15</c:v>
                </c:pt>
                <c:pt idx="5">
                  <c:v>26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12</c:v>
                </c:pt>
                <c:pt idx="2">
                  <c:v>14</c:v>
                </c:pt>
                <c:pt idx="3">
                  <c:v>35</c:v>
                </c:pt>
                <c:pt idx="4">
                  <c:v>28</c:v>
                </c:pt>
                <c:pt idx="5">
                  <c:v>42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15</c:v>
                </c:pt>
                <c:pt idx="2">
                  <c:v>22</c:v>
                </c:pt>
                <c:pt idx="3">
                  <c:v>30</c:v>
                </c:pt>
                <c:pt idx="4">
                  <c:v>31</c:v>
                </c:pt>
                <c:pt idx="5">
                  <c:v>35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19</c:v>
                </c:pt>
                <c:pt idx="1">
                  <c:v>30</c:v>
                </c:pt>
                <c:pt idx="2">
                  <c:v>18</c:v>
                </c:pt>
                <c:pt idx="3">
                  <c:v>54</c:v>
                </c:pt>
                <c:pt idx="4">
                  <c:v>66</c:v>
                </c:pt>
                <c:pt idx="5">
                  <c:v>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209664"/>
        <c:axId val="130211200"/>
        <c:axId val="18159360"/>
      </c:area3DChart>
      <c:catAx>
        <c:axId val="1302096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0211200"/>
        <c:crosses val="autoZero"/>
        <c:auto val="1"/>
        <c:lblAlgn val="ctr"/>
        <c:lblOffset val="100"/>
        <c:noMultiLvlLbl val="0"/>
      </c:catAx>
      <c:valAx>
        <c:axId val="130211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0209664"/>
        <c:crosses val="autoZero"/>
        <c:crossBetween val="midCat"/>
      </c:valAx>
      <c:serAx>
        <c:axId val="181593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021120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19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12</c:v>
                </c:pt>
                <c:pt idx="5">
                  <c:v>15</c:v>
                </c:pt>
                <c:pt idx="6">
                  <c:v>30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11</c:v>
                </c:pt>
                <c:pt idx="4">
                  <c:v>14</c:v>
                </c:pt>
                <c:pt idx="5">
                  <c:v>22</c:v>
                </c:pt>
                <c:pt idx="6">
                  <c:v>18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12</c:v>
                </c:pt>
                <c:pt idx="2">
                  <c:v>11</c:v>
                </c:pt>
                <c:pt idx="3">
                  <c:v>14</c:v>
                </c:pt>
                <c:pt idx="4">
                  <c:v>35</c:v>
                </c:pt>
                <c:pt idx="5">
                  <c:v>30</c:v>
                </c:pt>
                <c:pt idx="6">
                  <c:v>54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13</c:v>
                </c:pt>
                <c:pt idx="1">
                  <c:v>13</c:v>
                </c:pt>
                <c:pt idx="2">
                  <c:v>15</c:v>
                </c:pt>
                <c:pt idx="3">
                  <c:v>15</c:v>
                </c:pt>
                <c:pt idx="4">
                  <c:v>28</c:v>
                </c:pt>
                <c:pt idx="5">
                  <c:v>31</c:v>
                </c:pt>
                <c:pt idx="6">
                  <c:v>66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10</c:v>
                </c:pt>
                <c:pt idx="1">
                  <c:v>13</c:v>
                </c:pt>
                <c:pt idx="2">
                  <c:v>24</c:v>
                </c:pt>
                <c:pt idx="3">
                  <c:v>26</c:v>
                </c:pt>
                <c:pt idx="4">
                  <c:v>42</c:v>
                </c:pt>
                <c:pt idx="5">
                  <c:v>35</c:v>
                </c:pt>
                <c:pt idx="6">
                  <c:v>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24832"/>
        <c:axId val="11626368"/>
        <c:axId val="62180416"/>
      </c:area3DChart>
      <c:catAx>
        <c:axId val="1162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626368"/>
        <c:crosses val="autoZero"/>
        <c:auto val="1"/>
        <c:lblAlgn val="ctr"/>
        <c:lblOffset val="100"/>
        <c:noMultiLvlLbl val="0"/>
      </c:catAx>
      <c:valAx>
        <c:axId val="11626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624832"/>
        <c:crosses val="autoZero"/>
        <c:crossBetween val="midCat"/>
      </c:valAx>
      <c:serAx>
        <c:axId val="621804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162636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13</c:v>
                </c:pt>
                <c:pt idx="5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9</c:v>
                </c:pt>
                <c:pt idx="3">
                  <c:v>12</c:v>
                </c:pt>
                <c:pt idx="4">
                  <c:v>13</c:v>
                </c:pt>
                <c:pt idx="5">
                  <c:v>13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11</c:v>
                </c:pt>
                <c:pt idx="4">
                  <c:v>15</c:v>
                </c:pt>
                <c:pt idx="5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7</c:v>
                </c:pt>
                <c:pt idx="1">
                  <c:v>4</c:v>
                </c:pt>
                <c:pt idx="2">
                  <c:v>11</c:v>
                </c:pt>
                <c:pt idx="3">
                  <c:v>14</c:v>
                </c:pt>
                <c:pt idx="4">
                  <c:v>15</c:v>
                </c:pt>
                <c:pt idx="5">
                  <c:v>26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12</c:v>
                </c:pt>
                <c:pt idx="2">
                  <c:v>14</c:v>
                </c:pt>
                <c:pt idx="3">
                  <c:v>35</c:v>
                </c:pt>
                <c:pt idx="4">
                  <c:v>28</c:v>
                </c:pt>
                <c:pt idx="5">
                  <c:v>42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15</c:v>
                </c:pt>
                <c:pt idx="2">
                  <c:v>22</c:v>
                </c:pt>
                <c:pt idx="3">
                  <c:v>30</c:v>
                </c:pt>
                <c:pt idx="4">
                  <c:v>31</c:v>
                </c:pt>
                <c:pt idx="5">
                  <c:v>35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19</c:v>
                </c:pt>
                <c:pt idx="1">
                  <c:v>30</c:v>
                </c:pt>
                <c:pt idx="2">
                  <c:v>18</c:v>
                </c:pt>
                <c:pt idx="3">
                  <c:v>54</c:v>
                </c:pt>
                <c:pt idx="4">
                  <c:v>66</c:v>
                </c:pt>
                <c:pt idx="5">
                  <c:v>53</c:v>
                </c:pt>
              </c:numCache>
            </c:numRef>
          </c:val>
        </c:ser>
        <c:bandFmts/>
        <c:axId val="11640192"/>
        <c:axId val="11654272"/>
        <c:axId val="74991808"/>
      </c:surface3DChart>
      <c:catAx>
        <c:axId val="116401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654272"/>
        <c:crosses val="autoZero"/>
        <c:auto val="1"/>
        <c:lblAlgn val="ctr"/>
        <c:lblOffset val="100"/>
        <c:noMultiLvlLbl val="0"/>
      </c:catAx>
      <c:valAx>
        <c:axId val="11654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640192"/>
        <c:crosses val="autoZero"/>
        <c:crossBetween val="midCat"/>
      </c:valAx>
      <c:serAx>
        <c:axId val="749918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65427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1249680</xdr:colOff>
      <xdr:row>5</xdr:row>
      <xdr:rowOff>7620</xdr:rowOff>
    </xdr:from>
    <xdr:to>
      <xdr:col>1</xdr:col>
      <xdr:colOff>15240</xdr:colOff>
      <xdr:row>6</xdr:row>
      <xdr:rowOff>0</xdr:rowOff>
    </xdr:to>
    <xdr:sp macro="" textlink="">
      <xdr:nvSpPr>
        <xdr:cNvPr id="2" name="Rectangle 1"/>
        <xdr:cNvSpPr/>
      </xdr:nvSpPr>
      <xdr:spPr>
        <a:xfrm>
          <a:off x="1249680" y="1219200"/>
          <a:ext cx="556260" cy="190500"/>
        </a:xfrm>
        <a:prstGeom prst="rect">
          <a:avLst/>
        </a:prstGeom>
        <a:solidFill>
          <a:srgbClr val="00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pfe</a:t>
          </a:r>
        </a:p>
      </xdr:txBody>
    </xdr:sp>
    <xdr:clientData/>
  </xdr:twoCellAnchor>
  <xdr:twoCellAnchor>
    <xdr:from>
      <xdr:col>2</xdr:col>
      <xdr:colOff>327660</xdr:colOff>
      <xdr:row>17</xdr:row>
      <xdr:rowOff>121920</xdr:rowOff>
    </xdr:from>
    <xdr:to>
      <xdr:col>4</xdr:col>
      <xdr:colOff>76200</xdr:colOff>
      <xdr:row>18</xdr:row>
      <xdr:rowOff>114300</xdr:rowOff>
    </xdr:to>
    <xdr:sp macro="" textlink="">
      <xdr:nvSpPr>
        <xdr:cNvPr id="3" name="Rectangle 2"/>
        <xdr:cNvSpPr/>
      </xdr:nvSpPr>
      <xdr:spPr>
        <a:xfrm>
          <a:off x="2567940" y="6286500"/>
          <a:ext cx="411480" cy="1905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pfg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workbookViewId="0"/>
  </sheetViews>
  <sheetFormatPr defaultRowHeight="15.6" x14ac:dyDescent="0.3"/>
  <cols>
    <col min="1" max="1" width="12.09765625" bestFit="1" customWidth="1"/>
    <col min="2" max="2" width="6.296875" style="21" bestFit="1" customWidth="1"/>
    <col min="3" max="3" width="8.5" style="21" bestFit="1" customWidth="1"/>
    <col min="4" max="4" width="4.296875" style="21" bestFit="1" customWidth="1"/>
    <col min="5" max="5" width="8.3984375" style="21" bestFit="1" customWidth="1"/>
    <col min="6" max="6" width="9.59765625" style="21" bestFit="1" customWidth="1"/>
    <col min="7" max="7" width="2.69921875" customWidth="1"/>
    <col min="8" max="8" width="14.796875" bestFit="1" customWidth="1"/>
    <col min="9" max="9" width="4.8984375" bestFit="1" customWidth="1"/>
    <col min="10" max="10" width="16.69921875" bestFit="1" customWidth="1"/>
    <col min="11" max="11" width="2.69921875" customWidth="1"/>
    <col min="12" max="12" width="14.09765625" bestFit="1" customWidth="1"/>
    <col min="13" max="13" width="5.59765625" customWidth="1"/>
    <col min="14" max="14" width="16.8984375" bestFit="1" customWidth="1"/>
  </cols>
  <sheetData>
    <row r="1" spans="1:14" s="111" customFormat="1" ht="31.8" thickBot="1" x14ac:dyDescent="0.35">
      <c r="A1" s="109" t="s">
        <v>0</v>
      </c>
      <c r="B1" s="109" t="s">
        <v>1</v>
      </c>
      <c r="C1" s="109" t="s">
        <v>2</v>
      </c>
      <c r="D1" s="110" t="s">
        <v>3</v>
      </c>
      <c r="E1" s="109" t="s">
        <v>4</v>
      </c>
      <c r="F1" s="109" t="s">
        <v>5</v>
      </c>
      <c r="H1" s="112" t="s">
        <v>21</v>
      </c>
      <c r="I1" s="112"/>
      <c r="J1" s="112"/>
      <c r="K1" s="112"/>
      <c r="L1" s="112" t="s">
        <v>22</v>
      </c>
      <c r="M1" s="112"/>
      <c r="N1" s="112"/>
    </row>
    <row r="2" spans="1:14" ht="16.8" thickTop="1" thickBot="1" x14ac:dyDescent="0.35">
      <c r="A2" s="95" t="s">
        <v>80</v>
      </c>
      <c r="B2" s="95">
        <v>1</v>
      </c>
      <c r="C2" s="79">
        <v>6</v>
      </c>
      <c r="D2" s="140">
        <f t="shared" ref="D2:D10" ca="1" si="0">RANDBETWEEN(1,20)</f>
        <v>7</v>
      </c>
      <c r="E2" s="79">
        <f t="shared" ref="E2:E9" ca="1" si="1">SUM(C2:D2)</f>
        <v>13</v>
      </c>
      <c r="F2" s="79" t="s">
        <v>6</v>
      </c>
      <c r="H2" s="89" t="s">
        <v>0</v>
      </c>
      <c r="I2" s="90" t="s">
        <v>23</v>
      </c>
      <c r="J2" s="91" t="s">
        <v>24</v>
      </c>
      <c r="L2" s="100" t="s">
        <v>0</v>
      </c>
      <c r="M2" s="101" t="s">
        <v>23</v>
      </c>
      <c r="N2" s="102" t="s">
        <v>78</v>
      </c>
    </row>
    <row r="3" spans="1:14" x14ac:dyDescent="0.3">
      <c r="A3" s="80" t="s">
        <v>133</v>
      </c>
      <c r="B3" s="80">
        <v>2</v>
      </c>
      <c r="C3" s="79">
        <v>0</v>
      </c>
      <c r="D3" s="140">
        <v>1</v>
      </c>
      <c r="E3" s="79">
        <f t="shared" ref="E3" si="2">SUM(C3:D3)</f>
        <v>1</v>
      </c>
      <c r="F3" s="79" t="s">
        <v>116</v>
      </c>
      <c r="H3" s="92" t="s">
        <v>74</v>
      </c>
      <c r="I3" s="93">
        <v>9</v>
      </c>
      <c r="J3" s="94" t="s">
        <v>75</v>
      </c>
      <c r="L3" s="103" t="s">
        <v>133</v>
      </c>
      <c r="M3" s="80">
        <v>11</v>
      </c>
      <c r="N3" s="207" t="s">
        <v>134</v>
      </c>
    </row>
    <row r="4" spans="1:14" x14ac:dyDescent="0.3">
      <c r="A4" s="95" t="s">
        <v>74</v>
      </c>
      <c r="B4" s="95">
        <v>1</v>
      </c>
      <c r="C4" s="79">
        <v>2</v>
      </c>
      <c r="D4" s="140">
        <f t="shared" ca="1" si="0"/>
        <v>15</v>
      </c>
      <c r="E4" s="79">
        <f t="shared" ca="1" si="1"/>
        <v>17</v>
      </c>
      <c r="F4" s="79" t="s">
        <v>82</v>
      </c>
      <c r="H4" s="92" t="s">
        <v>88</v>
      </c>
      <c r="I4" s="95">
        <v>8</v>
      </c>
      <c r="J4" s="94" t="s">
        <v>89</v>
      </c>
      <c r="L4" s="103"/>
      <c r="M4" s="80"/>
      <c r="N4" s="104" t="s">
        <v>115</v>
      </c>
    </row>
    <row r="5" spans="1:14" ht="16.2" thickBot="1" x14ac:dyDescent="0.35">
      <c r="A5" s="95" t="s">
        <v>86</v>
      </c>
      <c r="B5" s="95">
        <v>1</v>
      </c>
      <c r="C5" s="79">
        <v>3</v>
      </c>
      <c r="D5" s="140">
        <f t="shared" ca="1" si="0"/>
        <v>7</v>
      </c>
      <c r="E5" s="79">
        <f t="shared" ca="1" si="1"/>
        <v>10</v>
      </c>
      <c r="F5" s="79" t="s">
        <v>6</v>
      </c>
      <c r="H5" s="160" t="s">
        <v>83</v>
      </c>
      <c r="I5" s="78">
        <v>9</v>
      </c>
      <c r="J5" s="161" t="s">
        <v>84</v>
      </c>
      <c r="L5" s="103"/>
      <c r="M5" s="80"/>
      <c r="N5" s="104"/>
    </row>
    <row r="6" spans="1:14" x14ac:dyDescent="0.3">
      <c r="A6" s="78" t="s">
        <v>77</v>
      </c>
      <c r="B6" s="78">
        <v>1</v>
      </c>
      <c r="C6" s="79">
        <v>-1</v>
      </c>
      <c r="D6" s="140">
        <f t="shared" ca="1" si="0"/>
        <v>10</v>
      </c>
      <c r="E6" s="79">
        <f t="shared" ca="1" si="1"/>
        <v>9</v>
      </c>
      <c r="F6" s="79" t="s">
        <v>113</v>
      </c>
      <c r="H6" s="160" t="s">
        <v>114</v>
      </c>
      <c r="I6" s="78">
        <v>9</v>
      </c>
      <c r="J6" s="161" t="s">
        <v>107</v>
      </c>
      <c r="L6" s="137" t="s">
        <v>25</v>
      </c>
      <c r="M6" s="146">
        <f>AVERAGE(M3:M5)</f>
        <v>11</v>
      </c>
      <c r="N6" s="105"/>
    </row>
    <row r="7" spans="1:14" x14ac:dyDescent="0.3">
      <c r="A7" s="78" t="s">
        <v>83</v>
      </c>
      <c r="B7" s="78">
        <v>1</v>
      </c>
      <c r="C7" s="79">
        <v>1</v>
      </c>
      <c r="D7" s="140">
        <f t="shared" ca="1" si="0"/>
        <v>6</v>
      </c>
      <c r="E7" s="79">
        <f t="shared" ca="1" si="1"/>
        <v>7</v>
      </c>
      <c r="F7" s="79" t="s">
        <v>6</v>
      </c>
      <c r="H7" s="92" t="s">
        <v>96</v>
      </c>
      <c r="I7" s="95">
        <v>9</v>
      </c>
      <c r="J7" s="94" t="s">
        <v>98</v>
      </c>
      <c r="L7" s="138" t="s">
        <v>26</v>
      </c>
      <c r="M7" s="106">
        <f>SUM(M3:M5)</f>
        <v>11</v>
      </c>
      <c r="N7" s="104"/>
    </row>
    <row r="8" spans="1:14" x14ac:dyDescent="0.3">
      <c r="A8" s="78" t="s">
        <v>135</v>
      </c>
      <c r="B8" s="78">
        <v>1</v>
      </c>
      <c r="C8" s="79">
        <v>1</v>
      </c>
      <c r="D8" s="140">
        <f t="shared" ca="1" si="0"/>
        <v>16</v>
      </c>
      <c r="E8" s="79">
        <f t="shared" ref="E8" ca="1" si="3">SUM(C8:D8)</f>
        <v>17</v>
      </c>
      <c r="F8" s="79" t="s">
        <v>6</v>
      </c>
      <c r="H8" s="92" t="s">
        <v>86</v>
      </c>
      <c r="I8" s="95">
        <v>9</v>
      </c>
      <c r="J8" s="94" t="s">
        <v>87</v>
      </c>
      <c r="L8" s="138" t="s">
        <v>27</v>
      </c>
      <c r="M8" s="106">
        <f>COUNT(M3:M5)</f>
        <v>1</v>
      </c>
      <c r="N8" s="104"/>
    </row>
    <row r="9" spans="1:14" x14ac:dyDescent="0.3">
      <c r="A9" s="95" t="s">
        <v>88</v>
      </c>
      <c r="B9" s="95">
        <v>1</v>
      </c>
      <c r="C9" s="79">
        <v>1</v>
      </c>
      <c r="D9" s="140">
        <f t="shared" ca="1" si="0"/>
        <v>9</v>
      </c>
      <c r="E9" s="79">
        <f t="shared" ca="1" si="1"/>
        <v>10</v>
      </c>
      <c r="F9" s="79" t="s">
        <v>6</v>
      </c>
      <c r="H9" s="92" t="s">
        <v>80</v>
      </c>
      <c r="I9" s="95">
        <v>6</v>
      </c>
      <c r="J9" s="94" t="s">
        <v>81</v>
      </c>
      <c r="L9" s="138" t="s">
        <v>29</v>
      </c>
      <c r="M9" s="128">
        <f>M7/4</f>
        <v>2.75</v>
      </c>
      <c r="N9" s="104" t="s">
        <v>30</v>
      </c>
    </row>
    <row r="10" spans="1:14" ht="16.2" thickBot="1" x14ac:dyDescent="0.35">
      <c r="A10" s="95" t="s">
        <v>96</v>
      </c>
      <c r="B10" s="95">
        <v>1</v>
      </c>
      <c r="C10" s="79">
        <v>4</v>
      </c>
      <c r="D10" s="140">
        <f t="shared" ca="1" si="0"/>
        <v>6</v>
      </c>
      <c r="E10" s="79">
        <f t="shared" ref="E10" ca="1" si="4">SUM(C10:D10)</f>
        <v>10</v>
      </c>
      <c r="F10" s="79" t="s">
        <v>6</v>
      </c>
      <c r="H10" s="160" t="s">
        <v>77</v>
      </c>
      <c r="I10" s="78">
        <v>8</v>
      </c>
      <c r="J10" s="161" t="s">
        <v>108</v>
      </c>
      <c r="L10" s="139" t="s">
        <v>31</v>
      </c>
      <c r="M10" s="129">
        <f>M9*2</f>
        <v>5.5</v>
      </c>
      <c r="N10" s="107" t="s">
        <v>32</v>
      </c>
    </row>
    <row r="11" spans="1:14" ht="16.2" thickTop="1" x14ac:dyDescent="0.3">
      <c r="H11" s="134" t="s">
        <v>25</v>
      </c>
      <c r="I11" s="96">
        <f>AVERAGE(I3:I10)</f>
        <v>8.375</v>
      </c>
      <c r="J11" s="97"/>
    </row>
    <row r="12" spans="1:14" x14ac:dyDescent="0.3">
      <c r="D12" s="140">
        <f ca="1">RANDBETWEEN(1,20)</f>
        <v>8</v>
      </c>
      <c r="H12" s="135" t="s">
        <v>26</v>
      </c>
      <c r="I12" s="98">
        <f>SUM(I3:I10)</f>
        <v>67</v>
      </c>
      <c r="J12" s="94"/>
      <c r="M12" s="88" t="s">
        <v>33</v>
      </c>
      <c r="N12" s="132">
        <f>I14</f>
        <v>16.75</v>
      </c>
    </row>
    <row r="13" spans="1:14" x14ac:dyDescent="0.3">
      <c r="H13" s="135" t="s">
        <v>27</v>
      </c>
      <c r="I13" s="98">
        <f>COUNT(I3:I10)</f>
        <v>8</v>
      </c>
      <c r="J13" s="94"/>
      <c r="M13" s="88" t="s">
        <v>34</v>
      </c>
      <c r="N13" s="132">
        <f>I15</f>
        <v>33.5</v>
      </c>
    </row>
    <row r="14" spans="1:14" x14ac:dyDescent="0.3">
      <c r="H14" s="135" t="s">
        <v>29</v>
      </c>
      <c r="I14" s="130">
        <f>I12/4</f>
        <v>16.75</v>
      </c>
      <c r="J14" s="94" t="s">
        <v>30</v>
      </c>
      <c r="M14" s="88" t="s">
        <v>35</v>
      </c>
      <c r="N14" s="132">
        <f>I12</f>
        <v>67</v>
      </c>
    </row>
    <row r="15" spans="1:14" ht="16.2" thickBot="1" x14ac:dyDescent="0.35">
      <c r="H15" s="136" t="s">
        <v>31</v>
      </c>
      <c r="I15" s="131">
        <f>I14*2</f>
        <v>33.5</v>
      </c>
      <c r="J15" s="99" t="s">
        <v>32</v>
      </c>
      <c r="N15" s="132"/>
    </row>
    <row r="16" spans="1:14" ht="16.2" thickTop="1" x14ac:dyDescent="0.3">
      <c r="M16" s="15" t="s">
        <v>36</v>
      </c>
      <c r="N16" s="132">
        <f>M7</f>
        <v>11</v>
      </c>
    </row>
  </sheetData>
  <sortState ref="A2:F15">
    <sortCondition descending="1" ref="E2:E15"/>
    <sortCondition descending="1" ref="C2:C15"/>
  </sortState>
  <conditionalFormatting sqref="N16">
    <cfRule type="cellIs" dxfId="386" priority="1" operator="greaterThan">
      <formula>$N$14</formula>
    </cfRule>
    <cfRule type="cellIs" dxfId="385" priority="2" operator="between">
      <formula>$N$13</formula>
      <formula>$N$14</formula>
    </cfRule>
    <cfRule type="cellIs" dxfId="384" priority="3" operator="between">
      <formula>$N$12</formula>
      <formula>$N$13</formula>
    </cfRule>
    <cfRule type="cellIs" dxfId="383" priority="4" operator="lessThan">
      <formula>$N$12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6"/>
  <sheetViews>
    <sheetView showGridLines="0" workbookViewId="0"/>
  </sheetViews>
  <sheetFormatPr defaultRowHeight="15.6" x14ac:dyDescent="0.3"/>
  <cols>
    <col min="1" max="1" width="10.59765625" style="21" bestFit="1" customWidth="1"/>
    <col min="2" max="2" width="13.19921875" style="21" bestFit="1" customWidth="1"/>
    <col min="3" max="3" width="7.796875" style="21" bestFit="1" customWidth="1"/>
    <col min="4" max="4" width="4.8984375" style="21" bestFit="1" customWidth="1"/>
    <col min="5" max="5" width="5.796875" style="21" bestFit="1" customWidth="1"/>
    <col min="6" max="6" width="3.8984375" style="21" bestFit="1" customWidth="1"/>
    <col min="7" max="7" width="7.09765625" style="21" bestFit="1" customWidth="1"/>
    <col min="8" max="8" width="3.8984375" style="21" bestFit="1" customWidth="1"/>
    <col min="9" max="9" width="5.3984375" style="21" bestFit="1" customWidth="1"/>
    <col min="10" max="10" width="9.19921875" bestFit="1" customWidth="1"/>
  </cols>
  <sheetData>
    <row r="1" spans="1:10" ht="16.2" thickBot="1" x14ac:dyDescent="0.35">
      <c r="A1" s="108" t="s">
        <v>0</v>
      </c>
      <c r="B1" s="83" t="s">
        <v>37</v>
      </c>
      <c r="C1" s="83" t="s">
        <v>38</v>
      </c>
      <c r="D1" s="85" t="s">
        <v>39</v>
      </c>
      <c r="E1" s="83" t="s">
        <v>40</v>
      </c>
      <c r="F1" s="83" t="s">
        <v>41</v>
      </c>
      <c r="G1" s="83" t="s">
        <v>42</v>
      </c>
      <c r="H1" s="87" t="s">
        <v>43</v>
      </c>
      <c r="I1" s="84" t="s">
        <v>28</v>
      </c>
      <c r="J1" s="84" t="s">
        <v>103</v>
      </c>
    </row>
    <row r="2" spans="1:10" x14ac:dyDescent="0.3">
      <c r="A2" s="80" t="s">
        <v>133</v>
      </c>
      <c r="B2" s="79" t="s">
        <v>90</v>
      </c>
      <c r="C2" s="79" t="s">
        <v>117</v>
      </c>
      <c r="D2" s="86">
        <v>17</v>
      </c>
      <c r="E2" s="79">
        <v>5</v>
      </c>
      <c r="F2" s="79">
        <v>0</v>
      </c>
      <c r="G2" s="79">
        <v>0</v>
      </c>
      <c r="H2" s="140">
        <f t="shared" ref="H2:H9" ca="1" si="0">RANDBETWEEN(1,20)</f>
        <v>7</v>
      </c>
      <c r="I2" s="79">
        <f t="shared" ref="I2:I9" ca="1" si="1">SUM(D2:H2)</f>
        <v>29</v>
      </c>
      <c r="J2" s="79"/>
    </row>
    <row r="3" spans="1:10" x14ac:dyDescent="0.3">
      <c r="A3" s="80" t="s">
        <v>133</v>
      </c>
      <c r="B3" s="79" t="s">
        <v>91</v>
      </c>
      <c r="C3" s="79" t="s">
        <v>118</v>
      </c>
      <c r="D3" s="86">
        <v>17</v>
      </c>
      <c r="E3" s="79">
        <v>1</v>
      </c>
      <c r="F3" s="79">
        <v>0</v>
      </c>
      <c r="G3" s="79">
        <v>0</v>
      </c>
      <c r="H3" s="140">
        <f t="shared" ca="1" si="0"/>
        <v>19</v>
      </c>
      <c r="I3" s="79">
        <f t="shared" ca="1" si="1"/>
        <v>37</v>
      </c>
      <c r="J3" s="79"/>
    </row>
    <row r="4" spans="1:10" x14ac:dyDescent="0.3">
      <c r="A4" s="80" t="s">
        <v>133</v>
      </c>
      <c r="B4" s="79" t="s">
        <v>92</v>
      </c>
      <c r="C4" s="79" t="s">
        <v>118</v>
      </c>
      <c r="D4" s="86">
        <v>17</v>
      </c>
      <c r="E4" s="79">
        <v>1</v>
      </c>
      <c r="F4" s="79">
        <v>0</v>
      </c>
      <c r="G4" s="79">
        <v>0</v>
      </c>
      <c r="H4" s="140">
        <f t="shared" ca="1" si="0"/>
        <v>5</v>
      </c>
      <c r="I4" s="79">
        <f t="shared" ca="1" si="1"/>
        <v>23</v>
      </c>
      <c r="J4" s="79"/>
    </row>
    <row r="5" spans="1:10" x14ac:dyDescent="0.3">
      <c r="A5" s="80" t="s">
        <v>133</v>
      </c>
      <c r="B5" s="79" t="s">
        <v>119</v>
      </c>
      <c r="C5" s="79" t="s">
        <v>121</v>
      </c>
      <c r="D5" s="86">
        <v>17</v>
      </c>
      <c r="E5" s="79">
        <v>0</v>
      </c>
      <c r="F5" s="79">
        <v>0</v>
      </c>
      <c r="G5" s="79">
        <v>0</v>
      </c>
      <c r="H5" s="140">
        <f t="shared" ca="1" si="0"/>
        <v>2</v>
      </c>
      <c r="I5" s="79">
        <f t="shared" ca="1" si="1"/>
        <v>19</v>
      </c>
      <c r="J5" s="79"/>
    </row>
    <row r="6" spans="1:10" x14ac:dyDescent="0.3">
      <c r="A6" s="80" t="s">
        <v>133</v>
      </c>
      <c r="B6" s="79" t="s">
        <v>120</v>
      </c>
      <c r="C6" s="79" t="s">
        <v>121</v>
      </c>
      <c r="D6" s="86">
        <v>17</v>
      </c>
      <c r="E6" s="79">
        <v>0</v>
      </c>
      <c r="F6" s="79">
        <v>0</v>
      </c>
      <c r="G6" s="79">
        <v>0</v>
      </c>
      <c r="H6" s="140">
        <f t="shared" ca="1" si="0"/>
        <v>6</v>
      </c>
      <c r="I6" s="79">
        <f t="shared" ref="I6" ca="1" si="2">SUM(D6:H6)</f>
        <v>23</v>
      </c>
      <c r="J6" s="79"/>
    </row>
    <row r="7" spans="1:10" x14ac:dyDescent="0.3">
      <c r="A7" s="80" t="s">
        <v>133</v>
      </c>
      <c r="B7" s="79" t="s">
        <v>122</v>
      </c>
      <c r="C7" s="79" t="s">
        <v>123</v>
      </c>
      <c r="D7" s="86">
        <v>17</v>
      </c>
      <c r="E7" s="79">
        <v>0</v>
      </c>
      <c r="F7" s="79">
        <v>0</v>
      </c>
      <c r="G7" s="79">
        <v>0</v>
      </c>
      <c r="H7" s="140">
        <f t="shared" ca="1" si="0"/>
        <v>2</v>
      </c>
      <c r="I7" s="79">
        <f t="shared" ca="1" si="1"/>
        <v>19</v>
      </c>
      <c r="J7" s="79"/>
    </row>
    <row r="8" spans="1:10" x14ac:dyDescent="0.3">
      <c r="A8" s="80" t="s">
        <v>133</v>
      </c>
      <c r="B8" s="79" t="s">
        <v>102</v>
      </c>
      <c r="C8" s="79" t="s">
        <v>102</v>
      </c>
      <c r="D8" s="86">
        <v>17</v>
      </c>
      <c r="E8" s="79">
        <v>10</v>
      </c>
      <c r="F8" s="79">
        <v>0</v>
      </c>
      <c r="G8" s="79">
        <v>0</v>
      </c>
      <c r="H8" s="140">
        <f t="shared" ca="1" si="0"/>
        <v>17</v>
      </c>
      <c r="I8" s="79">
        <f t="shared" ref="I8" ca="1" si="3">SUM(D8:H8)</f>
        <v>44</v>
      </c>
      <c r="J8" s="79"/>
    </row>
    <row r="9" spans="1:10" x14ac:dyDescent="0.3">
      <c r="A9" s="162" t="s">
        <v>133</v>
      </c>
      <c r="B9" s="82" t="s">
        <v>124</v>
      </c>
      <c r="C9" s="82" t="s">
        <v>125</v>
      </c>
      <c r="D9" s="159">
        <v>17</v>
      </c>
      <c r="E9" s="82">
        <v>10</v>
      </c>
      <c r="F9" s="82">
        <v>0</v>
      </c>
      <c r="G9" s="82">
        <v>0</v>
      </c>
      <c r="H9" s="142">
        <f t="shared" ca="1" si="0"/>
        <v>18</v>
      </c>
      <c r="I9" s="82">
        <f t="shared" ca="1" si="1"/>
        <v>45</v>
      </c>
      <c r="J9" s="82"/>
    </row>
    <row r="10" spans="1:10" ht="16.2" thickBot="1" x14ac:dyDescent="0.35">
      <c r="J10" s="21"/>
    </row>
    <row r="11" spans="1:10" ht="16.2" thickBot="1" x14ac:dyDescent="0.35">
      <c r="A11" s="108" t="s">
        <v>0</v>
      </c>
      <c r="B11" s="83" t="s">
        <v>37</v>
      </c>
      <c r="C11" s="83" t="s">
        <v>38</v>
      </c>
      <c r="D11" s="85" t="s">
        <v>39</v>
      </c>
      <c r="E11" s="83" t="s">
        <v>40</v>
      </c>
      <c r="F11" s="83" t="s">
        <v>41</v>
      </c>
      <c r="G11" s="83" t="s">
        <v>42</v>
      </c>
      <c r="H11" s="87" t="s">
        <v>43</v>
      </c>
      <c r="I11" s="84" t="s">
        <v>28</v>
      </c>
      <c r="J11" s="84" t="s">
        <v>103</v>
      </c>
    </row>
    <row r="12" spans="1:10" x14ac:dyDescent="0.3">
      <c r="A12" s="78" t="s">
        <v>97</v>
      </c>
      <c r="B12" s="79" t="s">
        <v>91</v>
      </c>
      <c r="C12" s="79" t="s">
        <v>99</v>
      </c>
      <c r="D12" s="86">
        <v>4</v>
      </c>
      <c r="E12" s="79">
        <v>7</v>
      </c>
      <c r="F12" s="158">
        <v>1</v>
      </c>
      <c r="G12" s="158">
        <v>1</v>
      </c>
      <c r="H12" s="140">
        <f t="shared" ref="H12:H16" ca="1" si="4">RANDBETWEEN(1,20)</f>
        <v>9</v>
      </c>
      <c r="I12" s="79">
        <f t="shared" ref="I12:I15" ca="1" si="5">SUM(D12:H12)</f>
        <v>22</v>
      </c>
      <c r="J12" s="79"/>
    </row>
    <row r="13" spans="1:10" x14ac:dyDescent="0.3">
      <c r="A13" s="78" t="s">
        <v>97</v>
      </c>
      <c r="B13" s="79" t="s">
        <v>92</v>
      </c>
      <c r="C13" s="79" t="s">
        <v>99</v>
      </c>
      <c r="D13" s="86">
        <v>4</v>
      </c>
      <c r="E13" s="79">
        <v>7</v>
      </c>
      <c r="F13" s="158">
        <v>1</v>
      </c>
      <c r="G13" s="158">
        <v>1</v>
      </c>
      <c r="H13" s="140">
        <f t="shared" ca="1" si="4"/>
        <v>8</v>
      </c>
      <c r="I13" s="79">
        <f t="shared" ca="1" si="5"/>
        <v>21</v>
      </c>
      <c r="J13" s="79"/>
    </row>
    <row r="14" spans="1:10" x14ac:dyDescent="0.3">
      <c r="A14" s="78" t="s">
        <v>97</v>
      </c>
      <c r="B14" s="79" t="s">
        <v>90</v>
      </c>
      <c r="C14" s="79" t="s">
        <v>100</v>
      </c>
      <c r="D14" s="86">
        <v>4</v>
      </c>
      <c r="E14" s="79">
        <v>2</v>
      </c>
      <c r="F14" s="158">
        <v>1</v>
      </c>
      <c r="G14" s="158">
        <v>1</v>
      </c>
      <c r="H14" s="140">
        <f t="shared" ca="1" si="4"/>
        <v>8</v>
      </c>
      <c r="I14" s="79">
        <f t="shared" ca="1" si="5"/>
        <v>16</v>
      </c>
      <c r="J14" s="79"/>
    </row>
    <row r="15" spans="1:10" x14ac:dyDescent="0.3">
      <c r="A15" s="81" t="s">
        <v>97</v>
      </c>
      <c r="B15" s="82" t="s">
        <v>102</v>
      </c>
      <c r="C15" s="82" t="s">
        <v>102</v>
      </c>
      <c r="D15" s="159">
        <v>4</v>
      </c>
      <c r="E15" s="82">
        <v>12</v>
      </c>
      <c r="F15" s="169">
        <v>1</v>
      </c>
      <c r="G15" s="169">
        <v>1</v>
      </c>
      <c r="H15" s="142">
        <f t="shared" ca="1" si="4"/>
        <v>6</v>
      </c>
      <c r="I15" s="82">
        <f t="shared" ca="1" si="5"/>
        <v>24</v>
      </c>
      <c r="J15" s="82"/>
    </row>
    <row r="16" spans="1:10" x14ac:dyDescent="0.3">
      <c r="A16" s="81" t="s">
        <v>104</v>
      </c>
      <c r="B16" s="82" t="s">
        <v>102</v>
      </c>
      <c r="C16" s="82" t="s">
        <v>102</v>
      </c>
      <c r="D16" s="159">
        <v>3</v>
      </c>
      <c r="E16" s="82">
        <v>0</v>
      </c>
      <c r="F16" s="82">
        <v>0</v>
      </c>
      <c r="G16" s="82">
        <v>0</v>
      </c>
      <c r="H16" s="142">
        <f t="shared" ca="1" si="4"/>
        <v>19</v>
      </c>
      <c r="I16" s="82">
        <f t="shared" ref="I16" ca="1" si="6">SUM(D16:H16)</f>
        <v>22</v>
      </c>
      <c r="J16" s="82"/>
    </row>
  </sheetData>
  <conditionalFormatting sqref="H11">
    <cfRule type="cellIs" dxfId="382" priority="824" operator="equal">
      <formula>1</formula>
    </cfRule>
    <cfRule type="cellIs" dxfId="381" priority="825" operator="equal">
      <formula>19</formula>
    </cfRule>
    <cfRule type="cellIs" dxfId="380" priority="826" operator="equal">
      <formula>20</formula>
    </cfRule>
  </conditionalFormatting>
  <conditionalFormatting sqref="H12">
    <cfRule type="cellIs" dxfId="379" priority="821" operator="equal">
      <formula>1</formula>
    </cfRule>
    <cfRule type="cellIs" dxfId="378" priority="822" operator="equal">
      <formula>19</formula>
    </cfRule>
    <cfRule type="cellIs" dxfId="377" priority="823" operator="equal">
      <formula>20</formula>
    </cfRule>
  </conditionalFormatting>
  <conditionalFormatting sqref="H13">
    <cfRule type="cellIs" dxfId="376" priority="806" operator="equal">
      <formula>1</formula>
    </cfRule>
    <cfRule type="cellIs" dxfId="375" priority="807" operator="equal">
      <formula>19</formula>
    </cfRule>
    <cfRule type="cellIs" dxfId="374" priority="808" operator="equal">
      <formula>20</formula>
    </cfRule>
  </conditionalFormatting>
  <conditionalFormatting sqref="H14">
    <cfRule type="cellIs" dxfId="373" priority="803" operator="equal">
      <formula>1</formula>
    </cfRule>
    <cfRule type="cellIs" dxfId="372" priority="804" operator="equal">
      <formula>19</formula>
    </cfRule>
    <cfRule type="cellIs" dxfId="371" priority="805" operator="equal">
      <formula>20</formula>
    </cfRule>
  </conditionalFormatting>
  <conditionalFormatting sqref="H11">
    <cfRule type="cellIs" dxfId="370" priority="748" operator="equal">
      <formula>1</formula>
    </cfRule>
    <cfRule type="cellIs" dxfId="369" priority="749" operator="equal">
      <formula>19</formula>
    </cfRule>
    <cfRule type="cellIs" dxfId="368" priority="750" operator="equal">
      <formula>20</formula>
    </cfRule>
  </conditionalFormatting>
  <conditionalFormatting sqref="H12">
    <cfRule type="cellIs" dxfId="367" priority="745" operator="equal">
      <formula>1</formula>
    </cfRule>
    <cfRule type="cellIs" dxfId="366" priority="746" operator="equal">
      <formula>19</formula>
    </cfRule>
    <cfRule type="cellIs" dxfId="365" priority="747" operator="equal">
      <formula>20</formula>
    </cfRule>
  </conditionalFormatting>
  <conditionalFormatting sqref="H13">
    <cfRule type="cellIs" dxfId="364" priority="742" operator="equal">
      <formula>1</formula>
    </cfRule>
    <cfRule type="cellIs" dxfId="363" priority="743" operator="equal">
      <formula>19</formula>
    </cfRule>
    <cfRule type="cellIs" dxfId="362" priority="744" operator="equal">
      <formula>20</formula>
    </cfRule>
  </conditionalFormatting>
  <conditionalFormatting sqref="H14">
    <cfRule type="cellIs" dxfId="361" priority="739" operator="equal">
      <formula>1</formula>
    </cfRule>
    <cfRule type="cellIs" dxfId="360" priority="740" operator="equal">
      <formula>19</formula>
    </cfRule>
    <cfRule type="cellIs" dxfId="359" priority="741" operator="equal">
      <formula>20</formula>
    </cfRule>
  </conditionalFormatting>
  <conditionalFormatting sqref="H15">
    <cfRule type="cellIs" dxfId="358" priority="736" operator="equal">
      <formula>1</formula>
    </cfRule>
    <cfRule type="cellIs" dxfId="357" priority="737" operator="equal">
      <formula>19</formula>
    </cfRule>
    <cfRule type="cellIs" dxfId="356" priority="738" operator="equal">
      <formula>20</formula>
    </cfRule>
  </conditionalFormatting>
  <conditionalFormatting sqref="H10">
    <cfRule type="cellIs" dxfId="355" priority="724" operator="equal">
      <formula>1</formula>
    </cfRule>
    <cfRule type="cellIs" dxfId="354" priority="725" operator="equal">
      <formula>19</formula>
    </cfRule>
    <cfRule type="cellIs" dxfId="353" priority="726" operator="equal">
      <formula>20</formula>
    </cfRule>
  </conditionalFormatting>
  <conditionalFormatting sqref="H12">
    <cfRule type="cellIs" dxfId="352" priority="715" operator="equal">
      <formula>1</formula>
    </cfRule>
    <cfRule type="cellIs" dxfId="351" priority="716" operator="equal">
      <formula>19</formula>
    </cfRule>
    <cfRule type="cellIs" dxfId="350" priority="717" operator="equal">
      <formula>20</formula>
    </cfRule>
  </conditionalFormatting>
  <conditionalFormatting sqref="H10">
    <cfRule type="cellIs" dxfId="349" priority="718" operator="equal">
      <formula>1</formula>
    </cfRule>
    <cfRule type="cellIs" dxfId="348" priority="719" operator="equal">
      <formula>19</formula>
    </cfRule>
    <cfRule type="cellIs" dxfId="347" priority="720" operator="equal">
      <formula>20</formula>
    </cfRule>
  </conditionalFormatting>
  <conditionalFormatting sqref="H13">
    <cfRule type="cellIs" dxfId="346" priority="712" operator="equal">
      <formula>1</formula>
    </cfRule>
    <cfRule type="cellIs" dxfId="345" priority="713" operator="equal">
      <formula>19</formula>
    </cfRule>
    <cfRule type="cellIs" dxfId="344" priority="714" operator="equal">
      <formula>20</formula>
    </cfRule>
  </conditionalFormatting>
  <conditionalFormatting sqref="H14">
    <cfRule type="cellIs" dxfId="343" priority="709" operator="equal">
      <formula>1</formula>
    </cfRule>
    <cfRule type="cellIs" dxfId="342" priority="710" operator="equal">
      <formula>19</formula>
    </cfRule>
    <cfRule type="cellIs" dxfId="341" priority="711" operator="equal">
      <formula>20</formula>
    </cfRule>
  </conditionalFormatting>
  <conditionalFormatting sqref="H15">
    <cfRule type="cellIs" dxfId="340" priority="706" operator="equal">
      <formula>1</formula>
    </cfRule>
    <cfRule type="cellIs" dxfId="339" priority="707" operator="equal">
      <formula>19</formula>
    </cfRule>
    <cfRule type="cellIs" dxfId="338" priority="708" operator="equal">
      <formula>20</formula>
    </cfRule>
  </conditionalFormatting>
  <conditionalFormatting sqref="H12">
    <cfRule type="cellIs" dxfId="337" priority="691" operator="equal">
      <formula>1</formula>
    </cfRule>
    <cfRule type="cellIs" dxfId="336" priority="692" operator="equal">
      <formula>19</formula>
    </cfRule>
    <cfRule type="cellIs" dxfId="335" priority="693" operator="equal">
      <formula>20</formula>
    </cfRule>
  </conditionalFormatting>
  <conditionalFormatting sqref="H13">
    <cfRule type="cellIs" dxfId="334" priority="688" operator="equal">
      <formula>1</formula>
    </cfRule>
    <cfRule type="cellIs" dxfId="333" priority="689" operator="equal">
      <formula>19</formula>
    </cfRule>
    <cfRule type="cellIs" dxfId="332" priority="690" operator="equal">
      <formula>20</formula>
    </cfRule>
  </conditionalFormatting>
  <conditionalFormatting sqref="H14">
    <cfRule type="cellIs" dxfId="331" priority="685" operator="equal">
      <formula>1</formula>
    </cfRule>
    <cfRule type="cellIs" dxfId="330" priority="686" operator="equal">
      <formula>19</formula>
    </cfRule>
    <cfRule type="cellIs" dxfId="329" priority="687" operator="equal">
      <formula>20</formula>
    </cfRule>
  </conditionalFormatting>
  <conditionalFormatting sqref="H15">
    <cfRule type="cellIs" dxfId="328" priority="682" operator="equal">
      <formula>1</formula>
    </cfRule>
    <cfRule type="cellIs" dxfId="327" priority="683" operator="equal">
      <formula>19</formula>
    </cfRule>
    <cfRule type="cellIs" dxfId="326" priority="684" operator="equal">
      <formula>20</formula>
    </cfRule>
  </conditionalFormatting>
  <conditionalFormatting sqref="H11">
    <cfRule type="cellIs" dxfId="325" priority="670" operator="equal">
      <formula>1</formula>
    </cfRule>
    <cfRule type="cellIs" dxfId="324" priority="671" operator="equal">
      <formula>19</formula>
    </cfRule>
    <cfRule type="cellIs" dxfId="323" priority="672" operator="equal">
      <formula>20</formula>
    </cfRule>
  </conditionalFormatting>
  <conditionalFormatting sqref="H12">
    <cfRule type="cellIs" dxfId="322" priority="625" operator="equal">
      <formula>1</formula>
    </cfRule>
    <cfRule type="cellIs" dxfId="321" priority="626" operator="equal">
      <formula>19</formula>
    </cfRule>
    <cfRule type="cellIs" dxfId="320" priority="627" operator="equal">
      <formula>20</formula>
    </cfRule>
  </conditionalFormatting>
  <conditionalFormatting sqref="H10">
    <cfRule type="cellIs" dxfId="319" priority="628" operator="equal">
      <formula>1</formula>
    </cfRule>
    <cfRule type="cellIs" dxfId="318" priority="629" operator="equal">
      <formula>19</formula>
    </cfRule>
    <cfRule type="cellIs" dxfId="317" priority="630" operator="equal">
      <formula>20</formula>
    </cfRule>
  </conditionalFormatting>
  <conditionalFormatting sqref="H13">
    <cfRule type="cellIs" dxfId="316" priority="622" operator="equal">
      <formula>1</formula>
    </cfRule>
    <cfRule type="cellIs" dxfId="315" priority="623" operator="equal">
      <formula>19</formula>
    </cfRule>
    <cfRule type="cellIs" dxfId="314" priority="624" operator="equal">
      <formula>20</formula>
    </cfRule>
  </conditionalFormatting>
  <conditionalFormatting sqref="H14">
    <cfRule type="cellIs" dxfId="313" priority="619" operator="equal">
      <formula>1</formula>
    </cfRule>
    <cfRule type="cellIs" dxfId="312" priority="620" operator="equal">
      <formula>19</formula>
    </cfRule>
    <cfRule type="cellIs" dxfId="311" priority="621" operator="equal">
      <formula>20</formula>
    </cfRule>
  </conditionalFormatting>
  <conditionalFormatting sqref="H15">
    <cfRule type="cellIs" dxfId="310" priority="616" operator="equal">
      <formula>1</formula>
    </cfRule>
    <cfRule type="cellIs" dxfId="309" priority="617" operator="equal">
      <formula>19</formula>
    </cfRule>
    <cfRule type="cellIs" dxfId="308" priority="618" operator="equal">
      <formula>20</formula>
    </cfRule>
  </conditionalFormatting>
  <conditionalFormatting sqref="H12">
    <cfRule type="cellIs" dxfId="307" priority="613" operator="equal">
      <formula>1</formula>
    </cfRule>
    <cfRule type="cellIs" dxfId="306" priority="614" operator="equal">
      <formula>19</formula>
    </cfRule>
    <cfRule type="cellIs" dxfId="305" priority="615" operator="equal">
      <formula>20</formula>
    </cfRule>
  </conditionalFormatting>
  <conditionalFormatting sqref="H13">
    <cfRule type="cellIs" dxfId="304" priority="610" operator="equal">
      <formula>1</formula>
    </cfRule>
    <cfRule type="cellIs" dxfId="303" priority="611" operator="equal">
      <formula>19</formula>
    </cfRule>
    <cfRule type="cellIs" dxfId="302" priority="612" operator="equal">
      <formula>20</formula>
    </cfRule>
  </conditionalFormatting>
  <conditionalFormatting sqref="H14">
    <cfRule type="cellIs" dxfId="301" priority="607" operator="equal">
      <formula>1</formula>
    </cfRule>
    <cfRule type="cellIs" dxfId="300" priority="608" operator="equal">
      <formula>19</formula>
    </cfRule>
    <cfRule type="cellIs" dxfId="299" priority="609" operator="equal">
      <formula>20</formula>
    </cfRule>
  </conditionalFormatting>
  <conditionalFormatting sqref="H15">
    <cfRule type="cellIs" dxfId="298" priority="604" operator="equal">
      <formula>1</formula>
    </cfRule>
    <cfRule type="cellIs" dxfId="297" priority="605" operator="equal">
      <formula>19</formula>
    </cfRule>
    <cfRule type="cellIs" dxfId="296" priority="606" operator="equal">
      <formula>20</formula>
    </cfRule>
  </conditionalFormatting>
  <conditionalFormatting sqref="H11">
    <cfRule type="cellIs" dxfId="295" priority="598" operator="equal">
      <formula>1</formula>
    </cfRule>
    <cfRule type="cellIs" dxfId="294" priority="599" operator="equal">
      <formula>19</formula>
    </cfRule>
    <cfRule type="cellIs" dxfId="293" priority="600" operator="equal">
      <formula>20</formula>
    </cfRule>
  </conditionalFormatting>
  <conditionalFormatting sqref="H10">
    <cfRule type="cellIs" dxfId="292" priority="595" operator="equal">
      <formula>1</formula>
    </cfRule>
    <cfRule type="cellIs" dxfId="291" priority="596" operator="equal">
      <formula>19</formula>
    </cfRule>
    <cfRule type="cellIs" dxfId="290" priority="597" operator="equal">
      <formula>20</formula>
    </cfRule>
  </conditionalFormatting>
  <conditionalFormatting sqref="H11">
    <cfRule type="cellIs" dxfId="289" priority="592" operator="equal">
      <formula>1</formula>
    </cfRule>
    <cfRule type="cellIs" dxfId="288" priority="593" operator="equal">
      <formula>19</formula>
    </cfRule>
    <cfRule type="cellIs" dxfId="287" priority="594" operator="equal">
      <formula>20</formula>
    </cfRule>
  </conditionalFormatting>
  <conditionalFormatting sqref="H13">
    <cfRule type="cellIs" dxfId="286" priority="589" operator="equal">
      <formula>1</formula>
    </cfRule>
    <cfRule type="cellIs" dxfId="285" priority="590" operator="equal">
      <formula>19</formula>
    </cfRule>
    <cfRule type="cellIs" dxfId="284" priority="591" operator="equal">
      <formula>20</formula>
    </cfRule>
  </conditionalFormatting>
  <conditionalFormatting sqref="H14">
    <cfRule type="cellIs" dxfId="283" priority="586" operator="equal">
      <formula>1</formula>
    </cfRule>
    <cfRule type="cellIs" dxfId="282" priority="587" operator="equal">
      <formula>19</formula>
    </cfRule>
    <cfRule type="cellIs" dxfId="281" priority="588" operator="equal">
      <formula>20</formula>
    </cfRule>
  </conditionalFormatting>
  <conditionalFormatting sqref="H15">
    <cfRule type="cellIs" dxfId="280" priority="583" operator="equal">
      <formula>1</formula>
    </cfRule>
    <cfRule type="cellIs" dxfId="279" priority="584" operator="equal">
      <formula>19</formula>
    </cfRule>
    <cfRule type="cellIs" dxfId="278" priority="585" operator="equal">
      <formula>20</formula>
    </cfRule>
  </conditionalFormatting>
  <conditionalFormatting sqref="H13">
    <cfRule type="cellIs" dxfId="277" priority="577" operator="equal">
      <formula>1</formula>
    </cfRule>
    <cfRule type="cellIs" dxfId="276" priority="578" operator="equal">
      <formula>19</formula>
    </cfRule>
    <cfRule type="cellIs" dxfId="275" priority="579" operator="equal">
      <formula>20</formula>
    </cfRule>
  </conditionalFormatting>
  <conditionalFormatting sqref="H14">
    <cfRule type="cellIs" dxfId="274" priority="574" operator="equal">
      <formula>1</formula>
    </cfRule>
    <cfRule type="cellIs" dxfId="273" priority="575" operator="equal">
      <formula>19</formula>
    </cfRule>
    <cfRule type="cellIs" dxfId="272" priority="576" operator="equal">
      <formula>20</formula>
    </cfRule>
  </conditionalFormatting>
  <conditionalFormatting sqref="H15">
    <cfRule type="cellIs" dxfId="271" priority="571" operator="equal">
      <formula>1</formula>
    </cfRule>
    <cfRule type="cellIs" dxfId="270" priority="572" operator="equal">
      <formula>19</formula>
    </cfRule>
    <cfRule type="cellIs" dxfId="269" priority="573" operator="equal">
      <formula>20</formula>
    </cfRule>
  </conditionalFormatting>
  <conditionalFormatting sqref="H12">
    <cfRule type="cellIs" dxfId="268" priority="565" operator="equal">
      <formula>1</formula>
    </cfRule>
    <cfRule type="cellIs" dxfId="267" priority="566" operator="equal">
      <formula>19</formula>
    </cfRule>
    <cfRule type="cellIs" dxfId="266" priority="567" operator="equal">
      <formula>20</formula>
    </cfRule>
  </conditionalFormatting>
  <conditionalFormatting sqref="H10">
    <cfRule type="cellIs" dxfId="265" priority="532" operator="equal">
      <formula>1</formula>
    </cfRule>
    <cfRule type="cellIs" dxfId="264" priority="533" operator="equal">
      <formula>19</formula>
    </cfRule>
    <cfRule type="cellIs" dxfId="263" priority="534" operator="equal">
      <formula>20</formula>
    </cfRule>
  </conditionalFormatting>
  <conditionalFormatting sqref="H11">
    <cfRule type="cellIs" dxfId="262" priority="529" operator="equal">
      <formula>1</formula>
    </cfRule>
    <cfRule type="cellIs" dxfId="261" priority="530" operator="equal">
      <formula>19</formula>
    </cfRule>
    <cfRule type="cellIs" dxfId="260" priority="531" operator="equal">
      <formula>20</formula>
    </cfRule>
  </conditionalFormatting>
  <conditionalFormatting sqref="H13">
    <cfRule type="cellIs" dxfId="259" priority="526" operator="equal">
      <formula>1</formula>
    </cfRule>
    <cfRule type="cellIs" dxfId="258" priority="527" operator="equal">
      <formula>19</formula>
    </cfRule>
    <cfRule type="cellIs" dxfId="257" priority="528" operator="equal">
      <formula>20</formula>
    </cfRule>
  </conditionalFormatting>
  <conditionalFormatting sqref="H14">
    <cfRule type="cellIs" dxfId="256" priority="523" operator="equal">
      <formula>1</formula>
    </cfRule>
    <cfRule type="cellIs" dxfId="255" priority="524" operator="equal">
      <formula>19</formula>
    </cfRule>
    <cfRule type="cellIs" dxfId="254" priority="525" operator="equal">
      <formula>20</formula>
    </cfRule>
  </conditionalFormatting>
  <conditionalFormatting sqref="H15">
    <cfRule type="cellIs" dxfId="253" priority="520" operator="equal">
      <formula>1</formula>
    </cfRule>
    <cfRule type="cellIs" dxfId="252" priority="521" operator="equal">
      <formula>19</formula>
    </cfRule>
    <cfRule type="cellIs" dxfId="251" priority="522" operator="equal">
      <formula>20</formula>
    </cfRule>
  </conditionalFormatting>
  <conditionalFormatting sqref="H13">
    <cfRule type="cellIs" dxfId="250" priority="511" operator="equal">
      <formula>1</formula>
    </cfRule>
    <cfRule type="cellIs" dxfId="249" priority="512" operator="equal">
      <formula>19</formula>
    </cfRule>
    <cfRule type="cellIs" dxfId="248" priority="513" operator="equal">
      <formula>20</formula>
    </cfRule>
  </conditionalFormatting>
  <conditionalFormatting sqref="H14">
    <cfRule type="cellIs" dxfId="247" priority="508" operator="equal">
      <formula>1</formula>
    </cfRule>
    <cfRule type="cellIs" dxfId="246" priority="509" operator="equal">
      <formula>19</formula>
    </cfRule>
    <cfRule type="cellIs" dxfId="245" priority="510" operator="equal">
      <formula>20</formula>
    </cfRule>
  </conditionalFormatting>
  <conditionalFormatting sqref="H15">
    <cfRule type="cellIs" dxfId="244" priority="505" operator="equal">
      <formula>1</formula>
    </cfRule>
    <cfRule type="cellIs" dxfId="243" priority="506" operator="equal">
      <formula>19</formula>
    </cfRule>
    <cfRule type="cellIs" dxfId="242" priority="507" operator="equal">
      <formula>20</formula>
    </cfRule>
  </conditionalFormatting>
  <conditionalFormatting sqref="H12">
    <cfRule type="cellIs" dxfId="241" priority="496" operator="equal">
      <formula>1</formula>
    </cfRule>
    <cfRule type="cellIs" dxfId="240" priority="497" operator="equal">
      <formula>19</formula>
    </cfRule>
    <cfRule type="cellIs" dxfId="239" priority="498" operator="equal">
      <formula>20</formula>
    </cfRule>
  </conditionalFormatting>
  <conditionalFormatting sqref="H11">
    <cfRule type="cellIs" dxfId="238" priority="493" operator="equal">
      <formula>1</formula>
    </cfRule>
    <cfRule type="cellIs" dxfId="237" priority="494" operator="equal">
      <formula>19</formula>
    </cfRule>
    <cfRule type="cellIs" dxfId="236" priority="495" operator="equal">
      <formula>20</formula>
    </cfRule>
  </conditionalFormatting>
  <conditionalFormatting sqref="H12">
    <cfRule type="cellIs" dxfId="235" priority="490" operator="equal">
      <formula>1</formula>
    </cfRule>
    <cfRule type="cellIs" dxfId="234" priority="491" operator="equal">
      <formula>19</formula>
    </cfRule>
    <cfRule type="cellIs" dxfId="233" priority="492" operator="equal">
      <formula>20</formula>
    </cfRule>
  </conditionalFormatting>
  <conditionalFormatting sqref="H14">
    <cfRule type="cellIs" dxfId="232" priority="487" operator="equal">
      <formula>1</formula>
    </cfRule>
    <cfRule type="cellIs" dxfId="231" priority="488" operator="equal">
      <formula>19</formula>
    </cfRule>
    <cfRule type="cellIs" dxfId="230" priority="489" operator="equal">
      <formula>20</formula>
    </cfRule>
  </conditionalFormatting>
  <conditionalFormatting sqref="H15">
    <cfRule type="cellIs" dxfId="229" priority="484" operator="equal">
      <formula>1</formula>
    </cfRule>
    <cfRule type="cellIs" dxfId="228" priority="485" operator="equal">
      <formula>19</formula>
    </cfRule>
    <cfRule type="cellIs" dxfId="227" priority="486" operator="equal">
      <formula>20</formula>
    </cfRule>
  </conditionalFormatting>
  <conditionalFormatting sqref="H14">
    <cfRule type="cellIs" dxfId="226" priority="475" operator="equal">
      <formula>1</formula>
    </cfRule>
    <cfRule type="cellIs" dxfId="225" priority="476" operator="equal">
      <formula>19</formula>
    </cfRule>
    <cfRule type="cellIs" dxfId="224" priority="477" operator="equal">
      <formula>20</formula>
    </cfRule>
  </conditionalFormatting>
  <conditionalFormatting sqref="H15">
    <cfRule type="cellIs" dxfId="223" priority="472" operator="equal">
      <formula>1</formula>
    </cfRule>
    <cfRule type="cellIs" dxfId="222" priority="473" operator="equal">
      <formula>19</formula>
    </cfRule>
    <cfRule type="cellIs" dxfId="221" priority="474" operator="equal">
      <formula>20</formula>
    </cfRule>
  </conditionalFormatting>
  <conditionalFormatting sqref="H13">
    <cfRule type="cellIs" dxfId="220" priority="460" operator="equal">
      <formula>1</formula>
    </cfRule>
    <cfRule type="cellIs" dxfId="219" priority="461" operator="equal">
      <formula>19</formula>
    </cfRule>
    <cfRule type="cellIs" dxfId="218" priority="462" operator="equal">
      <formula>20</formula>
    </cfRule>
  </conditionalFormatting>
  <conditionalFormatting sqref="H11">
    <cfRule type="cellIs" dxfId="217" priority="451" operator="equal">
      <formula>1</formula>
    </cfRule>
    <cfRule type="cellIs" dxfId="216" priority="452" operator="equal">
      <formula>19</formula>
    </cfRule>
    <cfRule type="cellIs" dxfId="215" priority="453" operator="equal">
      <formula>20</formula>
    </cfRule>
  </conditionalFormatting>
  <conditionalFormatting sqref="H12">
    <cfRule type="cellIs" dxfId="214" priority="448" operator="equal">
      <formula>1</formula>
    </cfRule>
    <cfRule type="cellIs" dxfId="213" priority="449" operator="equal">
      <formula>19</formula>
    </cfRule>
    <cfRule type="cellIs" dxfId="212" priority="450" operator="equal">
      <formula>20</formula>
    </cfRule>
  </conditionalFormatting>
  <conditionalFormatting sqref="H14">
    <cfRule type="cellIs" dxfId="211" priority="445" operator="equal">
      <formula>1</formula>
    </cfRule>
    <cfRule type="cellIs" dxfId="210" priority="446" operator="equal">
      <formula>19</formula>
    </cfRule>
    <cfRule type="cellIs" dxfId="209" priority="447" operator="equal">
      <formula>20</formula>
    </cfRule>
  </conditionalFormatting>
  <conditionalFormatting sqref="H15">
    <cfRule type="cellIs" dxfId="208" priority="442" operator="equal">
      <formula>1</formula>
    </cfRule>
    <cfRule type="cellIs" dxfId="207" priority="443" operator="equal">
      <formula>19</formula>
    </cfRule>
    <cfRule type="cellIs" dxfId="206" priority="444" operator="equal">
      <formula>20</formula>
    </cfRule>
  </conditionalFormatting>
  <conditionalFormatting sqref="H14">
    <cfRule type="cellIs" dxfId="205" priority="433" operator="equal">
      <formula>1</formula>
    </cfRule>
    <cfRule type="cellIs" dxfId="204" priority="434" operator="equal">
      <formula>19</formula>
    </cfRule>
    <cfRule type="cellIs" dxfId="203" priority="435" operator="equal">
      <formula>20</formula>
    </cfRule>
  </conditionalFormatting>
  <conditionalFormatting sqref="H15">
    <cfRule type="cellIs" dxfId="202" priority="430" operator="equal">
      <formula>1</formula>
    </cfRule>
    <cfRule type="cellIs" dxfId="201" priority="431" operator="equal">
      <formula>19</formula>
    </cfRule>
    <cfRule type="cellIs" dxfId="200" priority="432" operator="equal">
      <formula>20</formula>
    </cfRule>
  </conditionalFormatting>
  <conditionalFormatting sqref="H13">
    <cfRule type="cellIs" dxfId="199" priority="418" operator="equal">
      <formula>1</formula>
    </cfRule>
    <cfRule type="cellIs" dxfId="198" priority="419" operator="equal">
      <formula>19</formula>
    </cfRule>
    <cfRule type="cellIs" dxfId="197" priority="420" operator="equal">
      <formula>20</formula>
    </cfRule>
  </conditionalFormatting>
  <conditionalFormatting sqref="H12">
    <cfRule type="cellIs" dxfId="196" priority="415" operator="equal">
      <formula>1</formula>
    </cfRule>
    <cfRule type="cellIs" dxfId="195" priority="416" operator="equal">
      <formula>19</formula>
    </cfRule>
    <cfRule type="cellIs" dxfId="194" priority="417" operator="equal">
      <formula>20</formula>
    </cfRule>
  </conditionalFormatting>
  <conditionalFormatting sqref="H13">
    <cfRule type="cellIs" dxfId="193" priority="412" operator="equal">
      <formula>1</formula>
    </cfRule>
    <cfRule type="cellIs" dxfId="192" priority="413" operator="equal">
      <formula>19</formula>
    </cfRule>
    <cfRule type="cellIs" dxfId="191" priority="414" operator="equal">
      <formula>20</formula>
    </cfRule>
  </conditionalFormatting>
  <conditionalFormatting sqref="H15">
    <cfRule type="cellIs" dxfId="190" priority="409" operator="equal">
      <formula>1</formula>
    </cfRule>
    <cfRule type="cellIs" dxfId="189" priority="410" operator="equal">
      <formula>19</formula>
    </cfRule>
    <cfRule type="cellIs" dxfId="188" priority="411" operator="equal">
      <formula>20</formula>
    </cfRule>
  </conditionalFormatting>
  <conditionalFormatting sqref="H15">
    <cfRule type="cellIs" dxfId="187" priority="397" operator="equal">
      <formula>1</formula>
    </cfRule>
    <cfRule type="cellIs" dxfId="186" priority="398" operator="equal">
      <formula>19</formula>
    </cfRule>
    <cfRule type="cellIs" dxfId="185" priority="399" operator="equal">
      <formula>20</formula>
    </cfRule>
  </conditionalFormatting>
  <conditionalFormatting sqref="H14">
    <cfRule type="cellIs" dxfId="184" priority="385" operator="equal">
      <formula>1</formula>
    </cfRule>
    <cfRule type="cellIs" dxfId="183" priority="386" operator="equal">
      <formula>19</formula>
    </cfRule>
    <cfRule type="cellIs" dxfId="182" priority="387" operator="equal">
      <formula>20</formula>
    </cfRule>
  </conditionalFormatting>
  <conditionalFormatting sqref="H2">
    <cfRule type="cellIs" dxfId="181" priority="349" operator="equal">
      <formula>1</formula>
    </cfRule>
    <cfRule type="cellIs" dxfId="180" priority="350" operator="equal">
      <formula>19</formula>
    </cfRule>
    <cfRule type="cellIs" dxfId="179" priority="351" operator="equal">
      <formula>20</formula>
    </cfRule>
  </conditionalFormatting>
  <conditionalFormatting sqref="H7">
    <cfRule type="cellIs" dxfId="178" priority="154" operator="equal">
      <formula>1</formula>
    </cfRule>
    <cfRule type="cellIs" dxfId="177" priority="155" operator="equal">
      <formula>19</formula>
    </cfRule>
    <cfRule type="cellIs" dxfId="176" priority="156" operator="equal">
      <formula>20</formula>
    </cfRule>
  </conditionalFormatting>
  <conditionalFormatting sqref="H7">
    <cfRule type="cellIs" dxfId="175" priority="157" operator="equal">
      <formula>1</formula>
    </cfRule>
    <cfRule type="cellIs" dxfId="174" priority="158" operator="equal">
      <formula>19</formula>
    </cfRule>
    <cfRule type="cellIs" dxfId="173" priority="159" operator="equal">
      <formula>20</formula>
    </cfRule>
  </conditionalFormatting>
  <conditionalFormatting sqref="H4">
    <cfRule type="cellIs" dxfId="172" priority="148" operator="equal">
      <formula>1</formula>
    </cfRule>
    <cfRule type="cellIs" dxfId="171" priority="149" operator="equal">
      <formula>19</formula>
    </cfRule>
    <cfRule type="cellIs" dxfId="170" priority="150" operator="equal">
      <formula>20</formula>
    </cfRule>
  </conditionalFormatting>
  <conditionalFormatting sqref="H4">
    <cfRule type="cellIs" dxfId="169" priority="151" operator="equal">
      <formula>1</formula>
    </cfRule>
    <cfRule type="cellIs" dxfId="168" priority="152" operator="equal">
      <formula>19</formula>
    </cfRule>
    <cfRule type="cellIs" dxfId="167" priority="153" operator="equal">
      <formula>20</formula>
    </cfRule>
  </conditionalFormatting>
  <conditionalFormatting sqref="H5">
    <cfRule type="cellIs" dxfId="166" priority="142" operator="equal">
      <formula>1</formula>
    </cfRule>
    <cfRule type="cellIs" dxfId="165" priority="143" operator="equal">
      <formula>19</formula>
    </cfRule>
    <cfRule type="cellIs" dxfId="164" priority="144" operator="equal">
      <formula>20</formula>
    </cfRule>
  </conditionalFormatting>
  <conditionalFormatting sqref="H5">
    <cfRule type="cellIs" dxfId="163" priority="145" operator="equal">
      <formula>1</formula>
    </cfRule>
    <cfRule type="cellIs" dxfId="162" priority="146" operator="equal">
      <formula>19</formula>
    </cfRule>
    <cfRule type="cellIs" dxfId="161" priority="147" operator="equal">
      <formula>20</formula>
    </cfRule>
  </conditionalFormatting>
  <conditionalFormatting sqref="H3">
    <cfRule type="cellIs" dxfId="160" priority="136" operator="equal">
      <formula>1</formula>
    </cfRule>
    <cfRule type="cellIs" dxfId="159" priority="137" operator="equal">
      <formula>19</formula>
    </cfRule>
    <cfRule type="cellIs" dxfId="158" priority="138" operator="equal">
      <formula>20</formula>
    </cfRule>
  </conditionalFormatting>
  <conditionalFormatting sqref="H3">
    <cfRule type="cellIs" dxfId="157" priority="139" operator="equal">
      <formula>1</formula>
    </cfRule>
    <cfRule type="cellIs" dxfId="156" priority="140" operator="equal">
      <formula>19</formula>
    </cfRule>
    <cfRule type="cellIs" dxfId="155" priority="141" operator="equal">
      <formula>20</formula>
    </cfRule>
  </conditionalFormatting>
  <conditionalFormatting sqref="H3">
    <cfRule type="cellIs" dxfId="154" priority="130" operator="equal">
      <formula>1</formula>
    </cfRule>
    <cfRule type="cellIs" dxfId="153" priority="131" operator="equal">
      <formula>19</formula>
    </cfRule>
    <cfRule type="cellIs" dxfId="152" priority="132" operator="equal">
      <formula>20</formula>
    </cfRule>
  </conditionalFormatting>
  <conditionalFormatting sqref="H7">
    <cfRule type="cellIs" dxfId="151" priority="127" operator="equal">
      <formula>1</formula>
    </cfRule>
    <cfRule type="cellIs" dxfId="150" priority="128" operator="equal">
      <formula>19</formula>
    </cfRule>
    <cfRule type="cellIs" dxfId="149" priority="129" operator="equal">
      <formula>20</formula>
    </cfRule>
  </conditionalFormatting>
  <conditionalFormatting sqref="H7">
    <cfRule type="cellIs" dxfId="148" priority="124" operator="equal">
      <formula>1</formula>
    </cfRule>
    <cfRule type="cellIs" dxfId="147" priority="125" operator="equal">
      <formula>19</formula>
    </cfRule>
    <cfRule type="cellIs" dxfId="146" priority="126" operator="equal">
      <formula>20</formula>
    </cfRule>
  </conditionalFormatting>
  <conditionalFormatting sqref="H4">
    <cfRule type="cellIs" dxfId="145" priority="121" operator="equal">
      <formula>1</formula>
    </cfRule>
    <cfRule type="cellIs" dxfId="144" priority="122" operator="equal">
      <formula>19</formula>
    </cfRule>
    <cfRule type="cellIs" dxfId="143" priority="123" operator="equal">
      <formula>20</formula>
    </cfRule>
  </conditionalFormatting>
  <conditionalFormatting sqref="H4">
    <cfRule type="cellIs" dxfId="142" priority="118" operator="equal">
      <formula>1</formula>
    </cfRule>
    <cfRule type="cellIs" dxfId="141" priority="119" operator="equal">
      <formula>19</formula>
    </cfRule>
    <cfRule type="cellIs" dxfId="140" priority="120" operator="equal">
      <formula>20</formula>
    </cfRule>
  </conditionalFormatting>
  <conditionalFormatting sqref="H5">
    <cfRule type="cellIs" dxfId="139" priority="112" operator="equal">
      <formula>1</formula>
    </cfRule>
    <cfRule type="cellIs" dxfId="138" priority="113" operator="equal">
      <formula>19</formula>
    </cfRule>
    <cfRule type="cellIs" dxfId="137" priority="114" operator="equal">
      <formula>20</formula>
    </cfRule>
  </conditionalFormatting>
  <conditionalFormatting sqref="H3">
    <cfRule type="cellIs" dxfId="136" priority="133" operator="equal">
      <formula>1</formula>
    </cfRule>
    <cfRule type="cellIs" dxfId="135" priority="134" operator="equal">
      <formula>19</formula>
    </cfRule>
    <cfRule type="cellIs" dxfId="134" priority="135" operator="equal">
      <formula>20</formula>
    </cfRule>
  </conditionalFormatting>
  <conditionalFormatting sqref="H5">
    <cfRule type="cellIs" dxfId="133" priority="115" operator="equal">
      <formula>1</formula>
    </cfRule>
    <cfRule type="cellIs" dxfId="132" priority="116" operator="equal">
      <formula>19</formula>
    </cfRule>
    <cfRule type="cellIs" dxfId="131" priority="117" operator="equal">
      <formula>20</formula>
    </cfRule>
  </conditionalFormatting>
  <conditionalFormatting sqref="H9">
    <cfRule type="cellIs" dxfId="130" priority="73" operator="equal">
      <formula>1</formula>
    </cfRule>
    <cfRule type="cellIs" dxfId="129" priority="74" operator="equal">
      <formula>19</formula>
    </cfRule>
    <cfRule type="cellIs" dxfId="128" priority="75" operator="equal">
      <formula>20</formula>
    </cfRule>
  </conditionalFormatting>
  <conditionalFormatting sqref="H9">
    <cfRule type="cellIs" dxfId="127" priority="70" operator="equal">
      <formula>1</formula>
    </cfRule>
    <cfRule type="cellIs" dxfId="126" priority="71" operator="equal">
      <formula>19</formula>
    </cfRule>
    <cfRule type="cellIs" dxfId="125" priority="72" operator="equal">
      <formula>20</formula>
    </cfRule>
  </conditionalFormatting>
  <conditionalFormatting sqref="H6">
    <cfRule type="cellIs" dxfId="124" priority="64" operator="equal">
      <formula>1</formula>
    </cfRule>
    <cfRule type="cellIs" dxfId="123" priority="65" operator="equal">
      <formula>19</formula>
    </cfRule>
    <cfRule type="cellIs" dxfId="122" priority="66" operator="equal">
      <formula>20</formula>
    </cfRule>
  </conditionalFormatting>
  <conditionalFormatting sqref="H6">
    <cfRule type="cellIs" dxfId="121" priority="67" operator="equal">
      <formula>1</formula>
    </cfRule>
    <cfRule type="cellIs" dxfId="120" priority="68" operator="equal">
      <formula>19</formula>
    </cfRule>
    <cfRule type="cellIs" dxfId="119" priority="69" operator="equal">
      <formula>20</formula>
    </cfRule>
  </conditionalFormatting>
  <conditionalFormatting sqref="H6">
    <cfRule type="cellIs" dxfId="118" priority="58" operator="equal">
      <formula>1</formula>
    </cfRule>
    <cfRule type="cellIs" dxfId="117" priority="59" operator="equal">
      <formula>19</formula>
    </cfRule>
    <cfRule type="cellIs" dxfId="116" priority="60" operator="equal">
      <formula>20</formula>
    </cfRule>
  </conditionalFormatting>
  <conditionalFormatting sqref="H6">
    <cfRule type="cellIs" dxfId="115" priority="61" operator="equal">
      <formula>1</formula>
    </cfRule>
    <cfRule type="cellIs" dxfId="114" priority="62" operator="equal">
      <formula>19</formula>
    </cfRule>
    <cfRule type="cellIs" dxfId="113" priority="63" operator="equal">
      <formula>20</formula>
    </cfRule>
  </conditionalFormatting>
  <conditionalFormatting sqref="H8">
    <cfRule type="cellIs" dxfId="112" priority="52" operator="equal">
      <formula>1</formula>
    </cfRule>
    <cfRule type="cellIs" dxfId="111" priority="53" operator="equal">
      <formula>19</formula>
    </cfRule>
    <cfRule type="cellIs" dxfId="110" priority="54" operator="equal">
      <formula>20</formula>
    </cfRule>
  </conditionalFormatting>
  <conditionalFormatting sqref="H8">
    <cfRule type="cellIs" dxfId="109" priority="55" operator="equal">
      <formula>1</formula>
    </cfRule>
    <cfRule type="cellIs" dxfId="108" priority="56" operator="equal">
      <formula>19</formula>
    </cfRule>
    <cfRule type="cellIs" dxfId="107" priority="57" operator="equal">
      <formula>20</formula>
    </cfRule>
  </conditionalFormatting>
  <conditionalFormatting sqref="H8">
    <cfRule type="cellIs" dxfId="106" priority="49" operator="equal">
      <formula>1</formula>
    </cfRule>
    <cfRule type="cellIs" dxfId="105" priority="50" operator="equal">
      <formula>19</formula>
    </cfRule>
    <cfRule type="cellIs" dxfId="104" priority="51" operator="equal">
      <formula>20</formula>
    </cfRule>
  </conditionalFormatting>
  <conditionalFormatting sqref="H8">
    <cfRule type="cellIs" dxfId="103" priority="46" operator="equal">
      <formula>1</formula>
    </cfRule>
    <cfRule type="cellIs" dxfId="102" priority="47" operator="equal">
      <formula>19</formula>
    </cfRule>
    <cfRule type="cellIs" dxfId="101" priority="48" operator="equal">
      <formula>20</formula>
    </cfRule>
  </conditionalFormatting>
  <conditionalFormatting sqref="H16">
    <cfRule type="cellIs" dxfId="100" priority="43" operator="equal">
      <formula>1</formula>
    </cfRule>
    <cfRule type="cellIs" dxfId="99" priority="44" operator="equal">
      <formula>19</formula>
    </cfRule>
    <cfRule type="cellIs" dxfId="98" priority="45" operator="equal">
      <formula>20</formula>
    </cfRule>
  </conditionalFormatting>
  <conditionalFormatting sqref="H16">
    <cfRule type="cellIs" dxfId="97" priority="40" operator="equal">
      <formula>1</formula>
    </cfRule>
    <cfRule type="cellIs" dxfId="96" priority="41" operator="equal">
      <formula>19</formula>
    </cfRule>
    <cfRule type="cellIs" dxfId="95" priority="42" operator="equal">
      <formula>20</formula>
    </cfRule>
  </conditionalFormatting>
  <conditionalFormatting sqref="H16">
    <cfRule type="cellIs" dxfId="94" priority="37" operator="equal">
      <formula>1</formula>
    </cfRule>
    <cfRule type="cellIs" dxfId="93" priority="38" operator="equal">
      <formula>19</formula>
    </cfRule>
    <cfRule type="cellIs" dxfId="92" priority="39" operator="equal">
      <formula>20</formula>
    </cfRule>
  </conditionalFormatting>
  <conditionalFormatting sqref="H16">
    <cfRule type="cellIs" dxfId="91" priority="34" operator="equal">
      <formula>1</formula>
    </cfRule>
    <cfRule type="cellIs" dxfId="90" priority="35" operator="equal">
      <formula>19</formula>
    </cfRule>
    <cfRule type="cellIs" dxfId="89" priority="36" operator="equal">
      <formula>20</formula>
    </cfRule>
  </conditionalFormatting>
  <conditionalFormatting sqref="H16">
    <cfRule type="cellIs" dxfId="88" priority="31" operator="equal">
      <formula>1</formula>
    </cfRule>
    <cfRule type="cellIs" dxfId="87" priority="32" operator="equal">
      <formula>19</formula>
    </cfRule>
    <cfRule type="cellIs" dxfId="86" priority="33" operator="equal">
      <formula>20</formula>
    </cfRule>
  </conditionalFormatting>
  <conditionalFormatting sqref="H16">
    <cfRule type="cellIs" dxfId="85" priority="28" operator="equal">
      <formula>1</formula>
    </cfRule>
    <cfRule type="cellIs" dxfId="84" priority="29" operator="equal">
      <formula>19</formula>
    </cfRule>
    <cfRule type="cellIs" dxfId="83" priority="30" operator="equal">
      <formula>20</formula>
    </cfRule>
  </conditionalFormatting>
  <conditionalFormatting sqref="H16">
    <cfRule type="cellIs" dxfId="82" priority="25" operator="equal">
      <formula>1</formula>
    </cfRule>
    <cfRule type="cellIs" dxfId="81" priority="26" operator="equal">
      <formula>19</formula>
    </cfRule>
    <cfRule type="cellIs" dxfId="80" priority="27" operator="equal">
      <formula>20</formula>
    </cfRule>
  </conditionalFormatting>
  <conditionalFormatting sqref="H16">
    <cfRule type="cellIs" dxfId="79" priority="22" operator="equal">
      <formula>1</formula>
    </cfRule>
    <cfRule type="cellIs" dxfId="78" priority="23" operator="equal">
      <formula>19</formula>
    </cfRule>
    <cfRule type="cellIs" dxfId="77" priority="24" operator="equal">
      <formula>20</formula>
    </cfRule>
  </conditionalFormatting>
  <conditionalFormatting sqref="H16">
    <cfRule type="cellIs" dxfId="76" priority="19" operator="equal">
      <formula>1</formula>
    </cfRule>
    <cfRule type="cellIs" dxfId="75" priority="20" operator="equal">
      <formula>19</formula>
    </cfRule>
    <cfRule type="cellIs" dxfId="74" priority="21" operator="equal">
      <formula>20</formula>
    </cfRule>
  </conditionalFormatting>
  <conditionalFormatting sqref="H16">
    <cfRule type="cellIs" dxfId="73" priority="16" operator="equal">
      <formula>1</formula>
    </cfRule>
    <cfRule type="cellIs" dxfId="72" priority="17" operator="equal">
      <formula>19</formula>
    </cfRule>
    <cfRule type="cellIs" dxfId="71" priority="18" operator="equal">
      <formula>20</formula>
    </cfRule>
  </conditionalFormatting>
  <conditionalFormatting sqref="H16">
    <cfRule type="cellIs" dxfId="70" priority="13" operator="equal">
      <formula>1</formula>
    </cfRule>
    <cfRule type="cellIs" dxfId="69" priority="14" operator="equal">
      <formula>19</formula>
    </cfRule>
    <cfRule type="cellIs" dxfId="68" priority="15" operator="equal">
      <formula>20</formula>
    </cfRule>
  </conditionalFormatting>
  <conditionalFormatting sqref="H16">
    <cfRule type="cellIs" dxfId="67" priority="10" operator="equal">
      <formula>1</formula>
    </cfRule>
    <cfRule type="cellIs" dxfId="66" priority="11" operator="equal">
      <formula>19</formula>
    </cfRule>
    <cfRule type="cellIs" dxfId="65" priority="12" operator="equal">
      <formula>20</formula>
    </cfRule>
  </conditionalFormatting>
  <conditionalFormatting sqref="H16">
    <cfRule type="cellIs" dxfId="64" priority="7" operator="equal">
      <formula>1</formula>
    </cfRule>
    <cfRule type="cellIs" dxfId="63" priority="8" operator="equal">
      <formula>19</formula>
    </cfRule>
    <cfRule type="cellIs" dxfId="62" priority="9" operator="equal">
      <formula>20</formula>
    </cfRule>
  </conditionalFormatting>
  <conditionalFormatting sqref="H16">
    <cfRule type="cellIs" dxfId="61" priority="4" operator="equal">
      <formula>1</formula>
    </cfRule>
    <cfRule type="cellIs" dxfId="60" priority="5" operator="equal">
      <formula>19</formula>
    </cfRule>
    <cfRule type="cellIs" dxfId="59" priority="6" operator="equal">
      <formula>20</formula>
    </cfRule>
  </conditionalFormatting>
  <conditionalFormatting sqref="H16">
    <cfRule type="cellIs" dxfId="58" priority="1" operator="equal">
      <formula>1</formula>
    </cfRule>
    <cfRule type="cellIs" dxfId="57" priority="2" operator="equal">
      <formula>19</formula>
    </cfRule>
    <cfRule type="cellIs" dxfId="56" priority="3" operator="equal">
      <formula>20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workbookViewId="0"/>
  </sheetViews>
  <sheetFormatPr defaultColWidth="3.8984375" defaultRowHeight="15.6" x14ac:dyDescent="0.3"/>
  <cols>
    <col min="1" max="1" width="10.59765625" style="21" bestFit="1" customWidth="1"/>
    <col min="2" max="2" width="11.898437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6" width="3.8984375" style="21"/>
    <col min="7" max="7" width="9.5" style="21" bestFit="1" customWidth="1"/>
    <col min="8" max="8" width="12.09765625" style="21" bestFit="1" customWidth="1"/>
    <col min="9" max="9" width="6.19921875" style="21" bestFit="1" customWidth="1"/>
    <col min="10" max="10" width="4.296875" style="21" bestFit="1" customWidth="1"/>
    <col min="11" max="11" width="5" style="21" bestFit="1" customWidth="1"/>
    <col min="12" max="16384" width="3.8984375" style="21"/>
  </cols>
  <sheetData>
    <row r="1" spans="1:11" s="24" customFormat="1" x14ac:dyDescent="0.3">
      <c r="A1" s="145" t="s">
        <v>0</v>
      </c>
      <c r="B1" s="145" t="s">
        <v>76</v>
      </c>
      <c r="C1" s="145" t="s">
        <v>44</v>
      </c>
      <c r="D1" s="143" t="s">
        <v>3</v>
      </c>
      <c r="E1" s="145" t="s">
        <v>45</v>
      </c>
      <c r="G1" s="145" t="s">
        <v>0</v>
      </c>
      <c r="H1" s="145" t="s">
        <v>76</v>
      </c>
      <c r="I1" s="145" t="s">
        <v>44</v>
      </c>
      <c r="J1" s="143" t="s">
        <v>3</v>
      </c>
      <c r="K1" s="145" t="s">
        <v>45</v>
      </c>
    </row>
    <row r="2" spans="1:11" x14ac:dyDescent="0.3">
      <c r="A2" s="165" t="s">
        <v>133</v>
      </c>
      <c r="B2" s="166" t="s">
        <v>46</v>
      </c>
      <c r="C2" s="163">
        <v>14</v>
      </c>
      <c r="D2" s="141">
        <f t="shared" ref="D2:D11" ca="1" si="0">RANDBETWEEN(1,20)</f>
        <v>16</v>
      </c>
      <c r="E2" s="77">
        <f t="shared" ref="E2:E6" ca="1" si="1">D2+C2</f>
        <v>30</v>
      </c>
      <c r="G2" s="76" t="s">
        <v>97</v>
      </c>
      <c r="H2" s="77" t="s">
        <v>46</v>
      </c>
      <c r="I2" s="77">
        <v>9</v>
      </c>
      <c r="J2" s="141">
        <f t="shared" ref="J2:J4" ca="1" si="2">RANDBETWEEN(1,20)</f>
        <v>12</v>
      </c>
      <c r="K2" s="77">
        <f t="shared" ref="K2:K4" ca="1" si="3">J2+I2</f>
        <v>21</v>
      </c>
    </row>
    <row r="3" spans="1:11" x14ac:dyDescent="0.3">
      <c r="A3" s="80" t="s">
        <v>133</v>
      </c>
      <c r="B3" s="166" t="s">
        <v>47</v>
      </c>
      <c r="C3" s="163">
        <v>10</v>
      </c>
      <c r="D3" s="140">
        <f t="shared" ca="1" si="0"/>
        <v>12</v>
      </c>
      <c r="E3" s="79">
        <f t="shared" ca="1" si="1"/>
        <v>22</v>
      </c>
      <c r="G3" s="78" t="s">
        <v>97</v>
      </c>
      <c r="H3" s="79" t="s">
        <v>47</v>
      </c>
      <c r="I3" s="79">
        <v>6</v>
      </c>
      <c r="J3" s="140">
        <f t="shared" ca="1" si="2"/>
        <v>17</v>
      </c>
      <c r="K3" s="79">
        <f t="shared" ca="1" si="3"/>
        <v>23</v>
      </c>
    </row>
    <row r="4" spans="1:11" x14ac:dyDescent="0.3">
      <c r="A4" s="162" t="s">
        <v>133</v>
      </c>
      <c r="B4" s="167" t="s">
        <v>48</v>
      </c>
      <c r="C4" s="164">
        <v>12</v>
      </c>
      <c r="D4" s="142">
        <f t="shared" ca="1" si="0"/>
        <v>9</v>
      </c>
      <c r="E4" s="82">
        <f t="shared" ca="1" si="1"/>
        <v>21</v>
      </c>
      <c r="G4" s="81" t="s">
        <v>97</v>
      </c>
      <c r="H4" s="82" t="s">
        <v>48</v>
      </c>
      <c r="I4" s="82">
        <v>3</v>
      </c>
      <c r="J4" s="142">
        <f t="shared" ca="1" si="2"/>
        <v>12</v>
      </c>
      <c r="K4" s="82">
        <f t="shared" ca="1" si="3"/>
        <v>15</v>
      </c>
    </row>
    <row r="5" spans="1:11" x14ac:dyDescent="0.3">
      <c r="A5" s="162" t="s">
        <v>133</v>
      </c>
      <c r="B5" s="167" t="s">
        <v>129</v>
      </c>
      <c r="C5" s="164">
        <v>12</v>
      </c>
      <c r="D5" s="142">
        <f t="shared" ca="1" si="0"/>
        <v>14</v>
      </c>
      <c r="E5" s="82">
        <f t="shared" ca="1" si="1"/>
        <v>26</v>
      </c>
      <c r="G5" s="81" t="s">
        <v>97</v>
      </c>
      <c r="H5" s="82" t="s">
        <v>93</v>
      </c>
      <c r="I5" s="82"/>
      <c r="J5" s="142">
        <f t="shared" ref="J5:J9" ca="1" si="4">RANDBETWEEN(1,20)</f>
        <v>2</v>
      </c>
      <c r="K5" s="82">
        <f ca="1">J5+I5</f>
        <v>2</v>
      </c>
    </row>
    <row r="6" spans="1:11" x14ac:dyDescent="0.3">
      <c r="A6" s="162" t="s">
        <v>133</v>
      </c>
      <c r="B6" s="167" t="s">
        <v>132</v>
      </c>
      <c r="C6" s="164">
        <v>14</v>
      </c>
      <c r="D6" s="142">
        <f t="shared" ca="1" si="0"/>
        <v>2</v>
      </c>
      <c r="E6" s="82">
        <f t="shared" ca="1" si="1"/>
        <v>16</v>
      </c>
      <c r="G6" s="81" t="s">
        <v>97</v>
      </c>
      <c r="H6" s="82" t="s">
        <v>95</v>
      </c>
      <c r="I6" s="82">
        <v>0</v>
      </c>
      <c r="J6" s="142">
        <f t="shared" ca="1" si="4"/>
        <v>8</v>
      </c>
      <c r="K6" s="82">
        <f t="shared" ref="K6:K7" ca="1" si="5">J6+I6</f>
        <v>8</v>
      </c>
    </row>
    <row r="7" spans="1:11" x14ac:dyDescent="0.3">
      <c r="A7" s="162" t="s">
        <v>133</v>
      </c>
      <c r="B7" s="167" t="s">
        <v>130</v>
      </c>
      <c r="C7" s="164">
        <v>6</v>
      </c>
      <c r="D7" s="142">
        <f t="shared" ca="1" si="0"/>
        <v>10</v>
      </c>
      <c r="E7" s="82">
        <f t="shared" ref="E7:E11" ca="1" si="6">D7+C7</f>
        <v>16</v>
      </c>
      <c r="G7" s="81" t="s">
        <v>97</v>
      </c>
      <c r="H7" s="82" t="s">
        <v>94</v>
      </c>
      <c r="I7" s="82">
        <v>0</v>
      </c>
      <c r="J7" s="142">
        <f t="shared" ca="1" si="4"/>
        <v>8</v>
      </c>
      <c r="K7" s="82">
        <f t="shared" ca="1" si="5"/>
        <v>8</v>
      </c>
    </row>
    <row r="8" spans="1:11" x14ac:dyDescent="0.3">
      <c r="A8" s="162" t="s">
        <v>133</v>
      </c>
      <c r="B8" s="167" t="s">
        <v>95</v>
      </c>
      <c r="C8" s="164">
        <v>16</v>
      </c>
      <c r="D8" s="142">
        <f t="shared" ca="1" si="0"/>
        <v>19</v>
      </c>
      <c r="E8" s="82">
        <f t="shared" ca="1" si="6"/>
        <v>35</v>
      </c>
      <c r="G8" s="81" t="s">
        <v>97</v>
      </c>
      <c r="H8" s="82" t="s">
        <v>101</v>
      </c>
      <c r="I8" s="82">
        <v>2</v>
      </c>
      <c r="J8" s="142">
        <f t="shared" ca="1" si="4"/>
        <v>10</v>
      </c>
      <c r="K8" s="82">
        <f t="shared" ref="K8" ca="1" si="7">J8+I8</f>
        <v>12</v>
      </c>
    </row>
    <row r="9" spans="1:11" x14ac:dyDescent="0.3">
      <c r="A9" s="162" t="s">
        <v>133</v>
      </c>
      <c r="B9" s="167" t="s">
        <v>128</v>
      </c>
      <c r="C9" s="164">
        <v>17</v>
      </c>
      <c r="D9" s="142">
        <f t="shared" ca="1" si="0"/>
        <v>9</v>
      </c>
      <c r="E9" s="82">
        <f t="shared" ca="1" si="6"/>
        <v>26</v>
      </c>
      <c r="G9" s="81" t="s">
        <v>77</v>
      </c>
      <c r="H9" s="82" t="s">
        <v>136</v>
      </c>
      <c r="I9" s="82">
        <v>7</v>
      </c>
      <c r="J9" s="142">
        <f t="shared" ca="1" si="4"/>
        <v>5</v>
      </c>
      <c r="K9" s="82">
        <f t="shared" ref="K9" ca="1" si="8">J9+I9</f>
        <v>12</v>
      </c>
    </row>
    <row r="10" spans="1:11" x14ac:dyDescent="0.3">
      <c r="A10" s="162" t="s">
        <v>133</v>
      </c>
      <c r="B10" s="167" t="s">
        <v>112</v>
      </c>
      <c r="C10" s="164">
        <v>15</v>
      </c>
      <c r="D10" s="142">
        <f t="shared" ca="1" si="0"/>
        <v>3</v>
      </c>
      <c r="E10" s="82">
        <f t="shared" ca="1" si="6"/>
        <v>18</v>
      </c>
    </row>
    <row r="11" spans="1:11" x14ac:dyDescent="0.3">
      <c r="A11" s="162" t="s">
        <v>133</v>
      </c>
      <c r="B11" s="167" t="s">
        <v>131</v>
      </c>
      <c r="C11" s="164">
        <v>19</v>
      </c>
      <c r="D11" s="142">
        <f t="shared" ca="1" si="0"/>
        <v>8</v>
      </c>
      <c r="E11" s="82">
        <f t="shared" ca="1" si="6"/>
        <v>27</v>
      </c>
    </row>
  </sheetData>
  <conditionalFormatting sqref="A2">
    <cfRule type="cellIs" dxfId="55" priority="67" operator="equal">
      <formula>"No"</formula>
    </cfRule>
    <cfRule type="cellIs" dxfId="54" priority="68" operator="equal">
      <formula>"Yes"</formula>
    </cfRule>
  </conditionalFormatting>
  <conditionalFormatting sqref="A3:A4">
    <cfRule type="cellIs" dxfId="53" priority="65" operator="equal">
      <formula>"No"</formula>
    </cfRule>
    <cfRule type="cellIs" dxfId="52" priority="66" operator="equal">
      <formula>"Yes"</formula>
    </cfRule>
  </conditionalFormatting>
  <conditionalFormatting sqref="A2">
    <cfRule type="cellIs" dxfId="51" priority="79" operator="equal">
      <formula>"No"</formula>
    </cfRule>
    <cfRule type="cellIs" dxfId="50" priority="80" operator="equal">
      <formula>"Yes"</formula>
    </cfRule>
  </conditionalFormatting>
  <conditionalFormatting sqref="A3:A4">
    <cfRule type="cellIs" dxfId="49" priority="77" operator="equal">
      <formula>"No"</formula>
    </cfRule>
    <cfRule type="cellIs" dxfId="48" priority="78" operator="equal">
      <formula>"Yes"</formula>
    </cfRule>
  </conditionalFormatting>
  <conditionalFormatting sqref="A2">
    <cfRule type="cellIs" dxfId="47" priority="75" operator="equal">
      <formula>"No"</formula>
    </cfRule>
    <cfRule type="cellIs" dxfId="46" priority="76" operator="equal">
      <formula>"Yes"</formula>
    </cfRule>
  </conditionalFormatting>
  <conditionalFormatting sqref="A3:A4">
    <cfRule type="cellIs" dxfId="45" priority="73" operator="equal">
      <formula>"No"</formula>
    </cfRule>
    <cfRule type="cellIs" dxfId="44" priority="74" operator="equal">
      <formula>"Yes"</formula>
    </cfRule>
  </conditionalFormatting>
  <conditionalFormatting sqref="A2">
    <cfRule type="cellIs" dxfId="43" priority="71" operator="equal">
      <formula>"No"</formula>
    </cfRule>
    <cfRule type="cellIs" dxfId="42" priority="72" operator="equal">
      <formula>"Yes"</formula>
    </cfRule>
  </conditionalFormatting>
  <conditionalFormatting sqref="A3:A4">
    <cfRule type="cellIs" dxfId="41" priority="69" operator="equal">
      <formula>"No"</formula>
    </cfRule>
    <cfRule type="cellIs" dxfId="40" priority="70" operator="equal">
      <formula>"Yes"</formula>
    </cfRule>
  </conditionalFormatting>
  <conditionalFormatting sqref="A5">
    <cfRule type="cellIs" dxfId="39" priority="57" operator="equal">
      <formula>"No"</formula>
    </cfRule>
    <cfRule type="cellIs" dxfId="38" priority="58" operator="equal">
      <formula>"Yes"</formula>
    </cfRule>
  </conditionalFormatting>
  <conditionalFormatting sqref="A5">
    <cfRule type="cellIs" dxfId="37" priority="63" operator="equal">
      <formula>"No"</formula>
    </cfRule>
    <cfRule type="cellIs" dxfId="36" priority="64" operator="equal">
      <formula>"Yes"</formula>
    </cfRule>
  </conditionalFormatting>
  <conditionalFormatting sqref="A5">
    <cfRule type="cellIs" dxfId="35" priority="61" operator="equal">
      <formula>"No"</formula>
    </cfRule>
    <cfRule type="cellIs" dxfId="34" priority="62" operator="equal">
      <formula>"Yes"</formula>
    </cfRule>
  </conditionalFormatting>
  <conditionalFormatting sqref="A5">
    <cfRule type="cellIs" dxfId="33" priority="59" operator="equal">
      <formula>"No"</formula>
    </cfRule>
    <cfRule type="cellIs" dxfId="32" priority="60" operator="equal">
      <formula>"Yes"</formula>
    </cfRule>
  </conditionalFormatting>
  <conditionalFormatting sqref="A6:A10">
    <cfRule type="cellIs" dxfId="31" priority="49" operator="equal">
      <formula>"No"</formula>
    </cfRule>
    <cfRule type="cellIs" dxfId="30" priority="50" operator="equal">
      <formula>"Yes"</formula>
    </cfRule>
  </conditionalFormatting>
  <conditionalFormatting sqref="A6:A10">
    <cfRule type="cellIs" dxfId="29" priority="55" operator="equal">
      <formula>"No"</formula>
    </cfRule>
    <cfRule type="cellIs" dxfId="28" priority="56" operator="equal">
      <formula>"Yes"</formula>
    </cfRule>
  </conditionalFormatting>
  <conditionalFormatting sqref="A6:A10">
    <cfRule type="cellIs" dxfId="27" priority="53" operator="equal">
      <formula>"No"</formula>
    </cfRule>
    <cfRule type="cellIs" dxfId="26" priority="54" operator="equal">
      <formula>"Yes"</formula>
    </cfRule>
  </conditionalFormatting>
  <conditionalFormatting sqref="A6:A10">
    <cfRule type="cellIs" dxfId="25" priority="51" operator="equal">
      <formula>"No"</formula>
    </cfRule>
    <cfRule type="cellIs" dxfId="24" priority="52" operator="equal">
      <formula>"Yes"</formula>
    </cfRule>
  </conditionalFormatting>
  <conditionalFormatting sqref="A10">
    <cfRule type="cellIs" dxfId="23" priority="41" operator="equal">
      <formula>"No"</formula>
    </cfRule>
    <cfRule type="cellIs" dxfId="22" priority="42" operator="equal">
      <formula>"Yes"</formula>
    </cfRule>
  </conditionalFormatting>
  <conditionalFormatting sqref="A10">
    <cfRule type="cellIs" dxfId="21" priority="47" operator="equal">
      <formula>"No"</formula>
    </cfRule>
    <cfRule type="cellIs" dxfId="20" priority="48" operator="equal">
      <formula>"Yes"</formula>
    </cfRule>
  </conditionalFormatting>
  <conditionalFormatting sqref="A10">
    <cfRule type="cellIs" dxfId="19" priority="45" operator="equal">
      <formula>"No"</formula>
    </cfRule>
    <cfRule type="cellIs" dxfId="18" priority="46" operator="equal">
      <formula>"Yes"</formula>
    </cfRule>
  </conditionalFormatting>
  <conditionalFormatting sqref="A10">
    <cfRule type="cellIs" dxfId="17" priority="43" operator="equal">
      <formula>"No"</formula>
    </cfRule>
    <cfRule type="cellIs" dxfId="16" priority="44" operator="equal">
      <formula>"Yes"</formula>
    </cfRule>
  </conditionalFormatting>
  <conditionalFormatting sqref="A11">
    <cfRule type="cellIs" dxfId="15" priority="1" operator="equal">
      <formula>"No"</formula>
    </cfRule>
    <cfRule type="cellIs" dxfId="14" priority="2" operator="equal">
      <formula>"Yes"</formula>
    </cfRule>
  </conditionalFormatting>
  <conditionalFormatting sqref="A11">
    <cfRule type="cellIs" dxfId="13" priority="7" operator="equal">
      <formula>"No"</formula>
    </cfRule>
    <cfRule type="cellIs" dxfId="12" priority="8" operator="equal">
      <formula>"Yes"</formula>
    </cfRule>
  </conditionalFormatting>
  <conditionalFormatting sqref="A11">
    <cfRule type="cellIs" dxfId="11" priority="5" operator="equal">
      <formula>"No"</formula>
    </cfRule>
    <cfRule type="cellIs" dxfId="10" priority="6" operator="equal">
      <formula>"Yes"</formula>
    </cfRule>
  </conditionalFormatting>
  <conditionalFormatting sqref="A11">
    <cfRule type="cellIs" dxfId="9" priority="3" operator="equal">
      <formula>"No"</formula>
    </cfRule>
    <cfRule type="cellIs" dxfId="8" priority="4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6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defaultColWidth="9" defaultRowHeight="15.6" x14ac:dyDescent="0.3"/>
  <cols>
    <col min="1" max="1" width="23.5" style="24" bestFit="1" customWidth="1"/>
    <col min="2" max="2" width="5.8984375" style="24" bestFit="1" customWidth="1"/>
    <col min="3" max="3" width="5" style="24" bestFit="1" customWidth="1"/>
    <col min="4" max="4" width="3.69921875" style="24" bestFit="1" customWidth="1"/>
    <col min="5" max="5" width="6.09765625" style="24" bestFit="1" customWidth="1"/>
    <col min="6" max="6" width="15.3984375" style="21" bestFit="1" customWidth="1"/>
    <col min="7" max="7" width="2.8984375" style="21" bestFit="1" customWidth="1"/>
    <col min="8" max="8" width="6.19921875" style="21" bestFit="1" customWidth="1"/>
    <col min="9" max="9" width="9.796875" style="21" bestFit="1" customWidth="1"/>
    <col min="10" max="10" width="4.296875" style="21" bestFit="1" customWidth="1"/>
    <col min="11" max="11" width="4.796875" style="21" bestFit="1" customWidth="1"/>
    <col min="12" max="12" width="4.69921875" style="21" bestFit="1" customWidth="1"/>
    <col min="13" max="13" width="7.5" style="21" bestFit="1" customWidth="1"/>
    <col min="14" max="14" width="5.3984375" style="21" bestFit="1" customWidth="1"/>
    <col min="15" max="15" width="4.19921875" style="21" bestFit="1" customWidth="1"/>
    <col min="16" max="16" width="5.5" style="21" bestFit="1" customWidth="1"/>
    <col min="17" max="17" width="6.09765625" style="21" bestFit="1" customWidth="1"/>
    <col min="18" max="18" width="4.59765625" style="21" bestFit="1" customWidth="1"/>
    <col min="19" max="19" width="5.796875" style="21" bestFit="1" customWidth="1"/>
    <col min="20" max="20" width="6.09765625" style="21" bestFit="1" customWidth="1"/>
    <col min="21" max="21" width="9" style="21"/>
    <col min="22" max="22" width="7.796875" style="21" bestFit="1" customWidth="1"/>
    <col min="23" max="23" width="8.796875" style="21" bestFit="1" customWidth="1"/>
    <col min="24" max="24" width="7.3984375" style="21" bestFit="1" customWidth="1"/>
    <col min="25" max="25" width="4.3984375" style="21" bestFit="1" customWidth="1"/>
    <col min="26" max="26" width="6.69921875" style="21" hidden="1" customWidth="1"/>
    <col min="27" max="27" width="7.59765625" style="21" bestFit="1" customWidth="1"/>
    <col min="28" max="16384" width="9" style="21"/>
  </cols>
  <sheetData>
    <row r="1" spans="1:27" s="17" customFormat="1" ht="32.4" thickTop="1" thickBot="1" x14ac:dyDescent="0.35">
      <c r="A1" s="58" t="s">
        <v>0</v>
      </c>
      <c r="B1" s="119" t="s">
        <v>49</v>
      </c>
      <c r="C1" s="122" t="s">
        <v>50</v>
      </c>
      <c r="D1" s="125" t="s">
        <v>51</v>
      </c>
      <c r="E1" s="147" t="s">
        <v>79</v>
      </c>
      <c r="F1" s="113" t="s">
        <v>52</v>
      </c>
      <c r="G1" s="114"/>
      <c r="H1" s="55" t="s">
        <v>53</v>
      </c>
      <c r="I1" s="16" t="s">
        <v>54</v>
      </c>
      <c r="J1" s="18" t="s">
        <v>55</v>
      </c>
      <c r="K1" s="25" t="s">
        <v>56</v>
      </c>
      <c r="L1" s="28" t="s">
        <v>57</v>
      </c>
      <c r="M1" s="31" t="s">
        <v>58</v>
      </c>
      <c r="N1" s="37" t="s">
        <v>59</v>
      </c>
      <c r="O1" s="40" t="s">
        <v>60</v>
      </c>
      <c r="P1" s="43" t="s">
        <v>61</v>
      </c>
      <c r="Q1" s="46" t="s">
        <v>62</v>
      </c>
      <c r="R1" s="49" t="s">
        <v>63</v>
      </c>
      <c r="S1" s="52" t="s">
        <v>64</v>
      </c>
      <c r="T1" s="34" t="s">
        <v>65</v>
      </c>
      <c r="U1" s="61" t="s">
        <v>66</v>
      </c>
      <c r="V1" s="64" t="s">
        <v>67</v>
      </c>
      <c r="W1" s="70" t="s">
        <v>68</v>
      </c>
      <c r="X1" s="73" t="s">
        <v>69</v>
      </c>
      <c r="Y1" s="68" t="s">
        <v>70</v>
      </c>
      <c r="Z1" s="64" t="s">
        <v>71</v>
      </c>
      <c r="AA1" s="67" t="s">
        <v>72</v>
      </c>
    </row>
    <row r="2" spans="1:27" ht="16.2" thickTop="1" x14ac:dyDescent="0.3">
      <c r="A2" s="59" t="s">
        <v>74</v>
      </c>
      <c r="B2" s="120">
        <f>15+2</f>
        <v>17</v>
      </c>
      <c r="C2" s="123">
        <v>12</v>
      </c>
      <c r="D2" s="126">
        <f>17+2</f>
        <v>19</v>
      </c>
      <c r="E2" s="148">
        <v>0</v>
      </c>
      <c r="F2" s="115" t="s">
        <v>73</v>
      </c>
      <c r="G2" s="116">
        <v>0</v>
      </c>
      <c r="H2" s="56"/>
      <c r="I2" s="19"/>
      <c r="J2" s="20"/>
      <c r="K2" s="26"/>
      <c r="L2" s="29"/>
      <c r="M2" s="32"/>
      <c r="N2" s="38"/>
      <c r="O2" s="41"/>
      <c r="P2" s="44"/>
      <c r="Q2" s="47"/>
      <c r="R2" s="50"/>
      <c r="S2" s="53"/>
      <c r="T2" s="35"/>
      <c r="U2" s="62"/>
      <c r="V2" s="65">
        <f t="shared" ref="V2" si="0">SUM(H2:U2)</f>
        <v>0</v>
      </c>
      <c r="W2" s="71"/>
      <c r="X2" s="74"/>
      <c r="Y2" s="69">
        <f>54</f>
        <v>54</v>
      </c>
      <c r="Z2" s="65">
        <f t="shared" ref="Z2" si="1">Y2+X2-(V2+W2)</f>
        <v>54</v>
      </c>
      <c r="AA2" s="133">
        <f t="shared" ref="AA2:AA3" si="2">SMALL(Y2:Z2,1)</f>
        <v>54</v>
      </c>
    </row>
    <row r="3" spans="1:27" x14ac:dyDescent="0.3">
      <c r="A3" s="150" t="s">
        <v>97</v>
      </c>
      <c r="B3" s="120">
        <f>13+2</f>
        <v>15</v>
      </c>
      <c r="C3" s="123">
        <v>10</v>
      </c>
      <c r="D3" s="126">
        <f>13+2</f>
        <v>15</v>
      </c>
      <c r="E3" s="149">
        <v>0</v>
      </c>
      <c r="F3" s="117" t="s">
        <v>73</v>
      </c>
      <c r="G3" s="118">
        <v>0</v>
      </c>
      <c r="H3" s="57"/>
      <c r="I3" s="22"/>
      <c r="J3" s="23"/>
      <c r="K3" s="27"/>
      <c r="L3" s="30"/>
      <c r="M3" s="33"/>
      <c r="N3" s="39"/>
      <c r="O3" s="42"/>
      <c r="P3" s="45"/>
      <c r="Q3" s="48"/>
      <c r="R3" s="51"/>
      <c r="S3" s="54"/>
      <c r="T3" s="36"/>
      <c r="U3" s="63"/>
      <c r="V3" s="65">
        <f t="shared" ref="V3" si="3">SUM(H3:U3)</f>
        <v>0</v>
      </c>
      <c r="W3" s="72"/>
      <c r="X3" s="75"/>
      <c r="Y3" s="69">
        <v>51</v>
      </c>
      <c r="Z3" s="66">
        <f t="shared" ref="Z3" si="4">Y3+X3-(V3+W3)</f>
        <v>51</v>
      </c>
      <c r="AA3" s="133">
        <f t="shared" si="2"/>
        <v>51</v>
      </c>
    </row>
    <row r="4" spans="1:27" x14ac:dyDescent="0.3">
      <c r="A4" s="59" t="s">
        <v>80</v>
      </c>
      <c r="B4" s="121">
        <v>10</v>
      </c>
      <c r="C4" s="124">
        <v>12</v>
      </c>
      <c r="D4" s="127">
        <v>12</v>
      </c>
      <c r="E4" s="149">
        <v>0</v>
      </c>
      <c r="F4" s="117" t="s">
        <v>73</v>
      </c>
      <c r="G4" s="118">
        <v>0</v>
      </c>
      <c r="H4" s="57"/>
      <c r="I4" s="22"/>
      <c r="J4" s="23"/>
      <c r="K4" s="27"/>
      <c r="L4" s="30"/>
      <c r="M4" s="33"/>
      <c r="N4" s="39"/>
      <c r="O4" s="42"/>
      <c r="P4" s="45"/>
      <c r="Q4" s="48"/>
      <c r="R4" s="51"/>
      <c r="S4" s="54"/>
      <c r="T4" s="36"/>
      <c r="U4" s="63"/>
      <c r="V4" s="65">
        <f>SUM(H4:U4)</f>
        <v>0</v>
      </c>
      <c r="W4" s="72"/>
      <c r="X4" s="75"/>
      <c r="Y4" s="69">
        <v>36</v>
      </c>
      <c r="Z4" s="66">
        <f>Y4+X4-(V4+W4)</f>
        <v>36</v>
      </c>
      <c r="AA4" s="133">
        <f t="shared" ref="AA4:AA9" si="5">SMALL(Y4:Z4,1)</f>
        <v>36</v>
      </c>
    </row>
    <row r="5" spans="1:27" x14ac:dyDescent="0.3">
      <c r="A5" s="59" t="s">
        <v>96</v>
      </c>
      <c r="B5" s="154">
        <f>16+3+2</f>
        <v>21</v>
      </c>
      <c r="C5" s="155">
        <f>10+3+2</f>
        <v>15</v>
      </c>
      <c r="D5" s="156">
        <f>16+3+2</f>
        <v>21</v>
      </c>
      <c r="E5" s="149">
        <v>0</v>
      </c>
      <c r="F5" s="117" t="s">
        <v>73</v>
      </c>
      <c r="G5" s="118">
        <v>0</v>
      </c>
      <c r="H5" s="57"/>
      <c r="I5" s="22"/>
      <c r="J5" s="23"/>
      <c r="K5" s="27"/>
      <c r="L5" s="30"/>
      <c r="M5" s="33"/>
      <c r="N5" s="39"/>
      <c r="O5" s="42"/>
      <c r="P5" s="45"/>
      <c r="Q5" s="48"/>
      <c r="R5" s="51"/>
      <c r="S5" s="54"/>
      <c r="T5" s="36"/>
      <c r="U5" s="63"/>
      <c r="V5" s="65">
        <f t="shared" ref="V5" si="6">SUM(H5:U5)</f>
        <v>0</v>
      </c>
      <c r="W5" s="72"/>
      <c r="X5" s="75"/>
      <c r="Y5" s="153">
        <v>86</v>
      </c>
      <c r="Z5" s="66">
        <f>Y5+X5-(V5+W5)</f>
        <v>86</v>
      </c>
      <c r="AA5" s="133">
        <f t="shared" si="5"/>
        <v>86</v>
      </c>
    </row>
    <row r="6" spans="1:27" x14ac:dyDescent="0.3">
      <c r="A6" s="150" t="s">
        <v>77</v>
      </c>
      <c r="B6" s="154">
        <f>20+2</f>
        <v>22</v>
      </c>
      <c r="C6" s="155">
        <f>10+2</f>
        <v>12</v>
      </c>
      <c r="D6" s="156">
        <f>20+2</f>
        <v>22</v>
      </c>
      <c r="E6" s="149">
        <v>0</v>
      </c>
      <c r="F6" s="117" t="s">
        <v>73</v>
      </c>
      <c r="G6" s="118">
        <v>0</v>
      </c>
      <c r="H6" s="57"/>
      <c r="I6" s="22"/>
      <c r="J6" s="23"/>
      <c r="K6" s="144"/>
      <c r="L6" s="30"/>
      <c r="M6" s="33"/>
      <c r="N6" s="39"/>
      <c r="O6" s="42"/>
      <c r="P6" s="45"/>
      <c r="Q6" s="48"/>
      <c r="R6" s="51"/>
      <c r="S6" s="54"/>
      <c r="T6" s="36"/>
      <c r="U6" s="63"/>
      <c r="V6" s="65">
        <f t="shared" ref="V6" si="7">SUM(H6:U6)</f>
        <v>0</v>
      </c>
      <c r="W6" s="72"/>
      <c r="X6" s="75"/>
      <c r="Y6" s="192">
        <f>41+13+9</f>
        <v>63</v>
      </c>
      <c r="Z6" s="66">
        <f t="shared" ref="Z6" si="8">Y6+X6-(V6+W6)</f>
        <v>63</v>
      </c>
      <c r="AA6" s="133">
        <f t="shared" si="5"/>
        <v>63</v>
      </c>
    </row>
    <row r="7" spans="1:27" x14ac:dyDescent="0.3">
      <c r="A7" s="60" t="s">
        <v>88</v>
      </c>
      <c r="B7" s="151">
        <v>18</v>
      </c>
      <c r="C7" s="152">
        <v>11</v>
      </c>
      <c r="D7" s="127">
        <v>19</v>
      </c>
      <c r="E7" s="149">
        <v>0</v>
      </c>
      <c r="F7" s="117" t="s">
        <v>73</v>
      </c>
      <c r="G7" s="118">
        <v>0</v>
      </c>
      <c r="H7" s="57"/>
      <c r="I7" s="22"/>
      <c r="J7" s="23"/>
      <c r="K7" s="27"/>
      <c r="L7" s="30"/>
      <c r="M7" s="33"/>
      <c r="N7" s="39"/>
      <c r="O7" s="42"/>
      <c r="P7" s="45"/>
      <c r="Q7" s="48"/>
      <c r="R7" s="51"/>
      <c r="S7" s="54"/>
      <c r="T7" s="36"/>
      <c r="U7" s="63"/>
      <c r="V7" s="65">
        <f t="shared" ref="V7" si="9">SUM(H7:U7)</f>
        <v>0</v>
      </c>
      <c r="W7" s="72"/>
      <c r="X7" s="75"/>
      <c r="Y7" s="69">
        <v>44</v>
      </c>
      <c r="Z7" s="66">
        <f t="shared" ref="Z7" si="10">Y7+X7-(V7+W7)</f>
        <v>44</v>
      </c>
      <c r="AA7" s="133">
        <f t="shared" si="5"/>
        <v>44</v>
      </c>
    </row>
    <row r="8" spans="1:27" x14ac:dyDescent="0.3">
      <c r="A8" s="150" t="s">
        <v>83</v>
      </c>
      <c r="B8" s="121">
        <v>21</v>
      </c>
      <c r="C8" s="124">
        <v>12</v>
      </c>
      <c r="D8" s="127">
        <v>22</v>
      </c>
      <c r="E8" s="149">
        <v>0</v>
      </c>
      <c r="F8" s="117" t="s">
        <v>85</v>
      </c>
      <c r="G8" s="118">
        <v>5</v>
      </c>
      <c r="H8" s="57"/>
      <c r="I8" s="22"/>
      <c r="J8" s="23"/>
      <c r="K8" s="144"/>
      <c r="L8" s="30"/>
      <c r="M8" s="33"/>
      <c r="N8" s="39"/>
      <c r="O8" s="42"/>
      <c r="P8" s="45"/>
      <c r="Q8" s="48"/>
      <c r="R8" s="51"/>
      <c r="S8" s="54"/>
      <c r="T8" s="36"/>
      <c r="U8" s="63"/>
      <c r="V8" s="65">
        <f>SUM(H8:U8)</f>
        <v>0</v>
      </c>
      <c r="W8" s="72"/>
      <c r="X8" s="75"/>
      <c r="Y8" s="69">
        <f>44+13</f>
        <v>57</v>
      </c>
      <c r="Z8" s="66">
        <f t="shared" ref="Z8" si="11">Y8+X8-(V8+W8)</f>
        <v>57</v>
      </c>
      <c r="AA8" s="133">
        <f t="shared" si="5"/>
        <v>57</v>
      </c>
    </row>
    <row r="9" spans="1:27" x14ac:dyDescent="0.3">
      <c r="A9" s="60" t="s">
        <v>86</v>
      </c>
      <c r="B9" s="121">
        <v>16</v>
      </c>
      <c r="C9" s="124">
        <v>14</v>
      </c>
      <c r="D9" s="127">
        <v>19</v>
      </c>
      <c r="E9" s="149">
        <v>0</v>
      </c>
      <c r="F9" s="117" t="s">
        <v>73</v>
      </c>
      <c r="G9" s="118">
        <v>0</v>
      </c>
      <c r="H9" s="57"/>
      <c r="I9" s="22"/>
      <c r="J9" s="23"/>
      <c r="K9" s="27"/>
      <c r="L9" s="30"/>
      <c r="M9" s="33"/>
      <c r="N9" s="39"/>
      <c r="O9" s="42"/>
      <c r="P9" s="45"/>
      <c r="Q9" s="48"/>
      <c r="R9" s="51"/>
      <c r="S9" s="54"/>
      <c r="T9" s="36"/>
      <c r="U9" s="63"/>
      <c r="V9" s="65">
        <f t="shared" ref="V9" si="12">SUM(H9:U9)</f>
        <v>0</v>
      </c>
      <c r="W9" s="72"/>
      <c r="X9" s="75"/>
      <c r="Y9" s="153">
        <v>44</v>
      </c>
      <c r="Z9" s="66">
        <f t="shared" ref="Z9" si="13">Y9+X9-(V9+W9)</f>
        <v>44</v>
      </c>
      <c r="AA9" s="133">
        <f t="shared" si="5"/>
        <v>44</v>
      </c>
    </row>
    <row r="10" spans="1:27" x14ac:dyDescent="0.3">
      <c r="A10" s="171" t="s">
        <v>105</v>
      </c>
      <c r="B10" s="200">
        <v>13</v>
      </c>
      <c r="C10" s="201">
        <v>13</v>
      </c>
      <c r="D10" s="172">
        <v>16</v>
      </c>
      <c r="E10" s="173">
        <v>0</v>
      </c>
      <c r="F10" s="202" t="s">
        <v>73</v>
      </c>
      <c r="G10" s="174">
        <v>0</v>
      </c>
      <c r="H10" s="175"/>
      <c r="I10" s="176"/>
      <c r="J10" s="177"/>
      <c r="K10" s="178"/>
      <c r="L10" s="179"/>
      <c r="M10" s="180"/>
      <c r="N10" s="181"/>
      <c r="O10" s="182"/>
      <c r="P10" s="183"/>
      <c r="Q10" s="184"/>
      <c r="R10" s="185"/>
      <c r="S10" s="186"/>
      <c r="T10" s="187"/>
      <c r="U10" s="188"/>
      <c r="V10" s="189">
        <f t="shared" ref="V10:V14" si="14">SUM(H10:U10)</f>
        <v>0</v>
      </c>
      <c r="W10" s="190"/>
      <c r="X10" s="191"/>
      <c r="Y10" s="203">
        <v>42</v>
      </c>
      <c r="Z10" s="189">
        <f t="shared" ref="Z10" si="15">Y10+X10-(V10+W10)</f>
        <v>42</v>
      </c>
      <c r="AA10" s="193">
        <f>SMALL(Y10:Z10,1)</f>
        <v>42</v>
      </c>
    </row>
    <row r="11" spans="1:27" x14ac:dyDescent="0.3">
      <c r="A11" s="194" t="s">
        <v>109</v>
      </c>
      <c r="B11" s="120">
        <f>13+2</f>
        <v>15</v>
      </c>
      <c r="C11" s="123">
        <v>10</v>
      </c>
      <c r="D11" s="126">
        <f>13+2</f>
        <v>15</v>
      </c>
      <c r="E11" s="148">
        <v>0</v>
      </c>
      <c r="F11" s="115" t="s">
        <v>73</v>
      </c>
      <c r="G11" s="116">
        <v>0</v>
      </c>
      <c r="H11" s="197"/>
      <c r="I11" s="50"/>
      <c r="J11" s="50"/>
      <c r="K11" s="50"/>
      <c r="L11" s="50"/>
      <c r="M11" s="198"/>
      <c r="N11" s="50"/>
      <c r="O11" s="50"/>
      <c r="P11" s="50"/>
      <c r="Q11" s="50"/>
      <c r="R11" s="50"/>
      <c r="S11" s="50"/>
      <c r="T11" s="50"/>
      <c r="U11" s="199"/>
      <c r="V11" s="170"/>
      <c r="W11" s="204"/>
      <c r="X11" s="170"/>
      <c r="Y11" s="205"/>
      <c r="Z11" s="170"/>
      <c r="AA11" s="206"/>
    </row>
    <row r="12" spans="1:27" x14ac:dyDescent="0.3">
      <c r="A12" s="171" t="s">
        <v>106</v>
      </c>
      <c r="B12" s="200">
        <v>12</v>
      </c>
      <c r="C12" s="201">
        <v>11</v>
      </c>
      <c r="D12" s="172">
        <v>13</v>
      </c>
      <c r="E12" s="173">
        <v>0</v>
      </c>
      <c r="F12" s="202" t="s">
        <v>73</v>
      </c>
      <c r="G12" s="174">
        <v>0</v>
      </c>
      <c r="H12" s="175"/>
      <c r="I12" s="176"/>
      <c r="J12" s="177"/>
      <c r="K12" s="178"/>
      <c r="L12" s="179"/>
      <c r="M12" s="180"/>
      <c r="N12" s="181"/>
      <c r="O12" s="182"/>
      <c r="P12" s="183"/>
      <c r="Q12" s="184"/>
      <c r="R12" s="185"/>
      <c r="S12" s="186"/>
      <c r="T12" s="187"/>
      <c r="U12" s="188"/>
      <c r="V12" s="189">
        <f t="shared" si="14"/>
        <v>0</v>
      </c>
      <c r="W12" s="190"/>
      <c r="X12" s="191"/>
      <c r="Y12" s="203">
        <v>36</v>
      </c>
      <c r="Z12" s="189">
        <f t="shared" ref="Z12" si="16">Y12+X12-(V12+W12)</f>
        <v>36</v>
      </c>
      <c r="AA12" s="193">
        <f>SMALL(Y12:Z12,1)</f>
        <v>36</v>
      </c>
    </row>
    <row r="13" spans="1:27" x14ac:dyDescent="0.3">
      <c r="A13" s="194" t="s">
        <v>111</v>
      </c>
      <c r="B13" s="195"/>
      <c r="C13" s="196"/>
      <c r="D13" s="126"/>
      <c r="E13" s="148"/>
      <c r="F13" s="115"/>
      <c r="G13" s="116"/>
      <c r="H13" s="197"/>
      <c r="I13" s="50"/>
      <c r="J13" s="50"/>
      <c r="K13" s="50"/>
      <c r="L13" s="50"/>
      <c r="M13" s="198"/>
      <c r="N13" s="50"/>
      <c r="O13" s="50"/>
      <c r="P13" s="50"/>
      <c r="Q13" s="50"/>
      <c r="R13" s="50"/>
      <c r="S13" s="50"/>
      <c r="T13" s="50"/>
      <c r="U13" s="199"/>
      <c r="V13" s="170"/>
      <c r="W13" s="204"/>
      <c r="X13" s="170"/>
      <c r="Y13" s="205"/>
      <c r="Z13" s="170"/>
      <c r="AA13" s="206"/>
    </row>
    <row r="14" spans="1:27" x14ac:dyDescent="0.3">
      <c r="A14" s="171" t="s">
        <v>104</v>
      </c>
      <c r="B14" s="200">
        <v>12</v>
      </c>
      <c r="C14" s="201">
        <v>11</v>
      </c>
      <c r="D14" s="172">
        <v>13</v>
      </c>
      <c r="E14" s="173">
        <v>0</v>
      </c>
      <c r="F14" s="202" t="s">
        <v>73</v>
      </c>
      <c r="G14" s="174">
        <v>0</v>
      </c>
      <c r="H14" s="175"/>
      <c r="I14" s="176"/>
      <c r="J14" s="177"/>
      <c r="K14" s="178"/>
      <c r="L14" s="179"/>
      <c r="M14" s="180"/>
      <c r="N14" s="181"/>
      <c r="O14" s="182"/>
      <c r="P14" s="183"/>
      <c r="Q14" s="184"/>
      <c r="R14" s="185"/>
      <c r="S14" s="186"/>
      <c r="T14" s="187">
        <v>5</v>
      </c>
      <c r="U14" s="188"/>
      <c r="V14" s="189">
        <f t="shared" si="14"/>
        <v>5</v>
      </c>
      <c r="W14" s="190"/>
      <c r="X14" s="191"/>
      <c r="Y14" s="203">
        <v>30</v>
      </c>
      <c r="Z14" s="189">
        <f t="shared" ref="Z14" si="17">Y14+X14-(V14+W14)</f>
        <v>25</v>
      </c>
      <c r="AA14" s="193">
        <f>SMALL(Y14:Z14,1)</f>
        <v>25</v>
      </c>
    </row>
    <row r="15" spans="1:27" x14ac:dyDescent="0.3">
      <c r="A15" s="194" t="s">
        <v>110</v>
      </c>
      <c r="B15" s="195"/>
      <c r="C15" s="196"/>
      <c r="D15" s="126"/>
      <c r="E15" s="148"/>
      <c r="F15" s="115"/>
      <c r="G15" s="116"/>
      <c r="H15" s="197"/>
      <c r="I15" s="50"/>
      <c r="J15" s="50"/>
      <c r="K15" s="50"/>
      <c r="L15" s="50"/>
      <c r="M15" s="198"/>
      <c r="N15" s="50"/>
      <c r="O15" s="50"/>
      <c r="P15" s="50"/>
      <c r="Q15" s="50"/>
      <c r="R15" s="50"/>
      <c r="S15" s="50"/>
      <c r="T15" s="50"/>
      <c r="U15" s="199"/>
      <c r="V15" s="170"/>
      <c r="W15" s="204"/>
      <c r="X15" s="170"/>
      <c r="Y15" s="205"/>
      <c r="Z15" s="170"/>
      <c r="AA15" s="206"/>
    </row>
    <row r="16" spans="1:27" x14ac:dyDescent="0.3">
      <c r="A16" s="168" t="s">
        <v>133</v>
      </c>
      <c r="B16" s="120">
        <v>15</v>
      </c>
      <c r="C16" s="124">
        <f>9+4</f>
        <v>13</v>
      </c>
      <c r="D16" s="127">
        <f>25+4</f>
        <v>29</v>
      </c>
      <c r="E16" s="149">
        <v>0</v>
      </c>
      <c r="F16" s="157" t="s">
        <v>126</v>
      </c>
      <c r="G16" s="118">
        <v>5</v>
      </c>
      <c r="H16" s="57"/>
      <c r="I16" s="22">
        <v>23</v>
      </c>
      <c r="J16" s="23"/>
      <c r="K16" s="27">
        <v>22</v>
      </c>
      <c r="L16" s="208" t="s">
        <v>127</v>
      </c>
      <c r="M16" s="33">
        <v>50</v>
      </c>
      <c r="N16" s="39"/>
      <c r="O16" s="42"/>
      <c r="P16" s="45"/>
      <c r="Q16" s="48"/>
      <c r="R16" s="51"/>
      <c r="S16" s="54"/>
      <c r="T16" s="36"/>
      <c r="U16" s="63"/>
      <c r="V16" s="65">
        <f t="shared" ref="V16" si="18">SUM(H16:U16)</f>
        <v>95</v>
      </c>
      <c r="W16" s="72"/>
      <c r="X16" s="75"/>
      <c r="Y16" s="69">
        <v>178</v>
      </c>
      <c r="Z16" s="66">
        <f>Y16+X16-(V16+W16)</f>
        <v>83</v>
      </c>
      <c r="AA16" s="133">
        <f>SMALL(Y16:Z16,1)</f>
        <v>83</v>
      </c>
    </row>
  </sheetData>
  <conditionalFormatting sqref="AA12 AA2:AA9 AA14:AA16">
    <cfRule type="cellIs" dxfId="7" priority="56" stopIfTrue="1" operator="lessThan">
      <formula>0.5</formula>
    </cfRule>
  </conditionalFormatting>
  <conditionalFormatting sqref="AA12 AA14:AA16 AA2:AA9">
    <cfRule type="cellIs" dxfId="6" priority="57" operator="lessThan">
      <formula>Y2/2</formula>
    </cfRule>
  </conditionalFormatting>
  <conditionalFormatting sqref="AA10">
    <cfRule type="cellIs" dxfId="5" priority="22" stopIfTrue="1" operator="lessThan">
      <formula>0.5</formula>
    </cfRule>
  </conditionalFormatting>
  <conditionalFormatting sqref="AA10">
    <cfRule type="cellIs" dxfId="4" priority="23" operator="lessThan">
      <formula>Y10/2</formula>
    </cfRule>
  </conditionalFormatting>
  <conditionalFormatting sqref="AA13">
    <cfRule type="cellIs" dxfId="3" priority="5" stopIfTrue="1" operator="lessThan">
      <formula>0.5</formula>
    </cfRule>
  </conditionalFormatting>
  <conditionalFormatting sqref="AA13">
    <cfRule type="cellIs" dxfId="2" priority="6" operator="lessThan">
      <formula>Y13/2</formula>
    </cfRule>
  </conditionalFormatting>
  <conditionalFormatting sqref="AA11">
    <cfRule type="cellIs" dxfId="1" priority="3" stopIfTrue="1" operator="lessThan">
      <formula>0.5</formula>
    </cfRule>
  </conditionalFormatting>
  <conditionalFormatting sqref="AA11">
    <cfRule type="cellIs" dxfId="0" priority="4" operator="lessThan">
      <formula>Y11/2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3</v>
      </c>
      <c r="D2" s="7">
        <f ca="1">RANDBETWEEN(1,3)+RANDBETWEEN(1,3)</f>
        <v>5</v>
      </c>
      <c r="E2" s="7">
        <f ca="1">RANDBETWEEN(1,3)+RANDBETWEEN(1,3)+RANDBETWEEN(1,3)</f>
        <v>7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13</v>
      </c>
      <c r="H2" s="8">
        <f ca="1">RANDBETWEEN(1,3)+RANDBETWEEN(1,3)+RANDBETWEEN(1,3)+RANDBETWEEN(1,3)+RANDBETWEEN(1,3)+RANDBETWEEN(1,3)</f>
        <v>10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2</v>
      </c>
      <c r="D3" s="10">
        <f ca="1">RANDBETWEEN(1,4)+RANDBETWEEN(1,4)</f>
        <v>2</v>
      </c>
      <c r="E3" s="10">
        <f ca="1">RANDBETWEEN(1,4)+RANDBETWEEN(1,4)+RANDBETWEEN(1,4)</f>
        <v>9</v>
      </c>
      <c r="F3" s="10">
        <f ca="1">RANDBETWEEN(1,4)+RANDBETWEEN(1,4)+RANDBETWEEN(1,4)+RANDBETWEEN(1,4)</f>
        <v>12</v>
      </c>
      <c r="G3" s="10">
        <f ca="1">RANDBETWEEN(1,4)+RANDBETWEEN(1,4)+RANDBETWEEN(1,4)+RANDBETWEEN(1,4)+RANDBETWEEN(1,4)</f>
        <v>13</v>
      </c>
      <c r="H3" s="11">
        <f ca="1">RANDBETWEEN(1,4)+RANDBETWEEN(1,4)+RANDBETWEEN(1,4)+RANDBETWEEN(1,4)+RANDBETWEEN(1,4)+RANDBETWEEN(1,4)</f>
        <v>13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3</v>
      </c>
      <c r="D4" s="10">
        <f ca="1">RANDBETWEEN(1,6)+RANDBETWEEN(1,6)</f>
        <v>6</v>
      </c>
      <c r="E4" s="10">
        <f ca="1">RANDBETWEEN(1,6)+RANDBETWEEN(1,6)+RANDBETWEEN(1,6)</f>
        <v>8</v>
      </c>
      <c r="F4" s="10">
        <f ca="1">RANDBETWEEN(1,6)+RANDBETWEEN(1,6)+RANDBETWEEN(1,6)+RANDBETWEEN(1,6)</f>
        <v>11</v>
      </c>
      <c r="G4" s="10">
        <f ca="1">RANDBETWEEN(1,6)+RANDBETWEEN(1,6)+RANDBETWEEN(1,6)+RANDBETWEEN(1,6)+RANDBETWEEN(1,6)</f>
        <v>15</v>
      </c>
      <c r="H4" s="11">
        <f ca="1">RANDBETWEEN(1,6)+RANDBETWEEN(1,6)+RANDBETWEEN(1,6)+RANDBETWEEN(1,6)+RANDBETWEEN(1,6)+RANDBETWEEN(1,6)</f>
        <v>24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7</v>
      </c>
      <c r="D5" s="10">
        <f ca="1">RANDBETWEEN(1,8)+RANDBETWEEN(1,8)</f>
        <v>4</v>
      </c>
      <c r="E5" s="10">
        <f ca="1">RANDBETWEEN(1,8)+RANDBETWEEN(1,8)+RANDBETWEEN(1,8)</f>
        <v>11</v>
      </c>
      <c r="F5" s="10">
        <f ca="1">RANDBETWEEN(1,8)+RANDBETWEEN(1,8)+RANDBETWEEN(1,8)+RANDBETWEEN(1,8)</f>
        <v>14</v>
      </c>
      <c r="G5" s="10">
        <f ca="1">RANDBETWEEN(1,8)+RANDBETWEEN(1,8)+RANDBETWEEN(1,8)+RANDBETWEEN(1,8)+RANDBETWEEN(1,8)</f>
        <v>15</v>
      </c>
      <c r="H5" s="11">
        <f ca="1">RANDBETWEEN(1,8)+RANDBETWEEN(1,8)+RANDBETWEEN(1,8)+RANDBETWEEN(1,8)+RANDBETWEEN(1,8)+RANDBETWEEN(1,8)</f>
        <v>26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3</v>
      </c>
      <c r="D6" s="10">
        <f ca="1">RANDBETWEEN(1,10)+RANDBETWEEN(1,10)</f>
        <v>12</v>
      </c>
      <c r="E6" s="10">
        <f ca="1">RANDBETWEEN(1,10)+RANDBETWEEN(1,10)+RANDBETWEEN(1,10)</f>
        <v>14</v>
      </c>
      <c r="F6" s="10">
        <f ca="1">RANDBETWEEN(1,10)+RANDBETWEEN(1,10)+RANDBETWEEN(1,10)+RANDBETWEEN(1,10)</f>
        <v>35</v>
      </c>
      <c r="G6" s="10">
        <f ca="1">RANDBETWEEN(1,10)+RANDBETWEEN(1,10)+RANDBETWEEN(1,10)+RANDBETWEEN(1,10)+RANDBETWEEN(1,10)</f>
        <v>28</v>
      </c>
      <c r="H6" s="11">
        <f ca="1">RANDBETWEEN(1,10)+RANDBETWEEN(1,10)+RANDBETWEEN(1,10)+RANDBETWEEN(1,10)+RANDBETWEEN(1,10)+RANDBETWEEN(1,10)</f>
        <v>42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4</v>
      </c>
      <c r="D7" s="10">
        <f ca="1">RANDBETWEEN(1,12)+RANDBETWEEN(1,12)</f>
        <v>15</v>
      </c>
      <c r="E7" s="10">
        <f ca="1">RANDBETWEEN(1,12)+RANDBETWEEN(1,12)+RANDBETWEEN(1,12)</f>
        <v>22</v>
      </c>
      <c r="F7" s="10">
        <f ca="1">RANDBETWEEN(1,12)+RANDBETWEEN(1,12)+RANDBETWEEN(1,12)+RANDBETWEEN(1,12)</f>
        <v>30</v>
      </c>
      <c r="G7" s="10">
        <f ca="1">RANDBETWEEN(1,12)+RANDBETWEEN(1,12)+RANDBETWEEN(1,12)+RANDBETWEEN(1,12)+RANDBETWEEN(1,12)</f>
        <v>31</v>
      </c>
      <c r="H7" s="11">
        <f ca="1">RANDBETWEEN(1,12)+RANDBETWEEN(1,12)+RANDBETWEEN(1,12)+RANDBETWEEN(1,12)+RANDBETWEEN(1,12)+RANDBETWEEN(1,12)</f>
        <v>35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19</v>
      </c>
      <c r="D8" s="10">
        <f ca="1">RANDBETWEEN(1,20)+RANDBETWEEN(1,20)</f>
        <v>30</v>
      </c>
      <c r="E8" s="10">
        <f ca="1">RANDBETWEEN(1,20)+RANDBETWEEN(1,20)+RANDBETWEEN(1,20)</f>
        <v>18</v>
      </c>
      <c r="F8" s="10">
        <f ca="1">RANDBETWEEN(1,20)+RANDBETWEEN(1,20)+RANDBETWEEN(1,20)+RANDBETWEEN(1,20)</f>
        <v>54</v>
      </c>
      <c r="G8" s="10">
        <f ca="1">RANDBETWEEN(1,20)+RANDBETWEEN(1,20)+RANDBETWEEN(1,20)+RANDBETWEEN(1,20)+RANDBETWEEN(1,20)</f>
        <v>66</v>
      </c>
      <c r="H8" s="11">
        <f ca="1">RANDBETWEEN(1,20)+RANDBETWEEN(1,20)+RANDBETWEEN(1,20)+RANDBETWEEN(1,20)+RANDBETWEEN(1,20)+RANDBETWEEN(1,20)</f>
        <v>53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27</v>
      </c>
      <c r="D9" s="13">
        <f ca="1">RANDBETWEEN(1,100)+RANDBETWEEN(1,100)</f>
        <v>47</v>
      </c>
      <c r="E9" s="13">
        <f ca="1">RANDBETWEEN(1,100)+RANDBETWEEN(1,100)+RANDBETWEEN(1,100)</f>
        <v>245</v>
      </c>
      <c r="F9" s="13">
        <f ca="1">RANDBETWEEN(1,100)+RANDBETWEEN(1,100)+RANDBETWEEN(1,100)+RANDBETWEEN(1,100)</f>
        <v>155</v>
      </c>
      <c r="G9" s="13">
        <f ca="1">RANDBETWEEN(1,100)+RANDBETWEEN(1,100)+RANDBETWEEN(1,100)+RANDBETWEEN(1,100)+RANDBETWEEN(1,100)</f>
        <v>330</v>
      </c>
      <c r="H9" s="14">
        <f ca="1">RANDBETWEEN(1,100)+RANDBETWEEN(1,100)+RANDBETWEEN(1,100)+RANDBETWEEN(1,100)+RANDBETWEEN(1,100)+RANDBETWEEN(1,100)</f>
        <v>166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2017-01-17T18:54:33Z</dcterms:modified>
</cp:coreProperties>
</file>