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505" yWindow="4905" windowWidth="11445" windowHeight="4935"/>
  </bookViews>
  <sheets>
    <sheet name="Initiative" sheetId="13" r:id="rId1"/>
    <sheet name="Save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V19" i="14" l="1"/>
  <c r="W19" i="14" s="1"/>
  <c r="D10" i="10" l="1"/>
  <c r="E10" i="10" s="1"/>
  <c r="O10" i="10" l="1"/>
  <c r="M10" i="10"/>
  <c r="K10" i="10"/>
  <c r="I10" i="10"/>
  <c r="G10" i="10"/>
  <c r="L10" i="10"/>
  <c r="J10" i="10"/>
  <c r="H10" i="10"/>
  <c r="F10" i="10"/>
  <c r="N10" i="10"/>
  <c r="R19" i="14"/>
  <c r="R23" i="3"/>
  <c r="S23" i="3" s="1"/>
  <c r="E23" i="3"/>
  <c r="F23" i="3" s="1"/>
  <c r="O23" i="3" s="1"/>
  <c r="D11" i="10"/>
  <c r="E11" i="10" s="1"/>
  <c r="O11" i="10" s="1"/>
  <c r="D9" i="10"/>
  <c r="E9" i="10" s="1"/>
  <c r="O9" i="10" s="1"/>
  <c r="D8" i="10"/>
  <c r="E8" i="10" s="1"/>
  <c r="O8" i="10" s="1"/>
  <c r="D2" i="13"/>
  <c r="D3" i="13"/>
  <c r="D4" i="13"/>
  <c r="D5" i="13"/>
  <c r="D6" i="13"/>
  <c r="D7" i="13"/>
  <c r="D8" i="13"/>
  <c r="D9" i="13"/>
  <c r="D10" i="13"/>
  <c r="D11" i="13"/>
  <c r="D12" i="13"/>
  <c r="E5" i="13"/>
  <c r="AA23" i="3" l="1"/>
  <c r="Y23" i="3"/>
  <c r="W23" i="3"/>
  <c r="U23" i="3"/>
  <c r="AB23" i="3"/>
  <c r="Z23" i="3"/>
  <c r="X23" i="3"/>
  <c r="V23" i="3"/>
  <c r="T23" i="3"/>
  <c r="H23" i="3"/>
  <c r="J23" i="3"/>
  <c r="L23" i="3"/>
  <c r="N23" i="3"/>
  <c r="G23" i="3"/>
  <c r="I23" i="3"/>
  <c r="K23" i="3"/>
  <c r="M23" i="3"/>
  <c r="F8" i="10"/>
  <c r="H8" i="10"/>
  <c r="J8" i="10"/>
  <c r="L8" i="10"/>
  <c r="N8" i="10"/>
  <c r="F9" i="10"/>
  <c r="H9" i="10"/>
  <c r="J9" i="10"/>
  <c r="L9" i="10"/>
  <c r="N9" i="10"/>
  <c r="F11" i="10"/>
  <c r="H11" i="10"/>
  <c r="J11" i="10"/>
  <c r="L11" i="10"/>
  <c r="N11" i="10"/>
  <c r="G8" i="10"/>
  <c r="I8" i="10"/>
  <c r="K8" i="10"/>
  <c r="M8" i="10"/>
  <c r="G9" i="10"/>
  <c r="I9" i="10"/>
  <c r="K9" i="10"/>
  <c r="M9" i="10"/>
  <c r="G11" i="10"/>
  <c r="I11" i="10"/>
  <c r="K11" i="10"/>
  <c r="M11" i="10"/>
  <c r="R18" i="3"/>
  <c r="S18" i="3" s="1"/>
  <c r="E18" i="3"/>
  <c r="F18" i="3" s="1"/>
  <c r="N18" i="3" s="1"/>
  <c r="R17" i="3"/>
  <c r="S17" i="3" s="1"/>
  <c r="E17" i="3"/>
  <c r="F17" i="3" s="1"/>
  <c r="O17" i="3" s="1"/>
  <c r="AA17" i="3" l="1"/>
  <c r="Y17" i="3"/>
  <c r="W17" i="3"/>
  <c r="U17" i="3"/>
  <c r="AB17" i="3"/>
  <c r="Z17" i="3"/>
  <c r="X17" i="3"/>
  <c r="V17" i="3"/>
  <c r="T17" i="3"/>
  <c r="AB18" i="3"/>
  <c r="Z18" i="3"/>
  <c r="X18" i="3"/>
  <c r="V18" i="3"/>
  <c r="T18" i="3"/>
  <c r="AA18" i="3"/>
  <c r="Y18" i="3"/>
  <c r="W18" i="3"/>
  <c r="U18" i="3"/>
  <c r="H17" i="3"/>
  <c r="J17" i="3"/>
  <c r="L17" i="3"/>
  <c r="N17" i="3"/>
  <c r="G17" i="3"/>
  <c r="I17" i="3"/>
  <c r="K17" i="3"/>
  <c r="M17" i="3"/>
  <c r="G18" i="3"/>
  <c r="I18" i="3"/>
  <c r="K18" i="3"/>
  <c r="M18" i="3"/>
  <c r="O18" i="3"/>
  <c r="H18" i="3"/>
  <c r="J18" i="3"/>
  <c r="L18" i="3"/>
  <c r="D5" i="10"/>
  <c r="E5" i="10" s="1"/>
  <c r="D6" i="10"/>
  <c r="E6" i="10" s="1"/>
  <c r="H6" i="10" s="1"/>
  <c r="D7" i="10"/>
  <c r="E7" i="10" s="1"/>
  <c r="H7" i="10" s="1"/>
  <c r="D12" i="10"/>
  <c r="E12" i="10" s="1"/>
  <c r="H12" i="10" s="1"/>
  <c r="D13" i="10"/>
  <c r="E13" i="10" s="1"/>
  <c r="H13" i="10" s="1"/>
  <c r="D14" i="10"/>
  <c r="E14" i="10" s="1"/>
  <c r="L14" i="10" s="1"/>
  <c r="D15" i="10"/>
  <c r="E15" i="10" s="1"/>
  <c r="F15" i="10" s="1"/>
  <c r="D16" i="10"/>
  <c r="E16" i="10" s="1"/>
  <c r="D17" i="10"/>
  <c r="E17" i="10" s="1"/>
  <c r="F17" i="10" s="1"/>
  <c r="D18" i="10"/>
  <c r="E18" i="10" s="1"/>
  <c r="H18" i="10" s="1"/>
  <c r="D19" i="10"/>
  <c r="E19" i="10" s="1"/>
  <c r="L19" i="10" s="1"/>
  <c r="D20" i="10"/>
  <c r="E20" i="10" s="1"/>
  <c r="F20" i="10" s="1"/>
  <c r="D21" i="10"/>
  <c r="E21" i="10" s="1"/>
  <c r="D22" i="10"/>
  <c r="E22" i="10" s="1"/>
  <c r="E6" i="13"/>
  <c r="R18" i="14"/>
  <c r="V18" i="14" s="1"/>
  <c r="W18" i="14" s="1"/>
  <c r="M20" i="10" l="1"/>
  <c r="L18" i="10"/>
  <c r="L7" i="10"/>
  <c r="N6" i="10"/>
  <c r="F22" i="10"/>
  <c r="M22" i="10"/>
  <c r="I20" i="10"/>
  <c r="L13" i="10"/>
  <c r="J6" i="10"/>
  <c r="I22" i="10"/>
  <c r="L6" i="10"/>
  <c r="F21" i="10"/>
  <c r="K21" i="10"/>
  <c r="I21" i="10"/>
  <c r="M21" i="10"/>
  <c r="G21" i="10"/>
  <c r="O21" i="10"/>
  <c r="L12" i="10"/>
  <c r="O22" i="10"/>
  <c r="K22" i="10"/>
  <c r="G22" i="10"/>
  <c r="O20" i="10"/>
  <c r="K20" i="10"/>
  <c r="G20" i="10"/>
  <c r="G19" i="10"/>
  <c r="I19" i="10"/>
  <c r="K19" i="10"/>
  <c r="M19" i="10"/>
  <c r="O19" i="10"/>
  <c r="G18" i="10"/>
  <c r="I18" i="10"/>
  <c r="K18" i="10"/>
  <c r="M18" i="10"/>
  <c r="O18" i="10"/>
  <c r="L17" i="10"/>
  <c r="H17" i="10"/>
  <c r="G16" i="10"/>
  <c r="I16" i="10"/>
  <c r="K16" i="10"/>
  <c r="M16" i="10"/>
  <c r="O16" i="10"/>
  <c r="L15" i="10"/>
  <c r="H15" i="10"/>
  <c r="G14" i="10"/>
  <c r="I14" i="10"/>
  <c r="K14" i="10"/>
  <c r="M14" i="10"/>
  <c r="O14" i="10"/>
  <c r="G13" i="10"/>
  <c r="I13" i="10"/>
  <c r="K13" i="10"/>
  <c r="M13" i="10"/>
  <c r="O13" i="10"/>
  <c r="G12" i="10"/>
  <c r="I12" i="10"/>
  <c r="K12" i="10"/>
  <c r="M12" i="10"/>
  <c r="O12" i="10"/>
  <c r="G7" i="10"/>
  <c r="I7" i="10"/>
  <c r="K7" i="10"/>
  <c r="M7" i="10"/>
  <c r="O7" i="10"/>
  <c r="N22" i="10"/>
  <c r="L22" i="10"/>
  <c r="J22" i="10"/>
  <c r="H22" i="10"/>
  <c r="N21" i="10"/>
  <c r="L21" i="10"/>
  <c r="J21" i="10"/>
  <c r="H21" i="10"/>
  <c r="N20" i="10"/>
  <c r="L20" i="10"/>
  <c r="J20" i="10"/>
  <c r="H20" i="10"/>
  <c r="N19" i="10"/>
  <c r="J19" i="10"/>
  <c r="F19" i="10"/>
  <c r="N18" i="10"/>
  <c r="J18" i="10"/>
  <c r="F18" i="10"/>
  <c r="N17" i="10"/>
  <c r="J17" i="10"/>
  <c r="N16" i="10"/>
  <c r="J16" i="10"/>
  <c r="F16" i="10"/>
  <c r="N15" i="10"/>
  <c r="J15" i="10"/>
  <c r="N14" i="10"/>
  <c r="J14" i="10"/>
  <c r="F14" i="10"/>
  <c r="N13" i="10"/>
  <c r="J13" i="10"/>
  <c r="F13" i="10"/>
  <c r="N12" i="10"/>
  <c r="J12" i="10"/>
  <c r="F12" i="10"/>
  <c r="N7" i="10"/>
  <c r="J7" i="10"/>
  <c r="F7" i="10"/>
  <c r="F6" i="10"/>
  <c r="G6" i="10"/>
  <c r="I6" i="10"/>
  <c r="K6" i="10"/>
  <c r="M6" i="10"/>
  <c r="O6" i="10"/>
  <c r="H19" i="10"/>
  <c r="G17" i="10"/>
  <c r="I17" i="10"/>
  <c r="K17" i="10"/>
  <c r="M17" i="10"/>
  <c r="O17" i="10"/>
  <c r="L16" i="10"/>
  <c r="H16" i="10"/>
  <c r="G15" i="10"/>
  <c r="I15" i="10"/>
  <c r="K15" i="10"/>
  <c r="M15" i="10"/>
  <c r="O15" i="10"/>
  <c r="H14" i="10"/>
  <c r="F5" i="10"/>
  <c r="H5" i="10"/>
  <c r="J5" i="10"/>
  <c r="L5" i="10"/>
  <c r="N5" i="10"/>
  <c r="G5" i="10"/>
  <c r="I5" i="10"/>
  <c r="K5" i="10"/>
  <c r="M5" i="10"/>
  <c r="O5" i="10"/>
  <c r="R22" i="3"/>
  <c r="S22" i="3" s="1"/>
  <c r="AB22" i="3" s="1"/>
  <c r="E22" i="3"/>
  <c r="F22" i="3" s="1"/>
  <c r="N22" i="3" l="1"/>
  <c r="L22" i="3"/>
  <c r="J22" i="3"/>
  <c r="H22" i="3"/>
  <c r="O22" i="3"/>
  <c r="M22" i="3"/>
  <c r="K22" i="3"/>
  <c r="I22" i="3"/>
  <c r="G22" i="3"/>
  <c r="U22" i="3"/>
  <c r="W22" i="3"/>
  <c r="Y22" i="3"/>
  <c r="AA22" i="3"/>
  <c r="T22" i="3"/>
  <c r="V22" i="3"/>
  <c r="X22" i="3"/>
  <c r="Z22" i="3"/>
  <c r="R5" i="3"/>
  <c r="S5" i="3" s="1"/>
  <c r="E5" i="3"/>
  <c r="F5" i="3" s="1"/>
  <c r="O5" i="3" s="1"/>
  <c r="AB5" i="3" l="1"/>
  <c r="Z5" i="3"/>
  <c r="X5" i="3"/>
  <c r="V5" i="3"/>
  <c r="T5" i="3"/>
  <c r="AA5" i="3"/>
  <c r="Y5" i="3"/>
  <c r="W5" i="3"/>
  <c r="U5" i="3"/>
  <c r="H5" i="3"/>
  <c r="J5" i="3"/>
  <c r="L5" i="3"/>
  <c r="N5" i="3"/>
  <c r="G5" i="3"/>
  <c r="I5" i="3"/>
  <c r="K5" i="3"/>
  <c r="M5" i="3"/>
  <c r="R10" i="14" l="1"/>
  <c r="V10" i="14" s="1"/>
  <c r="W10" i="14" s="1"/>
  <c r="R6" i="14"/>
  <c r="V6" i="14" s="1"/>
  <c r="W6" i="14" s="1"/>
  <c r="E3" i="13" l="1"/>
  <c r="E12" i="13"/>
  <c r="E4" i="13"/>
  <c r="E9" i="13"/>
  <c r="E2" i="13"/>
  <c r="E10" i="13"/>
  <c r="R9" i="3" l="1"/>
  <c r="S9" i="3" s="1"/>
  <c r="E9" i="3"/>
  <c r="F9" i="3" s="1"/>
  <c r="N9" i="3" s="1"/>
  <c r="R10" i="3"/>
  <c r="S10" i="3" s="1"/>
  <c r="E10" i="3"/>
  <c r="F10" i="3" s="1"/>
  <c r="O10" i="3" s="1"/>
  <c r="E8" i="3"/>
  <c r="F8" i="3" s="1"/>
  <c r="R8" i="3"/>
  <c r="S8" i="3" s="1"/>
  <c r="U8" i="3" s="1"/>
  <c r="AB9" i="3" l="1"/>
  <c r="Z9" i="3"/>
  <c r="X9" i="3"/>
  <c r="V9" i="3"/>
  <c r="T9" i="3"/>
  <c r="AA9" i="3"/>
  <c r="Y9" i="3"/>
  <c r="W9" i="3"/>
  <c r="U9" i="3"/>
  <c r="G9" i="3"/>
  <c r="I9" i="3"/>
  <c r="K9" i="3"/>
  <c r="M9" i="3"/>
  <c r="O9" i="3"/>
  <c r="H9" i="3"/>
  <c r="J9" i="3"/>
  <c r="L9" i="3"/>
  <c r="AB10" i="3"/>
  <c r="Z10" i="3"/>
  <c r="X10" i="3"/>
  <c r="V10" i="3"/>
  <c r="T10" i="3"/>
  <c r="AA10" i="3"/>
  <c r="Y10" i="3"/>
  <c r="W10" i="3"/>
  <c r="U10" i="3"/>
  <c r="H10" i="3"/>
  <c r="J10" i="3"/>
  <c r="L10" i="3"/>
  <c r="N10" i="3"/>
  <c r="G10" i="3"/>
  <c r="I10" i="3"/>
  <c r="K10" i="3"/>
  <c r="M10" i="3"/>
  <c r="G8" i="3"/>
  <c r="H8" i="3"/>
  <c r="J8" i="3"/>
  <c r="L8" i="3"/>
  <c r="N8" i="3"/>
  <c r="I8" i="3"/>
  <c r="K8" i="3"/>
  <c r="M8" i="3"/>
  <c r="O8" i="3"/>
  <c r="AB8" i="3"/>
  <c r="Z8" i="3"/>
  <c r="X8" i="3"/>
  <c r="V8" i="3"/>
  <c r="T8" i="3"/>
  <c r="AA8" i="3"/>
  <c r="Y8" i="3"/>
  <c r="W8" i="3"/>
  <c r="R14" i="3" l="1"/>
  <c r="S14" i="3" s="1"/>
  <c r="E14" i="3"/>
  <c r="F14" i="3" s="1"/>
  <c r="N14" i="3" s="1"/>
  <c r="AB14" i="3" l="1"/>
  <c r="Z14" i="3"/>
  <c r="X14" i="3"/>
  <c r="V14" i="3"/>
  <c r="T14" i="3"/>
  <c r="AA14" i="3"/>
  <c r="Y14" i="3"/>
  <c r="W14" i="3"/>
  <c r="U14" i="3"/>
  <c r="G14" i="3"/>
  <c r="I14" i="3"/>
  <c r="K14" i="3"/>
  <c r="M14" i="3"/>
  <c r="O14" i="3"/>
  <c r="H14" i="3"/>
  <c r="J14" i="3"/>
  <c r="L14" i="3"/>
  <c r="R14" i="14"/>
  <c r="V14" i="14" s="1"/>
  <c r="W14" i="14" s="1"/>
  <c r="R15" i="14"/>
  <c r="V15" i="14" s="1"/>
  <c r="W15" i="14" s="1"/>
  <c r="I25" i="13" l="1"/>
  <c r="I24" i="13"/>
  <c r="I23" i="13"/>
  <c r="I11" i="13"/>
  <c r="I10" i="13"/>
  <c r="I9" i="13"/>
  <c r="I26" i="13" l="1"/>
  <c r="R3" i="14" l="1"/>
  <c r="V3" i="14" s="1"/>
  <c r="W3" i="14" s="1"/>
  <c r="R4" i="14"/>
  <c r="V4" i="14" s="1"/>
  <c r="W4" i="14" s="1"/>
  <c r="R12" i="14"/>
  <c r="V12" i="14" s="1"/>
  <c r="W12" i="14" s="1"/>
  <c r="R7" i="14"/>
  <c r="V7" i="14" s="1"/>
  <c r="W7" i="14" s="1"/>
  <c r="R11" i="14"/>
  <c r="V11" i="14" s="1"/>
  <c r="W11" i="14" s="1"/>
  <c r="R13" i="14"/>
  <c r="V13" i="14" s="1"/>
  <c r="W13" i="14" s="1"/>
  <c r="R5" i="14"/>
  <c r="V5" i="14" s="1"/>
  <c r="W5" i="14" s="1"/>
  <c r="R8" i="14"/>
  <c r="V8" i="14" s="1"/>
  <c r="W8" i="14" s="1"/>
  <c r="R9" i="14"/>
  <c r="V9" i="14" s="1"/>
  <c r="W9" i="14" s="1"/>
  <c r="R17" i="14"/>
  <c r="V17" i="14" s="1"/>
  <c r="W17" i="14" s="1"/>
  <c r="R16" i="14"/>
  <c r="V16" i="14" s="1"/>
  <c r="W16" i="14" s="1"/>
  <c r="R20" i="14"/>
  <c r="V20" i="14" s="1"/>
  <c r="W20" i="14" s="1"/>
  <c r="E8" i="13" l="1"/>
  <c r="E11" i="13"/>
  <c r="I12" i="13" l="1"/>
  <c r="R24" i="3"/>
  <c r="S24" i="3" s="1"/>
  <c r="E24" i="3"/>
  <c r="F24" i="3" s="1"/>
  <c r="O24" i="3" s="1"/>
  <c r="D4" i="10"/>
  <c r="E4" i="10" s="1"/>
  <c r="D3" i="10"/>
  <c r="E3" i="10" s="1"/>
  <c r="D2" i="10"/>
  <c r="E2" i="10" s="1"/>
  <c r="AB24" i="3" l="1"/>
  <c r="Z24" i="3"/>
  <c r="X24" i="3"/>
  <c r="V24" i="3"/>
  <c r="T24" i="3"/>
  <c r="AA24" i="3"/>
  <c r="Y24" i="3"/>
  <c r="W24" i="3"/>
  <c r="U24" i="3"/>
  <c r="H24" i="3"/>
  <c r="J24" i="3"/>
  <c r="L24" i="3"/>
  <c r="N24" i="3"/>
  <c r="G24" i="3"/>
  <c r="I24" i="3"/>
  <c r="K24" i="3"/>
  <c r="M24" i="3"/>
  <c r="O2" i="10"/>
  <c r="M2" i="10"/>
  <c r="K2" i="10"/>
  <c r="I2" i="10"/>
  <c r="G2" i="10"/>
  <c r="N2" i="10"/>
  <c r="J2" i="10"/>
  <c r="F2" i="10"/>
  <c r="L2" i="10"/>
  <c r="H2" i="10"/>
  <c r="O4" i="10"/>
  <c r="M4" i="10"/>
  <c r="K4" i="10"/>
  <c r="I4" i="10"/>
  <c r="G4" i="10"/>
  <c r="N4" i="10"/>
  <c r="L4" i="10"/>
  <c r="J4" i="10"/>
  <c r="H4" i="10"/>
  <c r="F4" i="10"/>
  <c r="O3" i="10"/>
  <c r="M3" i="10"/>
  <c r="K3" i="10"/>
  <c r="I3" i="10"/>
  <c r="G3" i="10"/>
  <c r="N3" i="10"/>
  <c r="L3" i="10"/>
  <c r="J3" i="10"/>
  <c r="H3" i="10"/>
  <c r="F3" i="10"/>
  <c r="E7" i="13" l="1"/>
  <c r="R13" i="3" l="1"/>
  <c r="S13" i="3" s="1"/>
  <c r="E13" i="3"/>
  <c r="F13" i="3" s="1"/>
  <c r="J13" i="3" s="1"/>
  <c r="AB13" i="3" l="1"/>
  <c r="Z13" i="3"/>
  <c r="X13" i="3"/>
  <c r="V13" i="3"/>
  <c r="T13" i="3"/>
  <c r="AA13" i="3"/>
  <c r="Y13" i="3"/>
  <c r="W13" i="3"/>
  <c r="U13" i="3"/>
  <c r="H13" i="3"/>
  <c r="L13" i="3"/>
  <c r="N13" i="3"/>
  <c r="G13" i="3"/>
  <c r="I13" i="3"/>
  <c r="K13" i="3"/>
  <c r="M13" i="3"/>
  <c r="O13" i="3"/>
  <c r="E16" i="3" l="1"/>
  <c r="E15" i="3"/>
  <c r="E12" i="3"/>
  <c r="E11" i="3"/>
  <c r="E21" i="3"/>
  <c r="E20" i="3"/>
  <c r="E4" i="3"/>
  <c r="E19" i="3"/>
  <c r="E7" i="3"/>
  <c r="E6" i="3"/>
  <c r="R16" i="3"/>
  <c r="R15" i="3"/>
  <c r="R12" i="3"/>
  <c r="R11" i="3"/>
  <c r="R21" i="3"/>
  <c r="R20" i="3"/>
  <c r="R4" i="3"/>
  <c r="R19" i="3"/>
  <c r="R7" i="3"/>
  <c r="R6" i="3"/>
  <c r="S21" i="3" l="1"/>
  <c r="F21" i="3"/>
  <c r="O21" i="3" s="1"/>
  <c r="AB21" i="3" l="1"/>
  <c r="Z21" i="3"/>
  <c r="X21" i="3"/>
  <c r="V21" i="3"/>
  <c r="T21" i="3"/>
  <c r="AA21" i="3"/>
  <c r="Y21" i="3"/>
  <c r="W21" i="3"/>
  <c r="U21" i="3"/>
  <c r="H21" i="3"/>
  <c r="J21" i="3"/>
  <c r="L21" i="3"/>
  <c r="N21" i="3"/>
  <c r="G21" i="3"/>
  <c r="I21" i="3"/>
  <c r="K21" i="3"/>
  <c r="M21" i="3"/>
  <c r="S7" i="3" l="1"/>
  <c r="F7" i="3"/>
  <c r="O7" i="3" s="1"/>
  <c r="AB7" i="3" l="1"/>
  <c r="Z7" i="3"/>
  <c r="X7" i="3"/>
  <c r="V7" i="3"/>
  <c r="T7" i="3"/>
  <c r="AA7" i="3"/>
  <c r="Y7" i="3"/>
  <c r="W7" i="3"/>
  <c r="U7" i="3"/>
  <c r="H7" i="3"/>
  <c r="J7" i="3"/>
  <c r="L7" i="3"/>
  <c r="N7" i="3"/>
  <c r="G7" i="3"/>
  <c r="I7" i="3"/>
  <c r="K7" i="3"/>
  <c r="M7" i="3"/>
  <c r="F16" i="3" l="1"/>
  <c r="J16" i="3" s="1"/>
  <c r="S16" i="3"/>
  <c r="Z16" i="3" s="1"/>
  <c r="T16" i="3" l="1"/>
  <c r="V16" i="3"/>
  <c r="X16" i="3"/>
  <c r="AA16" i="3"/>
  <c r="U16" i="3"/>
  <c r="W16" i="3"/>
  <c r="Y16" i="3"/>
  <c r="AB16" i="3"/>
  <c r="G16" i="3"/>
  <c r="I16" i="3"/>
  <c r="L16" i="3"/>
  <c r="N16" i="3"/>
  <c r="H16" i="3"/>
  <c r="K16" i="3"/>
  <c r="M16" i="3"/>
  <c r="O16" i="3"/>
  <c r="S15" i="3" l="1"/>
  <c r="F15" i="3"/>
  <c r="S12" i="3"/>
  <c r="F12" i="3"/>
  <c r="S11" i="3"/>
  <c r="F11" i="3"/>
  <c r="S20" i="3"/>
  <c r="F20" i="3"/>
  <c r="S4" i="3"/>
  <c r="Z4" i="3" s="1"/>
  <c r="F4" i="3"/>
  <c r="J4" i="3" s="1"/>
  <c r="S6" i="3"/>
  <c r="Z6" i="3" s="1"/>
  <c r="F6" i="3"/>
  <c r="J6" i="3" s="1"/>
  <c r="S19" i="3"/>
  <c r="Z19" i="3" s="1"/>
  <c r="F19" i="3"/>
  <c r="J19" i="3" s="1"/>
  <c r="AB20" i="3" l="1"/>
  <c r="Z20" i="3"/>
  <c r="U11" i="3"/>
  <c r="Z11" i="3"/>
  <c r="U12" i="3"/>
  <c r="Z12" i="3"/>
  <c r="U15" i="3"/>
  <c r="Z15" i="3"/>
  <c r="O20" i="3"/>
  <c r="J20" i="3"/>
  <c r="N11" i="3"/>
  <c r="J11" i="3"/>
  <c r="H12" i="3"/>
  <c r="J12" i="3"/>
  <c r="H15" i="3"/>
  <c r="J15" i="3"/>
  <c r="Y11" i="3"/>
  <c r="M12" i="3"/>
  <c r="Y12" i="3"/>
  <c r="M15" i="3"/>
  <c r="N19" i="3"/>
  <c r="L19" i="3"/>
  <c r="I19" i="3"/>
  <c r="G19" i="3"/>
  <c r="M19" i="3"/>
  <c r="H19" i="3"/>
  <c r="O19" i="3"/>
  <c r="AA19" i="3"/>
  <c r="X19" i="3"/>
  <c r="V19" i="3"/>
  <c r="T19" i="3"/>
  <c r="Y19" i="3"/>
  <c r="U19" i="3"/>
  <c r="AB19" i="3"/>
  <c r="N6" i="3"/>
  <c r="L6" i="3"/>
  <c r="I6" i="3"/>
  <c r="G6" i="3"/>
  <c r="M6" i="3"/>
  <c r="H6" i="3"/>
  <c r="O6" i="3"/>
  <c r="AA6" i="3"/>
  <c r="X6" i="3"/>
  <c r="V6" i="3"/>
  <c r="T6" i="3"/>
  <c r="Y6" i="3"/>
  <c r="U6" i="3"/>
  <c r="AB6" i="3"/>
  <c r="K19" i="3"/>
  <c r="W19" i="3"/>
  <c r="K6" i="3"/>
  <c r="W6" i="3"/>
  <c r="N4" i="3"/>
  <c r="L4" i="3"/>
  <c r="I4" i="3"/>
  <c r="G4" i="3"/>
  <c r="K4" i="3"/>
  <c r="O4" i="3"/>
  <c r="AB4" i="3"/>
  <c r="Y4" i="3"/>
  <c r="AA4" i="3"/>
  <c r="X4" i="3"/>
  <c r="V4" i="3"/>
  <c r="T4" i="3"/>
  <c r="W4" i="3"/>
  <c r="H4" i="3"/>
  <c r="M4" i="3"/>
  <c r="U4" i="3"/>
  <c r="G20" i="3"/>
  <c r="I20" i="3"/>
  <c r="L20" i="3"/>
  <c r="N20" i="3"/>
  <c r="T20" i="3"/>
  <c r="V20" i="3"/>
  <c r="X20" i="3"/>
  <c r="AA20" i="3"/>
  <c r="G11" i="3"/>
  <c r="I11" i="3"/>
  <c r="L11" i="3"/>
  <c r="O11" i="3"/>
  <c r="AA11" i="3"/>
  <c r="X11" i="3"/>
  <c r="V11" i="3"/>
  <c r="T11" i="3"/>
  <c r="W11" i="3"/>
  <c r="AB11" i="3"/>
  <c r="N12" i="3"/>
  <c r="L12" i="3"/>
  <c r="I12" i="3"/>
  <c r="G12" i="3"/>
  <c r="K12" i="3"/>
  <c r="O12" i="3"/>
  <c r="AA12" i="3"/>
  <c r="X12" i="3"/>
  <c r="V12" i="3"/>
  <c r="T12" i="3"/>
  <c r="W12" i="3"/>
  <c r="AB12" i="3"/>
  <c r="N15" i="3"/>
  <c r="L15" i="3"/>
  <c r="I15" i="3"/>
  <c r="G15" i="3"/>
  <c r="K15" i="3"/>
  <c r="O15" i="3"/>
  <c r="AB15" i="3"/>
  <c r="Y15" i="3"/>
  <c r="W15" i="3"/>
  <c r="AA15" i="3"/>
  <c r="X15" i="3"/>
  <c r="V15" i="3"/>
  <c r="T15" i="3"/>
  <c r="H20" i="3"/>
  <c r="K20" i="3"/>
  <c r="M20" i="3"/>
  <c r="U20" i="3"/>
  <c r="W20" i="3"/>
  <c r="Y20" i="3"/>
  <c r="H11" i="3"/>
  <c r="K11" i="3"/>
  <c r="M11" i="3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<sst xmlns="http://schemas.openxmlformats.org/spreadsheetml/2006/main" count="245" uniqueCount="136">
  <si>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</si>
  <si>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</si>
  <si>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</si>
  <si>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</si>
  <si>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</si>
  <si>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</si>
  <si>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</si>
  <si>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</si>
  <si>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</si>
  <si>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</si>
  <si>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</si>
  <si>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</si>
  <si>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</si>
  <si>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</si>
  <si>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</si>
  <si>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</si>
  <si>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</si>
  <si>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</si>
  <si>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</si>
  <si>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</si>
  <si>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</si>
  <si>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</si>
  <si>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</si>
  <si>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</si>
  <si>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</si>
  <si>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</si>
  <si>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</si>
  <si>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</si>
  <si>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</si>
  <si>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</si>
  <si>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</si>
  <si>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</si>
  <si>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</si>
  <si>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</si>
  <si>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</si>
  <si>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</si>
  <si>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</si>
  <si>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</si>
  <si>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</si>
  <si>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</si>
  <si>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</si>
  <si>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</si>
  <si>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</si>
  <si>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</si>
  <si>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</si>
  <si>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</si>
  <si>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</si>
  <si>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</si>
  <si>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</si>
  <si>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</si>
  <si>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</si>
  <si>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</si>
  <si>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</si>
  <si>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</si>
  <si>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</si>
  <si>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Allisa</t>
  </si>
  <si>
    <t>Fortitude</t>
  </si>
  <si>
    <t>Reflex</t>
  </si>
  <si>
    <t>Will</t>
  </si>
  <si>
    <t>Group</t>
  </si>
  <si>
    <t>Bloodloss</t>
  </si>
  <si>
    <t>Sonic</t>
  </si>
  <si>
    <t>Anselm</t>
  </si>
  <si>
    <t>Kedrik</t>
  </si>
  <si>
    <t>Aewyn</t>
  </si>
  <si>
    <t>Willow</t>
  </si>
  <si>
    <t>Levels</t>
  </si>
  <si>
    <t>Class</t>
  </si>
  <si>
    <t>Party Composition</t>
  </si>
  <si>
    <t>(MW spear)</t>
  </si>
  <si>
    <t>Saffron</t>
  </si>
  <si>
    <t>Bran</t>
  </si>
  <si>
    <t>Luna</t>
  </si>
  <si>
    <t>Bran (bite)</t>
  </si>
  <si>
    <t>Character &amp; Attack Type</t>
  </si>
  <si>
    <r>
      <rPr>
        <b/>
        <sz val="12"/>
        <color theme="1"/>
        <rFont val="Times New Roman"/>
        <family val="1"/>
      </rPr>
      <t xml:space="preserve">Anselm </t>
    </r>
    <r>
      <rPr>
        <sz val="12"/>
        <color theme="1"/>
        <rFont val="Times New Roman"/>
        <family val="1"/>
      </rPr>
      <t>(s.sword, dgr, sap, sling)</t>
    </r>
  </si>
  <si>
    <t>slashing</t>
  </si>
  <si>
    <t>(rapier, light crossbow)</t>
  </si>
  <si>
    <t>n.a.</t>
  </si>
  <si>
    <t>Ae</t>
  </si>
  <si>
    <t>K</t>
  </si>
  <si>
    <t>W</t>
  </si>
  <si>
    <t>An</t>
  </si>
  <si>
    <t>warlock-rogue</t>
  </si>
  <si>
    <t>archivist</t>
  </si>
  <si>
    <t>druid-ranger</t>
  </si>
  <si>
    <t>druid</t>
  </si>
  <si>
    <t>rogue</t>
  </si>
  <si>
    <t>ranger</t>
  </si>
  <si>
    <t>warlock</t>
  </si>
  <si>
    <t>monstrous spider M</t>
  </si>
  <si>
    <t>Total Damage</t>
  </si>
  <si>
    <t>Calcul. Total</t>
  </si>
  <si>
    <t>Bohart</t>
  </si>
  <si>
    <t>Climb</t>
  </si>
  <si>
    <t>Know:  Relig</t>
  </si>
  <si>
    <t>Handle Animal</t>
  </si>
  <si>
    <t>Swim</t>
  </si>
  <si>
    <t>Balance</t>
  </si>
  <si>
    <r>
      <rPr>
        <b/>
        <sz val="12"/>
        <color theme="1"/>
        <rFont val="Times New Roman"/>
        <family val="1"/>
      </rPr>
      <t xml:space="preserve">Bohart </t>
    </r>
    <r>
      <rPr>
        <sz val="12"/>
        <color theme="1"/>
        <rFont val="Times New Roman"/>
        <family val="1"/>
      </rPr>
      <t>(heavy mace, unarmed)</t>
    </r>
  </si>
  <si>
    <t>B/Al</t>
  </si>
  <si>
    <t>T taint elemental</t>
  </si>
  <si>
    <t>Brandilor</t>
  </si>
  <si>
    <t>Monk</t>
  </si>
  <si>
    <t>Viola</t>
  </si>
  <si>
    <t>cleric</t>
  </si>
  <si>
    <t>monk</t>
  </si>
  <si>
    <t>fighter</t>
  </si>
  <si>
    <r>
      <t>dwarven zombies</t>
    </r>
    <r>
      <rPr>
        <i/>
        <vertAlign val="superscript"/>
        <sz val="12"/>
        <color rgb="FFFF0000"/>
        <rFont val="Times New Roman"/>
        <family val="1"/>
      </rPr>
      <t>D</t>
    </r>
  </si>
  <si>
    <r>
      <t>dwarven zombies</t>
    </r>
    <r>
      <rPr>
        <vertAlign val="superscript"/>
        <sz val="12"/>
        <color theme="1"/>
        <rFont val="Times New Roman"/>
        <family val="1"/>
      </rPr>
      <t>D</t>
    </r>
  </si>
  <si>
    <r>
      <t>dwarven zombie (MM 266)</t>
    </r>
    <r>
      <rPr>
        <vertAlign val="superscript"/>
        <sz val="12"/>
        <color theme="1"/>
        <rFont val="Times New Roman"/>
        <family val="1"/>
      </rPr>
      <t>D</t>
    </r>
  </si>
  <si>
    <r>
      <t>dwarven zombie 1</t>
    </r>
    <r>
      <rPr>
        <b/>
        <vertAlign val="superscript"/>
        <sz val="12"/>
        <rFont val="Times New Roman"/>
        <family val="1"/>
      </rPr>
      <t>D</t>
    </r>
  </si>
  <si>
    <r>
      <t>dwarven zombie 2</t>
    </r>
    <r>
      <rPr>
        <b/>
        <vertAlign val="superscript"/>
        <sz val="12"/>
        <rFont val="Times New Roman"/>
        <family val="1"/>
      </rPr>
      <t>D</t>
    </r>
  </si>
  <si>
    <r>
      <t>dwarven zombie 3</t>
    </r>
    <r>
      <rPr>
        <b/>
        <vertAlign val="superscript"/>
        <sz val="12"/>
        <rFont val="Times New Roman"/>
        <family val="1"/>
      </rPr>
      <t>D</t>
    </r>
  </si>
  <si>
    <r>
      <t xml:space="preserve">augmented by </t>
    </r>
    <r>
      <rPr>
        <i/>
        <sz val="12"/>
        <color theme="1"/>
        <rFont val="Times New Roman"/>
        <family val="1"/>
      </rPr>
      <t xml:space="preserve">desecrate </t>
    </r>
    <r>
      <rPr>
        <sz val="12"/>
        <color theme="1"/>
        <rFont val="Times New Roman"/>
        <family val="1"/>
      </rPr>
      <t>spell</t>
    </r>
  </si>
  <si>
    <t>D:</t>
  </si>
  <si>
    <t>(staff, sai, MW sling)</t>
  </si>
  <si>
    <r>
      <rPr>
        <b/>
        <sz val="12"/>
        <color theme="1"/>
        <rFont val="Times New Roman"/>
        <family val="1"/>
      </rPr>
      <t xml:space="preserve">Brandilor </t>
    </r>
    <r>
      <rPr>
        <sz val="12"/>
        <color theme="1"/>
        <rFont val="Times New Roman"/>
        <family val="1"/>
      </rPr>
      <t>(unarmed)</t>
    </r>
  </si>
  <si>
    <t>(flurry, thrown sai)</t>
  </si>
  <si>
    <r>
      <rPr>
        <b/>
        <sz val="12"/>
        <color theme="1"/>
        <rFont val="Times New Roman"/>
        <family val="1"/>
      </rPr>
      <t xml:space="preserve">Viola </t>
    </r>
    <r>
      <rPr>
        <sz val="12"/>
        <color theme="1"/>
        <rFont val="Times New Roman"/>
        <family val="1"/>
      </rPr>
      <t>(staff, sling)</t>
    </r>
  </si>
  <si>
    <r>
      <rPr>
        <b/>
        <sz val="12"/>
        <color theme="1"/>
        <rFont val="Times New Roman"/>
        <family val="1"/>
      </rPr>
      <t xml:space="preserve">Aewyn </t>
    </r>
    <r>
      <rPr>
        <sz val="12"/>
        <color theme="1"/>
        <rFont val="Times New Roman"/>
        <family val="1"/>
      </rPr>
      <t>(melee, shortbow)</t>
    </r>
  </si>
  <si>
    <t>(natural, MW longbow)</t>
  </si>
  <si>
    <r>
      <rPr>
        <b/>
        <sz val="12"/>
        <color theme="1"/>
        <rFont val="Times New Roman"/>
        <family val="1"/>
      </rPr>
      <t xml:space="preserve">Allisa </t>
    </r>
    <r>
      <rPr>
        <sz val="12"/>
        <color theme="1"/>
        <rFont val="Times New Roman"/>
        <family val="1"/>
      </rPr>
      <t>(MW scimitar, MW sling)</t>
    </r>
  </si>
  <si>
    <t>(club, dagger, natural, r.tch.)</t>
  </si>
  <si>
    <t>(MW morningstar, MW heavy xbow)</t>
  </si>
  <si>
    <r>
      <rPr>
        <b/>
        <sz val="12"/>
        <color theme="1"/>
        <rFont val="Times New Roman"/>
        <family val="1"/>
      </rPr>
      <t xml:space="preserve">Kedrik </t>
    </r>
    <r>
      <rPr>
        <sz val="12"/>
        <color theme="1"/>
        <rFont val="Times New Roman"/>
        <family val="1"/>
      </rPr>
      <t>(club, r.tch.)</t>
    </r>
  </si>
  <si>
    <r>
      <rPr>
        <b/>
        <sz val="12"/>
        <color theme="1"/>
        <rFont val="Times New Roman"/>
        <family val="1"/>
      </rPr>
      <t xml:space="preserve">Willow </t>
    </r>
    <r>
      <rPr>
        <sz val="12"/>
        <color theme="1"/>
        <rFont val="Times New Roman"/>
        <family val="1"/>
      </rPr>
      <t>(ranged touch [m], thrown)</t>
    </r>
  </si>
  <si>
    <t>ghaunadan brown mold</t>
  </si>
  <si>
    <t>T:</t>
  </si>
  <si>
    <r>
      <t xml:space="preserve">augmented by </t>
    </r>
    <r>
      <rPr>
        <i/>
        <sz val="12"/>
        <color theme="1"/>
        <rFont val="Times New Roman"/>
        <family val="1"/>
      </rPr>
      <t>taint</t>
    </r>
  </si>
  <si>
    <r>
      <t>rat swarm</t>
    </r>
    <r>
      <rPr>
        <i/>
        <vertAlign val="superscript"/>
        <sz val="12"/>
        <color rgb="FFFF0000"/>
        <rFont val="Times New Roman"/>
        <family val="1"/>
      </rPr>
      <t>T</t>
    </r>
  </si>
  <si>
    <r>
      <t>rat swarm</t>
    </r>
    <r>
      <rPr>
        <vertAlign val="superscript"/>
        <sz val="12"/>
        <color theme="1"/>
        <rFont val="Times New Roman"/>
        <family val="1"/>
      </rPr>
      <t>T</t>
    </r>
  </si>
  <si>
    <r>
      <t>rat swarm (MM 239)</t>
    </r>
    <r>
      <rPr>
        <vertAlign val="superscript"/>
        <sz val="12"/>
        <color theme="1"/>
        <rFont val="Times New Roman"/>
        <family val="1"/>
      </rPr>
      <t>T</t>
    </r>
  </si>
  <si>
    <t>swarm</t>
  </si>
  <si>
    <t>*</t>
  </si>
  <si>
    <t>Escape Artist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</si>
</sst>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i/>
      <vertAlign val="superscript"/>
      <sz val="12"/>
      <color rgb="FFFF0000"/>
      <name val="Times New Roman"/>
      <family val="1"/>
    </font>
    <font>
      <vertAlign val="superscript"/>
      <sz val="12"/>
      <color theme="1"/>
      <name val="Times New Roman"/>
      <family val="1"/>
    </font>
    <font>
      <b/>
      <vertAlign val="superscript"/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20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16" xfId="4" applyFont="1" applyFill="1" applyBorder="1" applyAlignment="1">
      <alignment horizontal="center"/>
    </xf>
    <xf numFmtId="0" fontId="7" fillId="0" borderId="17" xfId="4" applyFont="1" applyFill="1" applyBorder="1" applyAlignment="1">
      <alignment horizontal="center"/>
    </xf>
    <xf numFmtId="0" fontId="7" fillId="0" borderId="18" xfId="4" applyFont="1" applyFill="1" applyBorder="1" applyAlignment="1">
      <alignment horizontal="center"/>
    </xf>
    <xf numFmtId="0" fontId="3" fillId="0" borderId="19" xfId="4" applyFont="1" applyFill="1" applyBorder="1" applyAlignment="1">
      <alignment horizontal="center"/>
    </xf>
    <xf numFmtId="0" fontId="3" fillId="0" borderId="20" xfId="4" applyFill="1" applyBorder="1" applyAlignment="1">
      <alignment horizontal="center"/>
    </xf>
    <xf numFmtId="0" fontId="3" fillId="0" borderId="22" xfId="4" applyFont="1" applyFill="1" applyBorder="1" applyAlignment="1">
      <alignment horizontal="center"/>
    </xf>
    <xf numFmtId="0" fontId="3" fillId="0" borderId="23" xfId="4" applyFill="1" applyBorder="1" applyAlignment="1">
      <alignment horizontal="center"/>
    </xf>
    <xf numFmtId="0" fontId="3" fillId="0" borderId="24" xfId="4" applyFill="1" applyBorder="1" applyAlignment="1">
      <alignment horizontal="center"/>
    </xf>
    <xf numFmtId="0" fontId="7" fillId="0" borderId="22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28" xfId="4" applyFont="1" applyFill="1" applyBorder="1" applyAlignment="1">
      <alignment horizontal="right"/>
    </xf>
    <xf numFmtId="164" fontId="7" fillId="0" borderId="29" xfId="4" applyNumberFormat="1" applyFont="1" applyFill="1" applyBorder="1" applyAlignment="1">
      <alignment horizontal="center"/>
    </xf>
    <xf numFmtId="0" fontId="3" fillId="0" borderId="30" xfId="4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36" xfId="0" applyFont="1" applyBorder="1" applyAlignment="1">
      <alignment horizontal="centerContinuous" wrapText="1"/>
    </xf>
    <xf numFmtId="0" fontId="3" fillId="0" borderId="21" xfId="4" applyFill="1" applyBorder="1" applyAlignment="1">
      <alignment horizontal="center"/>
    </xf>
    <xf numFmtId="0" fontId="3" fillId="0" borderId="24" xfId="4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0" fontId="12" fillId="11" borderId="32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35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35" xfId="0" applyFont="1" applyFill="1" applyBorder="1" applyAlignment="1">
      <alignment horizontal="center"/>
    </xf>
    <xf numFmtId="0" fontId="1" fillId="13" borderId="3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35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1" fillId="15" borderId="32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35" xfId="0" applyFont="1" applyFill="1" applyBorder="1" applyAlignment="1">
      <alignment horizontal="center"/>
    </xf>
    <xf numFmtId="0" fontId="1" fillId="16" borderId="32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35" xfId="0" applyFont="1" applyFill="1" applyBorder="1" applyAlignment="1">
      <alignment horizontal="center"/>
    </xf>
    <xf numFmtId="0" fontId="1" fillId="17" borderId="32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35" xfId="0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35" xfId="0" applyFont="1" applyFill="1" applyBorder="1" applyAlignment="1">
      <alignment horizontal="center"/>
    </xf>
    <xf numFmtId="0" fontId="14" fillId="14" borderId="32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35" xfId="0" applyFont="1" applyFill="1" applyBorder="1" applyAlignment="1">
      <alignment horizontal="center"/>
    </xf>
    <xf numFmtId="0" fontId="3" fillId="0" borderId="25" xfId="4" applyFont="1" applyFill="1" applyBorder="1" applyAlignment="1">
      <alignment horizontal="center"/>
    </xf>
    <xf numFmtId="0" fontId="3" fillId="0" borderId="26" xfId="4" applyFill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/>
    </xf>
    <xf numFmtId="0" fontId="3" fillId="0" borderId="27" xfId="4" applyFill="1" applyBorder="1" applyAlignment="1">
      <alignment horizontal="center"/>
    </xf>
    <xf numFmtId="0" fontId="7" fillId="0" borderId="40" xfId="4" applyFont="1" applyFill="1" applyBorder="1" applyAlignment="1">
      <alignment horizontal="center"/>
    </xf>
    <xf numFmtId="0" fontId="3" fillId="0" borderId="41" xfId="4" applyFill="1" applyBorder="1" applyAlignment="1">
      <alignment horizontal="center"/>
    </xf>
    <xf numFmtId="0" fontId="3" fillId="0" borderId="42" xfId="4" applyFill="1" applyBorder="1" applyAlignment="1">
      <alignment horizontal="center"/>
    </xf>
    <xf numFmtId="0" fontId="1" fillId="0" borderId="0" xfId="1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45" xfId="0" applyFont="1" applyFill="1" applyBorder="1" applyAlignment="1">
      <alignment horizontal="right"/>
    </xf>
    <xf numFmtId="0" fontId="2" fillId="6" borderId="44" xfId="0" applyFont="1" applyFill="1" applyBorder="1" applyAlignment="1">
      <alignment horizontal="right"/>
    </xf>
    <xf numFmtId="0" fontId="1" fillId="0" borderId="46" xfId="0" applyFont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/>
    </xf>
    <xf numFmtId="0" fontId="7" fillId="8" borderId="47" xfId="0" applyFont="1" applyFill="1" applyBorder="1" applyAlignment="1">
      <alignment horizontal="center"/>
    </xf>
    <xf numFmtId="0" fontId="7" fillId="8" borderId="48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4" borderId="50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0" fontId="1" fillId="5" borderId="49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9" xfId="1" applyFont="1" applyBorder="1" applyAlignment="1">
      <alignment horizontal="center"/>
    </xf>
    <xf numFmtId="0" fontId="2" fillId="0" borderId="58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60" xfId="1" applyFont="1" applyBorder="1" applyAlignment="1">
      <alignment horizontal="center"/>
    </xf>
    <xf numFmtId="0" fontId="5" fillId="18" borderId="33" xfId="0" applyFont="1" applyFill="1" applyBorder="1" applyAlignment="1">
      <alignment horizontal="center"/>
    </xf>
    <xf numFmtId="0" fontId="5" fillId="18" borderId="4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9" borderId="65" xfId="0" applyFont="1" applyFill="1" applyBorder="1" applyAlignment="1">
      <alignment horizontal="center"/>
    </xf>
    <xf numFmtId="0" fontId="2" fillId="5" borderId="71" xfId="0" applyFont="1" applyFill="1" applyBorder="1" applyAlignment="1">
      <alignment horizontal="center"/>
    </xf>
    <xf numFmtId="0" fontId="10" fillId="6" borderId="23" xfId="1" applyFont="1" applyFill="1" applyBorder="1" applyAlignment="1">
      <alignment horizontal="center"/>
    </xf>
    <xf numFmtId="0" fontId="1" fillId="0" borderId="66" xfId="0" applyFont="1" applyBorder="1" applyAlignment="1">
      <alignment horizontal="right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 wrapText="1"/>
    </xf>
    <xf numFmtId="0" fontId="1" fillId="0" borderId="67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1" fillId="2" borderId="72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5" fillId="12" borderId="33" xfId="0" applyFont="1" applyFill="1" applyBorder="1" applyAlignment="1">
      <alignment horizontal="center"/>
    </xf>
    <xf numFmtId="0" fontId="5" fillId="12" borderId="47" xfId="0" applyFont="1" applyFill="1" applyBorder="1" applyAlignment="1">
      <alignment horizontal="center"/>
    </xf>
    <xf numFmtId="0" fontId="10" fillId="12" borderId="0" xfId="1" applyFont="1" applyFill="1" applyBorder="1" applyAlignment="1">
      <alignment horizontal="center"/>
    </xf>
    <xf numFmtId="0" fontId="10" fillId="12" borderId="23" xfId="1" applyFont="1" applyFill="1" applyBorder="1" applyAlignment="1">
      <alignment horizontal="center"/>
    </xf>
    <xf numFmtId="0" fontId="3" fillId="0" borderId="28" xfId="4" applyFont="1" applyFill="1" applyBorder="1" applyAlignment="1">
      <alignment horizontal="center"/>
    </xf>
    <xf numFmtId="0" fontId="3" fillId="0" borderId="75" xfId="4" applyFill="1" applyBorder="1" applyAlignment="1">
      <alignment horizontal="center"/>
    </xf>
    <xf numFmtId="0" fontId="7" fillId="0" borderId="0" xfId="4" applyFont="1" applyFill="1" applyBorder="1" applyAlignment="1">
      <alignment horizontal="right"/>
    </xf>
    <xf numFmtId="0" fontId="3" fillId="0" borderId="0" xfId="4" applyFill="1" applyBorder="1" applyAlignment="1">
      <alignment horizontal="center"/>
    </xf>
    <xf numFmtId="0" fontId="1" fillId="4" borderId="76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/>
    </xf>
    <xf numFmtId="0" fontId="2" fillId="4" borderId="78" xfId="0" applyFont="1" applyFill="1" applyBorder="1" applyAlignment="1">
      <alignment horizontal="center"/>
    </xf>
    <xf numFmtId="0" fontId="2" fillId="4" borderId="79" xfId="0" applyFont="1" applyFill="1" applyBorder="1" applyAlignment="1">
      <alignment horizontal="center"/>
    </xf>
    <xf numFmtId="0" fontId="1" fillId="3" borderId="76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/>
    </xf>
    <xf numFmtId="0" fontId="1" fillId="3" borderId="79" xfId="0" applyFont="1" applyFill="1" applyBorder="1" applyAlignment="1">
      <alignment horizontal="center"/>
    </xf>
    <xf numFmtId="0" fontId="2" fillId="12" borderId="45" xfId="0" applyFont="1" applyFill="1" applyBorder="1" applyAlignment="1">
      <alignment horizontal="right"/>
    </xf>
    <xf numFmtId="0" fontId="2" fillId="12" borderId="44" xfId="0" applyFont="1" applyFill="1" applyBorder="1" applyAlignment="1">
      <alignment horizontal="right"/>
    </xf>
    <xf numFmtId="0" fontId="2" fillId="0" borderId="0" xfId="1" applyFont="1" applyAlignment="1"/>
    <xf numFmtId="0" fontId="1" fillId="0" borderId="0" xfId="1" applyFont="1" applyAlignment="1">
      <alignment horizontal="right"/>
    </xf>
    <xf numFmtId="0" fontId="2" fillId="9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18" borderId="81" xfId="0" applyFont="1" applyFill="1" applyBorder="1" applyAlignment="1">
      <alignment horizontal="right"/>
    </xf>
    <xf numFmtId="0" fontId="2" fillId="0" borderId="82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9" borderId="84" xfId="0" applyFont="1" applyFill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6" borderId="81" xfId="0" applyFont="1" applyFill="1" applyBorder="1" applyAlignment="1">
      <alignment horizontal="right"/>
    </xf>
    <xf numFmtId="0" fontId="2" fillId="0" borderId="84" xfId="0" applyFont="1" applyBorder="1" applyAlignment="1">
      <alignment horizontal="center"/>
    </xf>
    <xf numFmtId="0" fontId="2" fillId="12" borderId="81" xfId="0" applyFont="1" applyFill="1" applyBorder="1" applyAlignment="1">
      <alignment horizontal="right"/>
    </xf>
    <xf numFmtId="0" fontId="2" fillId="0" borderId="8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8" borderId="62" xfId="0" applyFont="1" applyFill="1" applyBorder="1" applyAlignment="1">
      <alignment horizontal="right"/>
    </xf>
    <xf numFmtId="0" fontId="1" fillId="0" borderId="66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67" xfId="1" applyFont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1" fillId="0" borderId="68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9" fillId="7" borderId="23" xfId="1" applyFont="1" applyFill="1" applyBorder="1" applyAlignment="1">
      <alignment horizontal="center"/>
    </xf>
    <xf numFmtId="0" fontId="2" fillId="12" borderId="45" xfId="0" applyFont="1" applyFill="1" applyBorder="1" applyAlignment="1">
      <alignment horizontal="center"/>
    </xf>
    <xf numFmtId="0" fontId="2" fillId="12" borderId="44" xfId="0" applyFont="1" applyFill="1" applyBorder="1" applyAlignment="1">
      <alignment horizontal="center"/>
    </xf>
    <xf numFmtId="0" fontId="10" fillId="6" borderId="1" xfId="1" applyFont="1" applyFill="1" applyBorder="1" applyAlignment="1">
      <alignment horizontal="center"/>
    </xf>
    <xf numFmtId="0" fontId="10" fillId="6" borderId="60" xfId="1" applyFont="1" applyFill="1" applyBorder="1" applyAlignment="1">
      <alignment horizontal="center"/>
    </xf>
    <xf numFmtId="0" fontId="2" fillId="13" borderId="45" xfId="0" applyFont="1" applyFill="1" applyBorder="1" applyAlignment="1">
      <alignment horizontal="right"/>
    </xf>
    <xf numFmtId="0" fontId="2" fillId="13" borderId="44" xfId="0" applyFont="1" applyFill="1" applyBorder="1" applyAlignment="1">
      <alignment horizontal="right"/>
    </xf>
    <xf numFmtId="0" fontId="1" fillId="13" borderId="70" xfId="0" applyFont="1" applyFill="1" applyBorder="1" applyAlignment="1">
      <alignment horizontal="center" wrapText="1"/>
    </xf>
    <xf numFmtId="0" fontId="2" fillId="8" borderId="81" xfId="0" applyFont="1" applyFill="1" applyBorder="1" applyAlignment="1">
      <alignment horizontal="right"/>
    </xf>
    <xf numFmtId="0" fontId="7" fillId="8" borderId="85" xfId="0" applyFont="1" applyFill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13" borderId="87" xfId="0" applyFont="1" applyFill="1" applyBorder="1" applyAlignment="1">
      <alignment horizontal="center"/>
    </xf>
    <xf numFmtId="0" fontId="2" fillId="12" borderId="87" xfId="0" applyFont="1" applyFill="1" applyBorder="1" applyAlignment="1">
      <alignment horizontal="center"/>
    </xf>
    <xf numFmtId="0" fontId="2" fillId="10" borderId="87" xfId="0" applyFont="1" applyFill="1" applyBorder="1" applyAlignment="1">
      <alignment horizontal="center"/>
    </xf>
    <xf numFmtId="0" fontId="15" fillId="14" borderId="87" xfId="0" applyFont="1" applyFill="1" applyBorder="1" applyAlignment="1">
      <alignment horizontal="center"/>
    </xf>
    <xf numFmtId="0" fontId="2" fillId="2" borderId="87" xfId="0" applyFont="1" applyFill="1" applyBorder="1" applyAlignment="1">
      <alignment horizontal="center"/>
    </xf>
    <xf numFmtId="0" fontId="2" fillId="8" borderId="87" xfId="0" applyFont="1" applyFill="1" applyBorder="1" applyAlignment="1">
      <alignment horizontal="center"/>
    </xf>
    <xf numFmtId="0" fontId="2" fillId="16" borderId="87" xfId="0" applyFont="1" applyFill="1" applyBorder="1" applyAlignment="1">
      <alignment horizontal="center"/>
    </xf>
    <xf numFmtId="0" fontId="2" fillId="17" borderId="87" xfId="0" applyFont="1" applyFill="1" applyBorder="1" applyAlignment="1">
      <alignment horizontal="center"/>
    </xf>
    <xf numFmtId="0" fontId="2" fillId="9" borderId="87" xfId="0" applyFont="1" applyFill="1" applyBorder="1" applyAlignment="1">
      <alignment horizontal="center"/>
    </xf>
    <xf numFmtId="0" fontId="2" fillId="15" borderId="87" xfId="0" applyFont="1" applyFill="1" applyBorder="1" applyAlignment="1">
      <alignment horizontal="center"/>
    </xf>
    <xf numFmtId="0" fontId="13" fillId="11" borderId="87" xfId="0" applyFont="1" applyFill="1" applyBorder="1" applyAlignment="1">
      <alignment horizontal="center"/>
    </xf>
    <xf numFmtId="0" fontId="2" fillId="4" borderId="88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276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0000FF"/>
      <color rgb="FF00FF00"/>
      <color rgb="FFFF6600"/>
      <color rgb="FFCCFF99"/>
      <color rgb="FFCCFF33"/>
      <color rgb="FFFFCC66"/>
      <color rgb="FF99FF33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11</c:v>
                </c:pt>
                <c:pt idx="3">
                  <c:v>6</c:v>
                </c:pt>
                <c:pt idx="4">
                  <c:v>11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12</c:v>
                </c:pt>
                <c:pt idx="3">
                  <c:v>15</c:v>
                </c:pt>
                <c:pt idx="4">
                  <c:v>19</c:v>
                </c:pt>
                <c:pt idx="5">
                  <c:v>26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17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23</c:v>
                </c:pt>
                <c:pt idx="3">
                  <c:v>28</c:v>
                </c:pt>
                <c:pt idx="4">
                  <c:v>27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2</c:v>
                </c:pt>
                <c:pt idx="1">
                  <c:v>15</c:v>
                </c:pt>
                <c:pt idx="2">
                  <c:v>14</c:v>
                </c:pt>
                <c:pt idx="3">
                  <c:v>23</c:v>
                </c:pt>
                <c:pt idx="4">
                  <c:v>34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17</c:v>
                </c:pt>
                <c:pt idx="1">
                  <c:v>30</c:v>
                </c:pt>
                <c:pt idx="2">
                  <c:v>15</c:v>
                </c:pt>
                <c:pt idx="3">
                  <c:v>49</c:v>
                </c:pt>
                <c:pt idx="4">
                  <c:v>28</c:v>
                </c:pt>
                <c:pt idx="5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07392"/>
        <c:axId val="258835584"/>
        <c:axId val="258775232"/>
      </c:area3DChart>
      <c:catAx>
        <c:axId val="20650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258835584"/>
        <c:crosses val="autoZero"/>
        <c:auto val="1"/>
        <c:lblAlgn val="ctr"/>
        <c:lblOffset val="100"/>
        <c:noMultiLvlLbl val="0"/>
      </c:catAx>
      <c:valAx>
        <c:axId val="25883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507392"/>
        <c:crosses val="autoZero"/>
        <c:crossBetween val="midCat"/>
      </c:valAx>
      <c:serAx>
        <c:axId val="25877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25883558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13</c:v>
                </c:pt>
                <c:pt idx="4">
                  <c:v>12</c:v>
                </c:pt>
                <c:pt idx="5">
                  <c:v>15</c:v>
                </c:pt>
                <c:pt idx="6">
                  <c:v>30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23</c:v>
                </c:pt>
                <c:pt idx="5">
                  <c:v>14</c:v>
                </c:pt>
                <c:pt idx="6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15</c:v>
                </c:pt>
                <c:pt idx="3">
                  <c:v>17</c:v>
                </c:pt>
                <c:pt idx="4">
                  <c:v>28</c:v>
                </c:pt>
                <c:pt idx="5">
                  <c:v>23</c:v>
                </c:pt>
                <c:pt idx="6">
                  <c:v>49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19</c:v>
                </c:pt>
                <c:pt idx="3">
                  <c:v>23</c:v>
                </c:pt>
                <c:pt idx="4">
                  <c:v>27</c:v>
                </c:pt>
                <c:pt idx="5">
                  <c:v>34</c:v>
                </c:pt>
                <c:pt idx="6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19</c:v>
                </c:pt>
                <c:pt idx="2">
                  <c:v>26</c:v>
                </c:pt>
                <c:pt idx="3">
                  <c:v>24</c:v>
                </c:pt>
                <c:pt idx="4">
                  <c:v>40</c:v>
                </c:pt>
                <c:pt idx="5">
                  <c:v>48</c:v>
                </c:pt>
                <c:pt idx="6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856832"/>
        <c:axId val="258858368"/>
        <c:axId val="258832128"/>
      </c:area3DChart>
      <c:catAx>
        <c:axId val="258856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58858368"/>
        <c:crosses val="autoZero"/>
        <c:auto val="1"/>
        <c:lblAlgn val="ctr"/>
        <c:lblOffset val="100"/>
        <c:noMultiLvlLbl val="0"/>
      </c:catAx>
      <c:valAx>
        <c:axId val="25885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856832"/>
        <c:crosses val="autoZero"/>
        <c:crossBetween val="midCat"/>
      </c:valAx>
      <c:serAx>
        <c:axId val="25883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588583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28576</xdr:colOff>
      <xdr:row>24</xdr:row>
      <xdr:rowOff>19050</xdr:rowOff>
    </xdr:from>
    <xdr:to>
      <xdr:col>28</xdr:col>
      <xdr:colOff>533401</xdr:colOff>
      <xdr:row>46</xdr:row>
      <xdr:rowOff>73211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6676" y="4924425"/>
          <a:ext cx="5372100" cy="445471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24</xdr:row>
      <xdr:rowOff>9525</xdr:rowOff>
    </xdr:from>
    <xdr:to>
      <xdr:col>14</xdr:col>
      <xdr:colOff>238125</xdr:colOff>
      <xdr:row>49</xdr:row>
      <xdr:rowOff>109883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0" y="4914900"/>
          <a:ext cx="5314950" cy="5100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1" style="20" bestFit="1" customWidth="1"/>
    <col min="2" max="2" width="6.125" style="20" bestFit="1" customWidth="1"/>
    <col min="3" max="3" width="8.375" style="20" bestFit="1" customWidth="1"/>
    <col min="4" max="4" width="4.375" style="20" bestFit="1" customWidth="1"/>
    <col min="5" max="5" width="12.5" style="20" bestFit="1" customWidth="1"/>
    <col min="6" max="6" width="5.875" style="20" bestFit="1" customWidth="1"/>
    <col min="7" max="7" width="3.25" style="20" customWidth="1"/>
    <col min="8" max="8" width="14.375" style="20" bestFit="1" customWidth="1"/>
    <col min="9" max="9" width="4.75" style="20" bestFit="1" customWidth="1"/>
    <col min="10" max="10" width="12" style="20" bestFit="1" customWidth="1"/>
    <col min="11" max="11" width="3" style="20" customWidth="1"/>
    <col min="12" max="12" width="8.25" style="20" bestFit="1" customWidth="1"/>
    <col min="13" max="13" width="6.5" style="20" bestFit="1" customWidth="1"/>
    <col min="14" max="16384" width="9" style="20"/>
  </cols>
  <sheetData>
    <row r="1" spans="1:13" s="19" customFormat="1" ht="16.5" thickBot="1" x14ac:dyDescent="0.3">
      <c r="A1" s="179" t="s">
        <v>9</v>
      </c>
      <c r="B1" s="180" t="s">
        <v>59</v>
      </c>
      <c r="C1" s="181" t="s">
        <v>27</v>
      </c>
      <c r="D1" s="181" t="s">
        <v>1</v>
      </c>
      <c r="E1" s="181" t="s">
        <v>28</v>
      </c>
      <c r="F1" s="180" t="s">
        <v>29</v>
      </c>
      <c r="H1" s="91" t="s">
        <v>68</v>
      </c>
      <c r="I1" s="91"/>
      <c r="J1" s="91"/>
      <c r="K1" s="91"/>
      <c r="L1" s="91"/>
      <c r="M1" s="91"/>
    </row>
    <row r="2" spans="1:13" ht="17.25" thickTop="1" thickBot="1" x14ac:dyDescent="0.3">
      <c r="A2" s="146" t="s">
        <v>93</v>
      </c>
      <c r="B2" s="147">
        <v>1</v>
      </c>
      <c r="C2" s="118">
        <v>2</v>
      </c>
      <c r="D2" s="118">
        <f t="shared" ref="D2:D12" ca="1" si="0">RANDBETWEEN(1,20)</f>
        <v>12</v>
      </c>
      <c r="E2" s="118">
        <f t="shared" ref="E2:E12" ca="1" si="1">D2+C2</f>
        <v>14</v>
      </c>
      <c r="F2" s="120">
        <v>2</v>
      </c>
      <c r="H2" s="21" t="s">
        <v>9</v>
      </c>
      <c r="I2" s="22" t="s">
        <v>30</v>
      </c>
      <c r="J2" s="23" t="s">
        <v>31</v>
      </c>
      <c r="L2" s="21" t="s">
        <v>67</v>
      </c>
      <c r="M2" s="88" t="s">
        <v>66</v>
      </c>
    </row>
    <row r="3" spans="1:13" x14ac:dyDescent="0.25">
      <c r="A3" s="46" t="s">
        <v>63</v>
      </c>
      <c r="B3" s="130">
        <v>1</v>
      </c>
      <c r="C3" s="118">
        <v>1</v>
      </c>
      <c r="D3" s="118">
        <f t="shared" ca="1" si="0"/>
        <v>18</v>
      </c>
      <c r="E3" s="118">
        <f t="shared" ca="1" si="1"/>
        <v>19</v>
      </c>
      <c r="F3" s="120">
        <v>2</v>
      </c>
      <c r="H3" s="24" t="s">
        <v>64</v>
      </c>
      <c r="I3" s="25">
        <v>4</v>
      </c>
      <c r="J3" s="49" t="s">
        <v>85</v>
      </c>
      <c r="L3" s="24" t="s">
        <v>87</v>
      </c>
      <c r="M3" s="89">
        <v>1</v>
      </c>
    </row>
    <row r="4" spans="1:13" x14ac:dyDescent="0.25">
      <c r="A4" s="137" t="s">
        <v>65</v>
      </c>
      <c r="B4" s="130">
        <v>1</v>
      </c>
      <c r="C4" s="118">
        <v>4</v>
      </c>
      <c r="D4" s="118">
        <f t="shared" ca="1" si="0"/>
        <v>7</v>
      </c>
      <c r="E4" s="118">
        <f t="shared" ca="1" si="1"/>
        <v>11</v>
      </c>
      <c r="F4" s="120">
        <v>7</v>
      </c>
      <c r="H4" s="26" t="s">
        <v>55</v>
      </c>
      <c r="I4" s="27">
        <v>4</v>
      </c>
      <c r="J4" s="28" t="s">
        <v>86</v>
      </c>
      <c r="L4" s="26" t="s">
        <v>86</v>
      </c>
      <c r="M4" s="90">
        <v>7</v>
      </c>
    </row>
    <row r="5" spans="1:13" ht="18.75" x14ac:dyDescent="0.25">
      <c r="A5" s="182" t="s">
        <v>130</v>
      </c>
      <c r="B5" s="183">
        <v>2</v>
      </c>
      <c r="C5" s="118">
        <v>2</v>
      </c>
      <c r="D5" s="118">
        <f t="shared" ca="1" si="0"/>
        <v>14</v>
      </c>
      <c r="E5" s="118">
        <f t="shared" ref="E5" ca="1" si="2">D5+C5</f>
        <v>16</v>
      </c>
      <c r="F5" s="120">
        <v>13</v>
      </c>
      <c r="H5" s="26" t="s">
        <v>104</v>
      </c>
      <c r="I5" s="27">
        <v>4</v>
      </c>
      <c r="J5" s="28" t="s">
        <v>105</v>
      </c>
      <c r="L5" s="26" t="s">
        <v>84</v>
      </c>
      <c r="M5" s="90">
        <v>4</v>
      </c>
    </row>
    <row r="6" spans="1:13" ht="18.75" x14ac:dyDescent="0.25">
      <c r="A6" s="182" t="s">
        <v>108</v>
      </c>
      <c r="B6" s="183">
        <v>2</v>
      </c>
      <c r="C6" s="118">
        <v>-1</v>
      </c>
      <c r="D6" s="118">
        <f t="shared" ca="1" si="0"/>
        <v>11</v>
      </c>
      <c r="E6" s="118">
        <f t="shared" ca="1" si="1"/>
        <v>10</v>
      </c>
      <c r="F6" s="120">
        <v>13</v>
      </c>
      <c r="H6" s="26" t="s">
        <v>63</v>
      </c>
      <c r="I6" s="27">
        <v>4</v>
      </c>
      <c r="J6" s="50" t="s">
        <v>84</v>
      </c>
      <c r="L6" s="26" t="s">
        <v>106</v>
      </c>
      <c r="M6" s="90">
        <v>3</v>
      </c>
    </row>
    <row r="7" spans="1:13" x14ac:dyDescent="0.25">
      <c r="A7" s="137" t="s">
        <v>62</v>
      </c>
      <c r="B7" s="130">
        <v>1</v>
      </c>
      <c r="C7" s="118">
        <v>3</v>
      </c>
      <c r="D7" s="118">
        <f t="shared" ca="1" si="0"/>
        <v>5</v>
      </c>
      <c r="E7" s="118">
        <f t="shared" ca="1" si="1"/>
        <v>8</v>
      </c>
      <c r="F7" s="120">
        <v>1</v>
      </c>
      <c r="H7" s="26" t="s">
        <v>102</v>
      </c>
      <c r="I7" s="27">
        <v>4</v>
      </c>
      <c r="J7" s="50" t="s">
        <v>103</v>
      </c>
      <c r="L7" s="26" t="s">
        <v>105</v>
      </c>
      <c r="M7" s="90">
        <v>1</v>
      </c>
    </row>
    <row r="8" spans="1:13" ht="16.5" thickBot="1" x14ac:dyDescent="0.3">
      <c r="A8" s="46" t="s">
        <v>102</v>
      </c>
      <c r="B8" s="130">
        <v>1</v>
      </c>
      <c r="C8" s="118">
        <v>3</v>
      </c>
      <c r="D8" s="118">
        <f t="shared" ca="1" si="0"/>
        <v>14</v>
      </c>
      <c r="E8" s="118">
        <f t="shared" ca="1" si="1"/>
        <v>17</v>
      </c>
      <c r="F8" s="120">
        <v>4</v>
      </c>
      <c r="H8" s="83" t="s">
        <v>65</v>
      </c>
      <c r="I8" s="84">
        <v>4</v>
      </c>
      <c r="J8" s="87" t="s">
        <v>83</v>
      </c>
      <c r="L8" s="26" t="s">
        <v>107</v>
      </c>
      <c r="M8" s="90">
        <v>3</v>
      </c>
    </row>
    <row r="9" spans="1:13" x14ac:dyDescent="0.25">
      <c r="A9" s="137" t="s">
        <v>55</v>
      </c>
      <c r="B9" s="130">
        <v>1</v>
      </c>
      <c r="C9" s="118">
        <v>1</v>
      </c>
      <c r="D9" s="118">
        <f t="shared" ca="1" si="0"/>
        <v>14</v>
      </c>
      <c r="E9" s="118">
        <f t="shared" ca="1" si="1"/>
        <v>15</v>
      </c>
      <c r="F9" s="120">
        <v>10</v>
      </c>
      <c r="H9" s="29" t="s">
        <v>32</v>
      </c>
      <c r="I9" s="30">
        <f>AVERAGE(I3:I8)</f>
        <v>4</v>
      </c>
      <c r="J9" s="28"/>
      <c r="L9" s="26" t="s">
        <v>88</v>
      </c>
      <c r="M9" s="90">
        <v>1</v>
      </c>
    </row>
    <row r="10" spans="1:13" ht="16.5" thickBot="1" x14ac:dyDescent="0.3">
      <c r="A10" s="182" t="s">
        <v>127</v>
      </c>
      <c r="B10" s="183">
        <v>2</v>
      </c>
      <c r="C10" s="118">
        <v>-1</v>
      </c>
      <c r="D10" s="118">
        <f t="shared" ca="1" si="0"/>
        <v>10</v>
      </c>
      <c r="E10" s="118">
        <f t="shared" ca="1" si="1"/>
        <v>9</v>
      </c>
      <c r="F10" s="120">
        <v>13</v>
      </c>
      <c r="H10" s="29" t="s">
        <v>33</v>
      </c>
      <c r="I10" s="31">
        <f>SUM(I3:I8)</f>
        <v>24</v>
      </c>
      <c r="J10" s="28"/>
      <c r="L10" s="148" t="s">
        <v>89</v>
      </c>
      <c r="M10" s="149">
        <v>2</v>
      </c>
    </row>
    <row r="11" spans="1:13" ht="16.5" thickTop="1" x14ac:dyDescent="0.25">
      <c r="A11" s="46" t="s">
        <v>104</v>
      </c>
      <c r="B11" s="130">
        <v>1</v>
      </c>
      <c r="C11" s="120">
        <v>1</v>
      </c>
      <c r="D11" s="118">
        <f t="shared" ca="1" si="0"/>
        <v>14</v>
      </c>
      <c r="E11" s="118">
        <f t="shared" ca="1" si="1"/>
        <v>15</v>
      </c>
      <c r="F11" s="120">
        <v>2</v>
      </c>
      <c r="H11" s="29" t="s">
        <v>34</v>
      </c>
      <c r="I11" s="32">
        <f>COUNT(I3:I8)</f>
        <v>6</v>
      </c>
      <c r="J11" s="28"/>
    </row>
    <row r="12" spans="1:13" ht="16.5" thickBot="1" x14ac:dyDescent="0.3">
      <c r="A12" s="186" t="s">
        <v>64</v>
      </c>
      <c r="B12" s="187">
        <v>1</v>
      </c>
      <c r="C12" s="121">
        <v>1</v>
      </c>
      <c r="D12" s="119">
        <f t="shared" ca="1" si="0"/>
        <v>7</v>
      </c>
      <c r="E12" s="119">
        <f t="shared" ca="1" si="1"/>
        <v>8</v>
      </c>
      <c r="F12" s="121">
        <v>5</v>
      </c>
      <c r="H12" s="33" t="s">
        <v>35</v>
      </c>
      <c r="I12" s="34">
        <f>((I9)*(I11/4))</f>
        <v>6</v>
      </c>
      <c r="J12" s="35"/>
    </row>
    <row r="13" spans="1:13" ht="17.25" thickTop="1" thickBot="1" x14ac:dyDescent="0.3">
      <c r="A13" s="36"/>
      <c r="B13" s="36"/>
      <c r="C13" s="36"/>
      <c r="D13" s="36"/>
      <c r="E13" s="36"/>
      <c r="F13" s="36"/>
      <c r="H13" s="150"/>
      <c r="I13" s="30"/>
      <c r="J13" s="151"/>
    </row>
    <row r="14" spans="1:13" ht="17.25" thickTop="1" thickBot="1" x14ac:dyDescent="0.3">
      <c r="A14" s="162" t="s">
        <v>115</v>
      </c>
      <c r="B14" s="161" t="s">
        <v>114</v>
      </c>
      <c r="C14" s="36"/>
      <c r="D14" s="36"/>
      <c r="E14" s="36"/>
      <c r="F14" s="36"/>
      <c r="H14" s="21" t="s">
        <v>9</v>
      </c>
      <c r="I14" s="22" t="s">
        <v>30</v>
      </c>
      <c r="J14" s="23" t="s">
        <v>31</v>
      </c>
    </row>
    <row r="15" spans="1:13" x14ac:dyDescent="0.25">
      <c r="A15" s="162" t="s">
        <v>128</v>
      </c>
      <c r="B15" s="161" t="s">
        <v>129</v>
      </c>
      <c r="C15" s="36"/>
      <c r="D15" s="36"/>
      <c r="E15" s="36"/>
      <c r="F15" s="36"/>
      <c r="H15" s="24" t="s">
        <v>64</v>
      </c>
      <c r="I15" s="25">
        <v>4</v>
      </c>
      <c r="J15" s="49" t="s">
        <v>85</v>
      </c>
    </row>
    <row r="16" spans="1:13" x14ac:dyDescent="0.25">
      <c r="A16" s="36"/>
      <c r="B16" s="36"/>
      <c r="C16" s="36"/>
      <c r="D16" s="36"/>
      <c r="E16" s="36"/>
      <c r="F16" s="36"/>
      <c r="H16" s="26" t="s">
        <v>55</v>
      </c>
      <c r="I16" s="27">
        <v>4</v>
      </c>
      <c r="J16" s="28" t="s">
        <v>86</v>
      </c>
    </row>
    <row r="17" spans="8:10" x14ac:dyDescent="0.25">
      <c r="H17" s="26" t="s">
        <v>62</v>
      </c>
      <c r="I17" s="27">
        <v>4</v>
      </c>
      <c r="J17" s="50" t="s">
        <v>87</v>
      </c>
    </row>
    <row r="18" spans="8:10" x14ac:dyDescent="0.25">
      <c r="H18" s="26" t="s">
        <v>104</v>
      </c>
      <c r="I18" s="27">
        <v>4</v>
      </c>
      <c r="J18" s="28" t="s">
        <v>105</v>
      </c>
    </row>
    <row r="19" spans="8:10" x14ac:dyDescent="0.25">
      <c r="H19" s="26" t="s">
        <v>63</v>
      </c>
      <c r="I19" s="27">
        <v>4</v>
      </c>
      <c r="J19" s="50" t="s">
        <v>84</v>
      </c>
    </row>
    <row r="20" spans="8:10" x14ac:dyDescent="0.25">
      <c r="H20" s="26" t="s">
        <v>102</v>
      </c>
      <c r="I20" s="27">
        <v>4</v>
      </c>
      <c r="J20" s="50" t="s">
        <v>106</v>
      </c>
    </row>
    <row r="21" spans="8:10" x14ac:dyDescent="0.25">
      <c r="H21" s="26" t="s">
        <v>65</v>
      </c>
      <c r="I21" s="27">
        <v>4</v>
      </c>
      <c r="J21" s="50" t="s">
        <v>83</v>
      </c>
    </row>
    <row r="22" spans="8:10" ht="16.5" thickBot="1" x14ac:dyDescent="0.3">
      <c r="H22" s="83" t="s">
        <v>93</v>
      </c>
      <c r="I22" s="84">
        <v>3</v>
      </c>
      <c r="J22" s="87" t="s">
        <v>107</v>
      </c>
    </row>
    <row r="23" spans="8:10" x14ac:dyDescent="0.25">
      <c r="H23" s="29" t="s">
        <v>32</v>
      </c>
      <c r="I23" s="30">
        <f>AVERAGE(I15:I22)</f>
        <v>3.875</v>
      </c>
      <c r="J23" s="28"/>
    </row>
    <row r="24" spans="8:10" x14ac:dyDescent="0.25">
      <c r="H24" s="29" t="s">
        <v>33</v>
      </c>
      <c r="I24" s="31">
        <f>SUM(I15:I22)</f>
        <v>31</v>
      </c>
      <c r="J24" s="28"/>
    </row>
    <row r="25" spans="8:10" x14ac:dyDescent="0.25">
      <c r="H25" s="29" t="s">
        <v>34</v>
      </c>
      <c r="I25" s="32">
        <f>COUNT(I15:I22)</f>
        <v>8</v>
      </c>
      <c r="J25" s="28"/>
    </row>
    <row r="26" spans="8:10" ht="16.5" thickBot="1" x14ac:dyDescent="0.3">
      <c r="H26" s="33" t="s">
        <v>35</v>
      </c>
      <c r="I26" s="34">
        <f>((I23)*(I25/4))</f>
        <v>7.75</v>
      </c>
      <c r="J26" s="35"/>
    </row>
    <row r="27" spans="8:10" ht="16.5" thickTop="1" x14ac:dyDescent="0.25"/>
  </sheetData>
  <sortState ref="A2:F12">
    <sortCondition descending="1" ref="E2:E12"/>
  </sortState>
  <conditionalFormatting sqref="D1 D17:D1048576">
    <cfRule type="cellIs" dxfId="275" priority="59" operator="equal">
      <formula>1</formula>
    </cfRule>
    <cfRule type="cellIs" dxfId="274" priority="60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8.7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45" bestFit="1" customWidth="1"/>
    <col min="16" max="16" width="13" style="2" bestFit="1" customWidth="1"/>
    <col min="17" max="16384" width="9" style="2"/>
  </cols>
  <sheetData>
    <row r="1" spans="1:15" s="1" customFormat="1" ht="16.5" thickBot="1" x14ac:dyDescent="0.3">
      <c r="A1" s="177" t="s">
        <v>9</v>
      </c>
      <c r="B1" s="132" t="s">
        <v>25</v>
      </c>
      <c r="C1" s="133" t="s">
        <v>24</v>
      </c>
      <c r="D1" s="133" t="s">
        <v>1</v>
      </c>
      <c r="E1" s="133" t="s">
        <v>2</v>
      </c>
      <c r="F1" s="133">
        <v>10</v>
      </c>
      <c r="G1" s="132">
        <v>12</v>
      </c>
      <c r="H1" s="132">
        <v>14</v>
      </c>
      <c r="I1" s="132">
        <v>16</v>
      </c>
      <c r="J1" s="132">
        <v>18</v>
      </c>
      <c r="K1" s="132">
        <v>20</v>
      </c>
      <c r="L1" s="132">
        <v>22</v>
      </c>
      <c r="M1" s="132">
        <v>24</v>
      </c>
      <c r="N1" s="132">
        <v>26</v>
      </c>
      <c r="O1" s="178">
        <v>28</v>
      </c>
    </row>
    <row r="2" spans="1:15" ht="18.75" x14ac:dyDescent="0.25">
      <c r="A2" s="114" t="s">
        <v>109</v>
      </c>
      <c r="B2" s="2" t="s">
        <v>56</v>
      </c>
      <c r="C2" s="116">
        <v>1</v>
      </c>
      <c r="D2" s="116">
        <f ca="1">RANDBETWEEN(1,20)</f>
        <v>11</v>
      </c>
      <c r="E2" s="116">
        <f ca="1">D2+C2</f>
        <v>12</v>
      </c>
      <c r="F2" s="116" t="str">
        <f t="shared" ref="F2:O4" ca="1" si="0">IF($E2&gt;F$1-1,"Yes","No")</f>
        <v>Yes</v>
      </c>
      <c r="G2" s="2" t="str">
        <f t="shared" ca="1" si="0"/>
        <v>Yes</v>
      </c>
      <c r="H2" s="2" t="str">
        <f t="shared" ca="1" si="0"/>
        <v>No</v>
      </c>
      <c r="I2" s="2" t="str">
        <f t="shared" ca="1" si="0"/>
        <v>No</v>
      </c>
      <c r="J2" s="2" t="str">
        <f t="shared" ca="1" si="0"/>
        <v>No</v>
      </c>
      <c r="K2" s="2" t="str">
        <f t="shared" ca="1" si="0"/>
        <v>No</v>
      </c>
      <c r="L2" s="2" t="str">
        <f t="shared" ca="1" si="0"/>
        <v>No</v>
      </c>
      <c r="M2" s="2" t="str">
        <f t="shared" ca="1" si="0"/>
        <v>No</v>
      </c>
      <c r="N2" s="2" t="str">
        <f t="shared" ca="1" si="0"/>
        <v>No</v>
      </c>
      <c r="O2" s="45" t="str">
        <f t="shared" ca="1" si="0"/>
        <v>No</v>
      </c>
    </row>
    <row r="3" spans="1:15" ht="18.75" x14ac:dyDescent="0.25">
      <c r="A3" s="114" t="s">
        <v>109</v>
      </c>
      <c r="B3" s="2" t="s">
        <v>57</v>
      </c>
      <c r="C3" s="116">
        <v>0</v>
      </c>
      <c r="D3" s="116">
        <f t="shared" ref="D3:D4" ca="1" si="1">RANDBETWEEN(1,20)</f>
        <v>11</v>
      </c>
      <c r="E3" s="116">
        <f t="shared" ref="E3:E4" ca="1" si="2">D3+C3</f>
        <v>11</v>
      </c>
      <c r="F3" s="116" t="str">
        <f t="shared" ca="1" si="0"/>
        <v>Yes</v>
      </c>
      <c r="G3" s="2" t="str">
        <f t="shared" ca="1" si="0"/>
        <v>No</v>
      </c>
      <c r="H3" s="2" t="str">
        <f t="shared" ca="1" si="0"/>
        <v>No</v>
      </c>
      <c r="I3" s="2" t="str">
        <f t="shared" ca="1" si="0"/>
        <v>No</v>
      </c>
      <c r="J3" s="2" t="str">
        <f t="shared" ca="1" si="0"/>
        <v>No</v>
      </c>
      <c r="K3" s="2" t="str">
        <f t="shared" ca="1" si="0"/>
        <v>No</v>
      </c>
      <c r="L3" s="2" t="str">
        <f t="shared" ca="1" si="0"/>
        <v>No</v>
      </c>
      <c r="M3" s="2" t="str">
        <f t="shared" ca="1" si="0"/>
        <v>No</v>
      </c>
      <c r="N3" s="2" t="str">
        <f t="shared" ca="1" si="0"/>
        <v>No</v>
      </c>
      <c r="O3" s="45" t="str">
        <f t="shared" ca="1" si="0"/>
        <v>No</v>
      </c>
    </row>
    <row r="4" spans="1:15" ht="18.75" x14ac:dyDescent="0.25">
      <c r="A4" s="115" t="s">
        <v>109</v>
      </c>
      <c r="B4" s="92" t="s">
        <v>58</v>
      </c>
      <c r="C4" s="117">
        <v>4</v>
      </c>
      <c r="D4" s="117">
        <f t="shared" ca="1" si="1"/>
        <v>20</v>
      </c>
      <c r="E4" s="117">
        <f t="shared" ca="1" si="2"/>
        <v>24</v>
      </c>
      <c r="F4" s="117" t="str">
        <f t="shared" ca="1" si="0"/>
        <v>Yes</v>
      </c>
      <c r="G4" s="92" t="str">
        <f t="shared" ca="1" si="0"/>
        <v>Yes</v>
      </c>
      <c r="H4" s="92" t="str">
        <f t="shared" ca="1" si="0"/>
        <v>Yes</v>
      </c>
      <c r="I4" s="92" t="str">
        <f t="shared" ca="1" si="0"/>
        <v>Yes</v>
      </c>
      <c r="J4" s="92" t="str">
        <f t="shared" ca="1" si="0"/>
        <v>Yes</v>
      </c>
      <c r="K4" s="92" t="str">
        <f t="shared" ca="1" si="0"/>
        <v>Yes</v>
      </c>
      <c r="L4" s="92" t="str">
        <f t="shared" ca="1" si="0"/>
        <v>Yes</v>
      </c>
      <c r="M4" s="92" t="str">
        <f t="shared" ca="1" si="0"/>
        <v>Yes</v>
      </c>
      <c r="N4" s="92" t="str">
        <f t="shared" ca="1" si="0"/>
        <v>No</v>
      </c>
      <c r="O4" s="94" t="str">
        <f t="shared" ca="1" si="0"/>
        <v>No</v>
      </c>
    </row>
    <row r="5" spans="1:15" x14ac:dyDescent="0.25">
      <c r="A5" s="114" t="s">
        <v>127</v>
      </c>
      <c r="B5" s="2" t="s">
        <v>56</v>
      </c>
      <c r="C5" s="116">
        <v>4</v>
      </c>
      <c r="D5" s="116">
        <f ca="1">RANDBETWEEN(1,20)</f>
        <v>17</v>
      </c>
      <c r="E5" s="116">
        <f ca="1">D5+C5</f>
        <v>21</v>
      </c>
      <c r="F5" s="116" t="str">
        <f t="shared" ref="F5:O5" ca="1" si="3">IF($E5&gt;F$1-1,"Yes","No")</f>
        <v>Yes</v>
      </c>
      <c r="G5" s="2" t="str">
        <f t="shared" ca="1" si="3"/>
        <v>Yes</v>
      </c>
      <c r="H5" s="2" t="str">
        <f t="shared" ca="1" si="3"/>
        <v>Yes</v>
      </c>
      <c r="I5" s="2" t="str">
        <f t="shared" ca="1" si="3"/>
        <v>Yes</v>
      </c>
      <c r="J5" s="2" t="str">
        <f t="shared" ca="1" si="3"/>
        <v>Yes</v>
      </c>
      <c r="K5" s="2" t="str">
        <f t="shared" ca="1" si="3"/>
        <v>Yes</v>
      </c>
      <c r="L5" s="2" t="str">
        <f t="shared" ca="1" si="3"/>
        <v>No</v>
      </c>
      <c r="M5" s="2" t="str">
        <f t="shared" ca="1" si="3"/>
        <v>No</v>
      </c>
      <c r="N5" s="2" t="str">
        <f t="shared" ca="1" si="3"/>
        <v>No</v>
      </c>
      <c r="O5" s="45" t="str">
        <f t="shared" ca="1" si="3"/>
        <v>No</v>
      </c>
    </row>
    <row r="6" spans="1:15" x14ac:dyDescent="0.25">
      <c r="A6" s="114" t="s">
        <v>127</v>
      </c>
      <c r="B6" s="2" t="s">
        <v>57</v>
      </c>
      <c r="C6" s="116">
        <v>5</v>
      </c>
      <c r="D6" s="116">
        <f t="shared" ref="D6:D22" ca="1" si="4">RANDBETWEEN(1,20)</f>
        <v>10</v>
      </c>
      <c r="E6" s="116">
        <f t="shared" ref="E6:E22" ca="1" si="5">D6+C6</f>
        <v>15</v>
      </c>
      <c r="F6" s="116" t="str">
        <f t="shared" ref="F6:O22" ca="1" si="6">IF($E6&gt;F$1-1,"Yes","No")</f>
        <v>Yes</v>
      </c>
      <c r="G6" s="2" t="str">
        <f t="shared" ca="1" si="6"/>
        <v>Yes</v>
      </c>
      <c r="H6" s="2" t="str">
        <f t="shared" ca="1" si="6"/>
        <v>Yes</v>
      </c>
      <c r="I6" s="2" t="str">
        <f t="shared" ca="1" si="6"/>
        <v>No</v>
      </c>
      <c r="J6" s="2" t="str">
        <f t="shared" ca="1" si="6"/>
        <v>No</v>
      </c>
      <c r="K6" s="2" t="str">
        <f t="shared" ca="1" si="6"/>
        <v>No</v>
      </c>
      <c r="L6" s="2" t="str">
        <f t="shared" ca="1" si="6"/>
        <v>No</v>
      </c>
      <c r="M6" s="2" t="str">
        <f t="shared" ca="1" si="6"/>
        <v>No</v>
      </c>
      <c r="N6" s="2" t="str">
        <f t="shared" ca="1" si="6"/>
        <v>No</v>
      </c>
      <c r="O6" s="45" t="str">
        <f t="shared" ca="1" si="6"/>
        <v>No</v>
      </c>
    </row>
    <row r="7" spans="1:15" x14ac:dyDescent="0.25">
      <c r="A7" s="115" t="s">
        <v>127</v>
      </c>
      <c r="B7" s="92" t="s">
        <v>58</v>
      </c>
      <c r="C7" s="117">
        <v>4</v>
      </c>
      <c r="D7" s="117">
        <f t="shared" ca="1" si="4"/>
        <v>16</v>
      </c>
      <c r="E7" s="117">
        <f t="shared" ca="1" si="5"/>
        <v>20</v>
      </c>
      <c r="F7" s="117" t="str">
        <f t="shared" ca="1" si="6"/>
        <v>Yes</v>
      </c>
      <c r="G7" s="92" t="str">
        <f t="shared" ca="1" si="6"/>
        <v>Yes</v>
      </c>
      <c r="H7" s="92" t="str">
        <f t="shared" ca="1" si="6"/>
        <v>Yes</v>
      </c>
      <c r="I7" s="92" t="str">
        <f t="shared" ca="1" si="6"/>
        <v>Yes</v>
      </c>
      <c r="J7" s="92" t="str">
        <f t="shared" ca="1" si="6"/>
        <v>Yes</v>
      </c>
      <c r="K7" s="92" t="str">
        <f t="shared" ca="1" si="6"/>
        <v>Yes</v>
      </c>
      <c r="L7" s="92" t="str">
        <f t="shared" ca="1" si="6"/>
        <v>No</v>
      </c>
      <c r="M7" s="92" t="str">
        <f t="shared" ca="1" si="6"/>
        <v>No</v>
      </c>
      <c r="N7" s="92" t="str">
        <f t="shared" ca="1" si="6"/>
        <v>No</v>
      </c>
      <c r="O7" s="94" t="str">
        <f t="shared" ca="1" si="6"/>
        <v>No</v>
      </c>
    </row>
    <row r="8" spans="1:15" ht="18.75" x14ac:dyDescent="0.25">
      <c r="A8" s="114" t="s">
        <v>131</v>
      </c>
      <c r="B8" s="2" t="s">
        <v>56</v>
      </c>
      <c r="C8" s="116">
        <v>4</v>
      </c>
      <c r="D8" s="116">
        <f ca="1">RANDBETWEEN(1,20)</f>
        <v>9</v>
      </c>
      <c r="E8" s="116">
        <f ca="1">D8+C8</f>
        <v>13</v>
      </c>
      <c r="F8" s="116" t="str">
        <f t="shared" ca="1" si="6"/>
        <v>Yes</v>
      </c>
      <c r="G8" s="2" t="str">
        <f t="shared" ca="1" si="6"/>
        <v>Yes</v>
      </c>
      <c r="H8" s="2" t="str">
        <f t="shared" ca="1" si="6"/>
        <v>No</v>
      </c>
      <c r="I8" s="2" t="str">
        <f t="shared" ca="1" si="6"/>
        <v>No</v>
      </c>
      <c r="J8" s="2" t="str">
        <f t="shared" ca="1" si="6"/>
        <v>No</v>
      </c>
      <c r="K8" s="2" t="str">
        <f t="shared" ca="1" si="6"/>
        <v>No</v>
      </c>
      <c r="L8" s="2" t="str">
        <f t="shared" ca="1" si="6"/>
        <v>No</v>
      </c>
      <c r="M8" s="2" t="str">
        <f t="shared" ca="1" si="6"/>
        <v>No</v>
      </c>
      <c r="N8" s="2" t="str">
        <f t="shared" ca="1" si="6"/>
        <v>No</v>
      </c>
      <c r="O8" s="45" t="str">
        <f t="shared" ca="1" si="6"/>
        <v>No</v>
      </c>
    </row>
    <row r="9" spans="1:15" ht="18.75" x14ac:dyDescent="0.25">
      <c r="A9" s="114" t="s">
        <v>131</v>
      </c>
      <c r="B9" s="2" t="s">
        <v>57</v>
      </c>
      <c r="C9" s="116">
        <v>6</v>
      </c>
      <c r="D9" s="116">
        <f t="shared" ca="1" si="4"/>
        <v>5</v>
      </c>
      <c r="E9" s="116">
        <f t="shared" ref="E9:E11" ca="1" si="7">D9+C9</f>
        <v>11</v>
      </c>
      <c r="F9" s="116" t="str">
        <f t="shared" ca="1" si="6"/>
        <v>Yes</v>
      </c>
      <c r="G9" s="2" t="str">
        <f t="shared" ca="1" si="6"/>
        <v>No</v>
      </c>
      <c r="H9" s="2" t="str">
        <f t="shared" ca="1" si="6"/>
        <v>No</v>
      </c>
      <c r="I9" s="2" t="str">
        <f t="shared" ca="1" si="6"/>
        <v>No</v>
      </c>
      <c r="J9" s="2" t="str">
        <f t="shared" ca="1" si="6"/>
        <v>No</v>
      </c>
      <c r="K9" s="2" t="str">
        <f t="shared" ca="1" si="6"/>
        <v>No</v>
      </c>
      <c r="L9" s="2" t="str">
        <f t="shared" ca="1" si="6"/>
        <v>No</v>
      </c>
      <c r="M9" s="2" t="str">
        <f t="shared" ca="1" si="6"/>
        <v>No</v>
      </c>
      <c r="N9" s="2" t="str">
        <f t="shared" ca="1" si="6"/>
        <v>No</v>
      </c>
      <c r="O9" s="45" t="str">
        <f t="shared" ca="1" si="6"/>
        <v>No</v>
      </c>
    </row>
    <row r="10" spans="1:15" ht="18.75" x14ac:dyDescent="0.25">
      <c r="A10" s="114" t="s">
        <v>131</v>
      </c>
      <c r="B10" s="2" t="s">
        <v>58</v>
      </c>
      <c r="C10" s="116">
        <v>2</v>
      </c>
      <c r="D10" s="116">
        <f t="shared" ca="1" si="4"/>
        <v>19</v>
      </c>
      <c r="E10" s="116">
        <f t="shared" ref="E10" ca="1" si="8">D10+C10</f>
        <v>21</v>
      </c>
      <c r="F10" s="116" t="str">
        <f t="shared" ca="1" si="6"/>
        <v>Yes</v>
      </c>
      <c r="G10" s="2" t="str">
        <f t="shared" ca="1" si="6"/>
        <v>Yes</v>
      </c>
      <c r="H10" s="2" t="str">
        <f t="shared" ca="1" si="6"/>
        <v>Yes</v>
      </c>
      <c r="I10" s="2" t="str">
        <f t="shared" ca="1" si="6"/>
        <v>Yes</v>
      </c>
      <c r="J10" s="2" t="str">
        <f t="shared" ca="1" si="6"/>
        <v>Yes</v>
      </c>
      <c r="K10" s="2" t="str">
        <f t="shared" ca="1" si="6"/>
        <v>Yes</v>
      </c>
      <c r="L10" s="2" t="str">
        <f t="shared" ca="1" si="6"/>
        <v>No</v>
      </c>
      <c r="M10" s="2" t="str">
        <f t="shared" ca="1" si="6"/>
        <v>No</v>
      </c>
      <c r="N10" s="2" t="str">
        <f t="shared" ca="1" si="6"/>
        <v>No</v>
      </c>
      <c r="O10" s="45" t="str">
        <f t="shared" ca="1" si="6"/>
        <v>No</v>
      </c>
    </row>
    <row r="11" spans="1:15" ht="18.75" x14ac:dyDescent="0.25">
      <c r="A11" s="115" t="s">
        <v>131</v>
      </c>
      <c r="B11" s="92" t="s">
        <v>135</v>
      </c>
      <c r="C11" s="117">
        <v>0</v>
      </c>
      <c r="D11" s="117">
        <f t="shared" ca="1" si="4"/>
        <v>6</v>
      </c>
      <c r="E11" s="117">
        <f t="shared" ca="1" si="7"/>
        <v>6</v>
      </c>
      <c r="F11" s="117" t="str">
        <f t="shared" ca="1" si="6"/>
        <v>No</v>
      </c>
      <c r="G11" s="92" t="str">
        <f t="shared" ca="1" si="6"/>
        <v>No</v>
      </c>
      <c r="H11" s="92" t="str">
        <f t="shared" ca="1" si="6"/>
        <v>No</v>
      </c>
      <c r="I11" s="92" t="str">
        <f t="shared" ca="1" si="6"/>
        <v>No</v>
      </c>
      <c r="J11" s="92" t="str">
        <f t="shared" ca="1" si="6"/>
        <v>No</v>
      </c>
      <c r="K11" s="92" t="str">
        <f t="shared" ca="1" si="6"/>
        <v>No</v>
      </c>
      <c r="L11" s="92" t="str">
        <f t="shared" ca="1" si="6"/>
        <v>No</v>
      </c>
      <c r="M11" s="92" t="str">
        <f t="shared" ca="1" si="6"/>
        <v>No</v>
      </c>
      <c r="N11" s="92" t="str">
        <f t="shared" ca="1" si="6"/>
        <v>No</v>
      </c>
      <c r="O11" s="94" t="str">
        <f t="shared" ca="1" si="6"/>
        <v>No</v>
      </c>
    </row>
    <row r="12" spans="1:15" x14ac:dyDescent="0.25">
      <c r="A12" s="112" t="s">
        <v>71</v>
      </c>
      <c r="B12" s="2" t="s">
        <v>56</v>
      </c>
      <c r="C12" s="116">
        <v>5</v>
      </c>
      <c r="D12" s="116">
        <f t="shared" ca="1" si="4"/>
        <v>15</v>
      </c>
      <c r="E12" s="116">
        <f t="shared" ca="1" si="5"/>
        <v>20</v>
      </c>
      <c r="F12" s="116" t="str">
        <f t="shared" ca="1" si="6"/>
        <v>Yes</v>
      </c>
      <c r="G12" s="2" t="str">
        <f t="shared" ca="1" si="6"/>
        <v>Yes</v>
      </c>
      <c r="H12" s="2" t="str">
        <f t="shared" ca="1" si="6"/>
        <v>Yes</v>
      </c>
      <c r="I12" s="2" t="str">
        <f t="shared" ca="1" si="6"/>
        <v>Yes</v>
      </c>
      <c r="J12" s="2" t="str">
        <f t="shared" ca="1" si="6"/>
        <v>Yes</v>
      </c>
      <c r="K12" s="2" t="str">
        <f t="shared" ca="1" si="6"/>
        <v>Yes</v>
      </c>
      <c r="L12" s="2" t="str">
        <f t="shared" ca="1" si="6"/>
        <v>No</v>
      </c>
      <c r="M12" s="2" t="str">
        <f t="shared" ca="1" si="6"/>
        <v>No</v>
      </c>
      <c r="N12" s="2" t="str">
        <f t="shared" ca="1" si="6"/>
        <v>No</v>
      </c>
      <c r="O12" s="45" t="str">
        <f t="shared" ca="1" si="6"/>
        <v>No</v>
      </c>
    </row>
    <row r="13" spans="1:15" x14ac:dyDescent="0.25">
      <c r="A13" s="112" t="s">
        <v>71</v>
      </c>
      <c r="B13" s="2" t="s">
        <v>57</v>
      </c>
      <c r="C13" s="116">
        <v>5</v>
      </c>
      <c r="D13" s="116">
        <f t="shared" ca="1" si="4"/>
        <v>12</v>
      </c>
      <c r="E13" s="116">
        <f t="shared" ca="1" si="5"/>
        <v>17</v>
      </c>
      <c r="F13" s="116" t="str">
        <f t="shared" ca="1" si="6"/>
        <v>Yes</v>
      </c>
      <c r="G13" s="2" t="str">
        <f t="shared" ca="1" si="6"/>
        <v>Yes</v>
      </c>
      <c r="H13" s="2" t="str">
        <f t="shared" ca="1" si="6"/>
        <v>Yes</v>
      </c>
      <c r="I13" s="2" t="str">
        <f t="shared" ca="1" si="6"/>
        <v>Yes</v>
      </c>
      <c r="J13" s="2" t="str">
        <f t="shared" ca="1" si="6"/>
        <v>No</v>
      </c>
      <c r="K13" s="2" t="str">
        <f t="shared" ca="1" si="6"/>
        <v>No</v>
      </c>
      <c r="L13" s="2" t="str">
        <f t="shared" ca="1" si="6"/>
        <v>No</v>
      </c>
      <c r="M13" s="2" t="str">
        <f t="shared" ca="1" si="6"/>
        <v>No</v>
      </c>
      <c r="N13" s="2" t="str">
        <f t="shared" ca="1" si="6"/>
        <v>No</v>
      </c>
      <c r="O13" s="45" t="str">
        <f t="shared" ca="1" si="6"/>
        <v>No</v>
      </c>
    </row>
    <row r="14" spans="1:15" x14ac:dyDescent="0.25">
      <c r="A14" s="113" t="s">
        <v>71</v>
      </c>
      <c r="B14" s="92" t="s">
        <v>58</v>
      </c>
      <c r="C14" s="117">
        <v>1</v>
      </c>
      <c r="D14" s="117">
        <f t="shared" ca="1" si="4"/>
        <v>9</v>
      </c>
      <c r="E14" s="117">
        <f t="shared" ca="1" si="5"/>
        <v>10</v>
      </c>
      <c r="F14" s="117" t="str">
        <f t="shared" ca="1" si="6"/>
        <v>Yes</v>
      </c>
      <c r="G14" s="92" t="str">
        <f t="shared" ca="1" si="6"/>
        <v>No</v>
      </c>
      <c r="H14" s="92" t="str">
        <f t="shared" ca="1" si="6"/>
        <v>No</v>
      </c>
      <c r="I14" s="92" t="str">
        <f t="shared" ca="1" si="6"/>
        <v>No</v>
      </c>
      <c r="J14" s="92" t="str">
        <f t="shared" ca="1" si="6"/>
        <v>No</v>
      </c>
      <c r="K14" s="92" t="str">
        <f t="shared" ca="1" si="6"/>
        <v>No</v>
      </c>
      <c r="L14" s="92" t="str">
        <f t="shared" ca="1" si="6"/>
        <v>No</v>
      </c>
      <c r="M14" s="92" t="str">
        <f t="shared" ca="1" si="6"/>
        <v>No</v>
      </c>
      <c r="N14" s="92" t="str">
        <f t="shared" ca="1" si="6"/>
        <v>No</v>
      </c>
      <c r="O14" s="94" t="str">
        <f t="shared" ca="1" si="6"/>
        <v>No</v>
      </c>
    </row>
    <row r="15" spans="1:15" x14ac:dyDescent="0.25">
      <c r="A15" s="184" t="s">
        <v>93</v>
      </c>
      <c r="B15" s="2" t="s">
        <v>56</v>
      </c>
      <c r="C15" s="116">
        <v>4</v>
      </c>
      <c r="D15" s="116">
        <f t="shared" ca="1" si="4"/>
        <v>10</v>
      </c>
      <c r="E15" s="116">
        <f t="shared" ca="1" si="5"/>
        <v>14</v>
      </c>
      <c r="F15" s="116" t="str">
        <f t="shared" ca="1" si="6"/>
        <v>Yes</v>
      </c>
      <c r="G15" s="2" t="str">
        <f t="shared" ca="1" si="6"/>
        <v>Yes</v>
      </c>
      <c r="H15" s="2" t="str">
        <f t="shared" ca="1" si="6"/>
        <v>Yes</v>
      </c>
      <c r="I15" s="2" t="str">
        <f t="shared" ca="1" si="6"/>
        <v>No</v>
      </c>
      <c r="J15" s="2" t="str">
        <f t="shared" ca="1" si="6"/>
        <v>No</v>
      </c>
      <c r="K15" s="2" t="str">
        <f t="shared" ca="1" si="6"/>
        <v>No</v>
      </c>
      <c r="L15" s="2" t="str">
        <f t="shared" ca="1" si="6"/>
        <v>No</v>
      </c>
      <c r="M15" s="2" t="str">
        <f t="shared" ca="1" si="6"/>
        <v>No</v>
      </c>
      <c r="N15" s="2" t="str">
        <f t="shared" ca="1" si="6"/>
        <v>No</v>
      </c>
      <c r="O15" s="45" t="str">
        <f t="shared" ca="1" si="6"/>
        <v>No</v>
      </c>
    </row>
    <row r="16" spans="1:15" x14ac:dyDescent="0.25">
      <c r="A16" s="184" t="s">
        <v>93</v>
      </c>
      <c r="B16" s="2" t="s">
        <v>57</v>
      </c>
      <c r="C16" s="116">
        <v>3</v>
      </c>
      <c r="D16" s="116">
        <f t="shared" ca="1" si="4"/>
        <v>20</v>
      </c>
      <c r="E16" s="116">
        <f t="shared" ca="1" si="5"/>
        <v>23</v>
      </c>
      <c r="F16" s="116" t="str">
        <f t="shared" ca="1" si="6"/>
        <v>Yes</v>
      </c>
      <c r="G16" s="2" t="str">
        <f t="shared" ca="1" si="6"/>
        <v>Yes</v>
      </c>
      <c r="H16" s="2" t="str">
        <f t="shared" ca="1" si="6"/>
        <v>Yes</v>
      </c>
      <c r="I16" s="2" t="str">
        <f t="shared" ca="1" si="6"/>
        <v>Yes</v>
      </c>
      <c r="J16" s="2" t="str">
        <f t="shared" ca="1" si="6"/>
        <v>Yes</v>
      </c>
      <c r="K16" s="2" t="str">
        <f t="shared" ca="1" si="6"/>
        <v>Yes</v>
      </c>
      <c r="L16" s="2" t="str">
        <f t="shared" ca="1" si="6"/>
        <v>Yes</v>
      </c>
      <c r="M16" s="2" t="str">
        <f t="shared" ca="1" si="6"/>
        <v>No</v>
      </c>
      <c r="N16" s="2" t="str">
        <f t="shared" ca="1" si="6"/>
        <v>No</v>
      </c>
      <c r="O16" s="45" t="str">
        <f t="shared" ca="1" si="6"/>
        <v>No</v>
      </c>
    </row>
    <row r="17" spans="1:15" x14ac:dyDescent="0.25">
      <c r="A17" s="185" t="s">
        <v>93</v>
      </c>
      <c r="B17" s="92" t="s">
        <v>58</v>
      </c>
      <c r="C17" s="117">
        <v>2</v>
      </c>
      <c r="D17" s="117">
        <f t="shared" ca="1" si="4"/>
        <v>4</v>
      </c>
      <c r="E17" s="117">
        <f t="shared" ca="1" si="5"/>
        <v>6</v>
      </c>
      <c r="F17" s="117" t="str">
        <f t="shared" ca="1" si="6"/>
        <v>No</v>
      </c>
      <c r="G17" s="92" t="str">
        <f t="shared" ca="1" si="6"/>
        <v>No</v>
      </c>
      <c r="H17" s="92" t="str">
        <f t="shared" ca="1" si="6"/>
        <v>No</v>
      </c>
      <c r="I17" s="92" t="str">
        <f t="shared" ca="1" si="6"/>
        <v>No</v>
      </c>
      <c r="J17" s="92" t="str">
        <f t="shared" ca="1" si="6"/>
        <v>No</v>
      </c>
      <c r="K17" s="92" t="str">
        <f t="shared" ca="1" si="6"/>
        <v>No</v>
      </c>
      <c r="L17" s="92" t="str">
        <f t="shared" ca="1" si="6"/>
        <v>No</v>
      </c>
      <c r="M17" s="92" t="str">
        <f t="shared" ca="1" si="6"/>
        <v>No</v>
      </c>
      <c r="N17" s="92" t="str">
        <f t="shared" ca="1" si="6"/>
        <v>No</v>
      </c>
      <c r="O17" s="94" t="str">
        <f t="shared" ca="1" si="6"/>
        <v>No</v>
      </c>
    </row>
    <row r="18" spans="1:15" x14ac:dyDescent="0.25">
      <c r="A18" s="184" t="s">
        <v>93</v>
      </c>
      <c r="B18" s="2" t="s">
        <v>94</v>
      </c>
      <c r="C18" s="116">
        <v>-5</v>
      </c>
      <c r="D18" s="116">
        <f t="shared" ca="1" si="4"/>
        <v>17</v>
      </c>
      <c r="E18" s="116">
        <f t="shared" ca="1" si="5"/>
        <v>12</v>
      </c>
      <c r="F18" s="116" t="str">
        <f t="shared" ca="1" si="6"/>
        <v>Yes</v>
      </c>
      <c r="G18" s="2" t="str">
        <f t="shared" ca="1" si="6"/>
        <v>Yes</v>
      </c>
      <c r="H18" s="2" t="str">
        <f t="shared" ca="1" si="6"/>
        <v>No</v>
      </c>
      <c r="I18" s="2" t="str">
        <f t="shared" ca="1" si="6"/>
        <v>No</v>
      </c>
      <c r="J18" s="2" t="str">
        <f t="shared" ca="1" si="6"/>
        <v>No</v>
      </c>
      <c r="K18" s="2" t="str">
        <f t="shared" ca="1" si="6"/>
        <v>No</v>
      </c>
      <c r="L18" s="2" t="str">
        <f t="shared" ca="1" si="6"/>
        <v>No</v>
      </c>
      <c r="M18" s="2" t="str">
        <f t="shared" ca="1" si="6"/>
        <v>No</v>
      </c>
      <c r="N18" s="2" t="str">
        <f t="shared" ca="1" si="6"/>
        <v>No</v>
      </c>
      <c r="O18" s="45" t="str">
        <f t="shared" ca="1" si="6"/>
        <v>No</v>
      </c>
    </row>
    <row r="19" spans="1:15" x14ac:dyDescent="0.25">
      <c r="A19" s="184" t="s">
        <v>93</v>
      </c>
      <c r="B19" s="2" t="s">
        <v>96</v>
      </c>
      <c r="C19" s="116">
        <v>2</v>
      </c>
      <c r="D19" s="116">
        <f t="shared" ca="1" si="4"/>
        <v>18</v>
      </c>
      <c r="E19" s="116">
        <f t="shared" ca="1" si="5"/>
        <v>20</v>
      </c>
      <c r="F19" s="116" t="str">
        <f t="shared" ca="1" si="6"/>
        <v>Yes</v>
      </c>
      <c r="G19" s="2" t="str">
        <f t="shared" ca="1" si="6"/>
        <v>Yes</v>
      </c>
      <c r="H19" s="2" t="str">
        <f t="shared" ca="1" si="6"/>
        <v>Yes</v>
      </c>
      <c r="I19" s="2" t="str">
        <f t="shared" ca="1" si="6"/>
        <v>Yes</v>
      </c>
      <c r="J19" s="2" t="str">
        <f t="shared" ca="1" si="6"/>
        <v>Yes</v>
      </c>
      <c r="K19" s="2" t="str">
        <f t="shared" ca="1" si="6"/>
        <v>Yes</v>
      </c>
      <c r="L19" s="2" t="str">
        <f t="shared" ca="1" si="6"/>
        <v>No</v>
      </c>
      <c r="M19" s="2" t="str">
        <f t="shared" ca="1" si="6"/>
        <v>No</v>
      </c>
      <c r="N19" s="2" t="str">
        <f t="shared" ca="1" si="6"/>
        <v>No</v>
      </c>
      <c r="O19" s="45" t="str">
        <f t="shared" ca="1" si="6"/>
        <v>No</v>
      </c>
    </row>
    <row r="20" spans="1:15" x14ac:dyDescent="0.25">
      <c r="A20" s="184" t="s">
        <v>93</v>
      </c>
      <c r="B20" s="124" t="s">
        <v>95</v>
      </c>
      <c r="C20" s="116">
        <v>4</v>
      </c>
      <c r="D20" s="116">
        <f t="shared" ca="1" si="4"/>
        <v>16</v>
      </c>
      <c r="E20" s="116">
        <f t="shared" ca="1" si="5"/>
        <v>20</v>
      </c>
      <c r="F20" s="116" t="str">
        <f t="shared" ca="1" si="6"/>
        <v>Yes</v>
      </c>
      <c r="G20" s="124" t="str">
        <f t="shared" ca="1" si="6"/>
        <v>Yes</v>
      </c>
      <c r="H20" s="124" t="str">
        <f t="shared" ca="1" si="6"/>
        <v>Yes</v>
      </c>
      <c r="I20" s="124" t="str">
        <f t="shared" ca="1" si="6"/>
        <v>Yes</v>
      </c>
      <c r="J20" s="124" t="str">
        <f t="shared" ca="1" si="6"/>
        <v>Yes</v>
      </c>
      <c r="K20" s="124" t="str">
        <f t="shared" ca="1" si="6"/>
        <v>Yes</v>
      </c>
      <c r="L20" s="124" t="str">
        <f t="shared" ca="1" si="6"/>
        <v>No</v>
      </c>
      <c r="M20" s="124" t="str">
        <f t="shared" ca="1" si="6"/>
        <v>No</v>
      </c>
      <c r="N20" s="124" t="str">
        <f t="shared" ca="1" si="6"/>
        <v>No</v>
      </c>
      <c r="O20" s="45" t="str">
        <f t="shared" ca="1" si="6"/>
        <v>No</v>
      </c>
    </row>
    <row r="21" spans="1:15" x14ac:dyDescent="0.25">
      <c r="A21" s="184" t="s">
        <v>93</v>
      </c>
      <c r="B21" s="124" t="s">
        <v>98</v>
      </c>
      <c r="C21" s="116">
        <v>-7</v>
      </c>
      <c r="D21" s="116">
        <f t="shared" ca="1" si="4"/>
        <v>6</v>
      </c>
      <c r="E21" s="116">
        <f t="shared" ca="1" si="5"/>
        <v>-1</v>
      </c>
      <c r="F21" s="116" t="str">
        <f t="shared" ca="1" si="6"/>
        <v>No</v>
      </c>
      <c r="G21" s="124" t="str">
        <f t="shared" ca="1" si="6"/>
        <v>No</v>
      </c>
      <c r="H21" s="124" t="str">
        <f t="shared" ca="1" si="6"/>
        <v>No</v>
      </c>
      <c r="I21" s="124" t="str">
        <f t="shared" ca="1" si="6"/>
        <v>No</v>
      </c>
      <c r="J21" s="124" t="str">
        <f t="shared" ca="1" si="6"/>
        <v>No</v>
      </c>
      <c r="K21" s="124" t="str">
        <f t="shared" ca="1" si="6"/>
        <v>No</v>
      </c>
      <c r="L21" s="124" t="str">
        <f t="shared" ca="1" si="6"/>
        <v>No</v>
      </c>
      <c r="M21" s="124" t="str">
        <f t="shared" ca="1" si="6"/>
        <v>No</v>
      </c>
      <c r="N21" s="124" t="str">
        <f t="shared" ca="1" si="6"/>
        <v>No</v>
      </c>
      <c r="O21" s="45" t="str">
        <f t="shared" ca="1" si="6"/>
        <v>No</v>
      </c>
    </row>
    <row r="22" spans="1:15" x14ac:dyDescent="0.25">
      <c r="A22" s="185" t="s">
        <v>93</v>
      </c>
      <c r="B22" s="92" t="s">
        <v>97</v>
      </c>
      <c r="C22" s="117">
        <v>2</v>
      </c>
      <c r="D22" s="117">
        <f t="shared" ca="1" si="4"/>
        <v>4</v>
      </c>
      <c r="E22" s="117">
        <f t="shared" ca="1" si="5"/>
        <v>6</v>
      </c>
      <c r="F22" s="117" t="str">
        <f t="shared" ca="1" si="6"/>
        <v>No</v>
      </c>
      <c r="G22" s="92" t="str">
        <f t="shared" ca="1" si="6"/>
        <v>No</v>
      </c>
      <c r="H22" s="92" t="str">
        <f t="shared" ca="1" si="6"/>
        <v>No</v>
      </c>
      <c r="I22" s="92" t="str">
        <f t="shared" ca="1" si="6"/>
        <v>No</v>
      </c>
      <c r="J22" s="92" t="str">
        <f t="shared" ca="1" si="6"/>
        <v>No</v>
      </c>
      <c r="K22" s="92" t="str">
        <f t="shared" ca="1" si="6"/>
        <v>No</v>
      </c>
      <c r="L22" s="92" t="str">
        <f t="shared" ca="1" si="6"/>
        <v>No</v>
      </c>
      <c r="M22" s="92" t="str">
        <f t="shared" ca="1" si="6"/>
        <v>No</v>
      </c>
      <c r="N22" s="92" t="str">
        <f t="shared" ca="1" si="6"/>
        <v>No</v>
      </c>
      <c r="O22" s="94" t="str">
        <f t="shared" ca="1" si="6"/>
        <v>No</v>
      </c>
    </row>
  </sheetData>
  <sortState ref="A47:O50">
    <sortCondition ref="B47:B50"/>
  </sortState>
  <conditionalFormatting sqref="D20:D1048576">
    <cfRule type="cellIs" dxfId="273" priority="423" operator="equal">
      <formula>20</formula>
    </cfRule>
    <cfRule type="cellIs" dxfId="272" priority="424" operator="equal">
      <formula>1</formula>
    </cfRule>
  </conditionalFormatting>
  <conditionalFormatting sqref="F5:O7">
    <cfRule type="cellIs" dxfId="271" priority="221" operator="equal">
      <formula>"No"</formula>
    </cfRule>
    <cfRule type="cellIs" dxfId="270" priority="222" operator="equal">
      <formula>"Yes"</formula>
    </cfRule>
  </conditionalFormatting>
  <conditionalFormatting sqref="F2:O2">
    <cfRule type="cellIs" dxfId="269" priority="129" operator="equal">
      <formula>"No"</formula>
    </cfRule>
    <cfRule type="cellIs" dxfId="268" priority="130" operator="equal">
      <formula>"Yes"</formula>
    </cfRule>
  </conditionalFormatting>
  <conditionalFormatting sqref="A2">
    <cfRule type="cellIs" dxfId="267" priority="125" operator="equal">
      <formula>"No"</formula>
    </cfRule>
    <cfRule type="cellIs" dxfId="266" priority="126" operator="equal">
      <formula>"Yes"</formula>
    </cfRule>
  </conditionalFormatting>
  <conditionalFormatting sqref="F3:O4">
    <cfRule type="cellIs" dxfId="265" priority="123" operator="equal">
      <formula>"No"</formula>
    </cfRule>
    <cfRule type="cellIs" dxfId="264" priority="124" operator="equal">
      <formula>"Yes"</formula>
    </cfRule>
  </conditionalFormatting>
  <conditionalFormatting sqref="A3:A4">
    <cfRule type="cellIs" dxfId="263" priority="119" operator="equal">
      <formula>"No"</formula>
    </cfRule>
    <cfRule type="cellIs" dxfId="262" priority="120" operator="equal">
      <formula>"Yes"</formula>
    </cfRule>
  </conditionalFormatting>
  <conditionalFormatting sqref="F12:O14">
    <cfRule type="cellIs" dxfId="261" priority="51" operator="equal">
      <formula>"No"</formula>
    </cfRule>
    <cfRule type="cellIs" dxfId="260" priority="52" operator="equal">
      <formula>"Yes"</formula>
    </cfRule>
  </conditionalFormatting>
  <conditionalFormatting sqref="F15:O15 F17:O17 F19:O19">
    <cfRule type="cellIs" dxfId="259" priority="49" operator="equal">
      <formula>"No"</formula>
    </cfRule>
    <cfRule type="cellIs" dxfId="258" priority="50" operator="equal">
      <formula>"Yes"</formula>
    </cfRule>
  </conditionalFormatting>
  <conditionalFormatting sqref="F16:O16">
    <cfRule type="cellIs" dxfId="257" priority="47" operator="equal">
      <formula>"No"</formula>
    </cfRule>
    <cfRule type="cellIs" dxfId="256" priority="48" operator="equal">
      <formula>"Yes"</formula>
    </cfRule>
  </conditionalFormatting>
  <conditionalFormatting sqref="F18:O18">
    <cfRule type="cellIs" dxfId="255" priority="45" operator="equal">
      <formula>"No"</formula>
    </cfRule>
    <cfRule type="cellIs" dxfId="254" priority="46" operator="equal">
      <formula>"Yes"</formula>
    </cfRule>
  </conditionalFormatting>
  <conditionalFormatting sqref="F12:O14">
    <cfRule type="cellIs" dxfId="253" priority="33" operator="equal">
      <formula>"No"</formula>
    </cfRule>
    <cfRule type="cellIs" dxfId="252" priority="34" operator="equal">
      <formula>"Yes"</formula>
    </cfRule>
  </conditionalFormatting>
  <conditionalFormatting sqref="F5:O5">
    <cfRule type="cellIs" dxfId="251" priority="31" operator="equal">
      <formula>"No"</formula>
    </cfRule>
    <cfRule type="cellIs" dxfId="250" priority="32" operator="equal">
      <formula>"Yes"</formula>
    </cfRule>
  </conditionalFormatting>
  <conditionalFormatting sqref="A5">
    <cfRule type="cellIs" dxfId="249" priority="29" operator="equal">
      <formula>"No"</formula>
    </cfRule>
    <cfRule type="cellIs" dxfId="248" priority="30" operator="equal">
      <formula>"Yes"</formula>
    </cfRule>
  </conditionalFormatting>
  <conditionalFormatting sqref="F6:O7">
    <cfRule type="cellIs" dxfId="247" priority="27" operator="equal">
      <formula>"No"</formula>
    </cfRule>
    <cfRule type="cellIs" dxfId="246" priority="28" operator="equal">
      <formula>"Yes"</formula>
    </cfRule>
  </conditionalFormatting>
  <conditionalFormatting sqref="A6:A7">
    <cfRule type="cellIs" dxfId="245" priority="25" operator="equal">
      <formula>"No"</formula>
    </cfRule>
    <cfRule type="cellIs" dxfId="244" priority="26" operator="equal">
      <formula>"Yes"</formula>
    </cfRule>
  </conditionalFormatting>
  <conditionalFormatting sqref="F15:O17">
    <cfRule type="cellIs" dxfId="243" priority="23" operator="equal">
      <formula>"No"</formula>
    </cfRule>
    <cfRule type="cellIs" dxfId="242" priority="24" operator="equal">
      <formula>"Yes"</formula>
    </cfRule>
  </conditionalFormatting>
  <conditionalFormatting sqref="F18:O18 F20:O20 F22:O22">
    <cfRule type="cellIs" dxfId="241" priority="21" operator="equal">
      <formula>"No"</formula>
    </cfRule>
    <cfRule type="cellIs" dxfId="240" priority="22" operator="equal">
      <formula>"Yes"</formula>
    </cfRule>
  </conditionalFormatting>
  <conditionalFormatting sqref="F19:O19">
    <cfRule type="cellIs" dxfId="239" priority="19" operator="equal">
      <formula>"No"</formula>
    </cfRule>
    <cfRule type="cellIs" dxfId="238" priority="20" operator="equal">
      <formula>"Yes"</formula>
    </cfRule>
  </conditionalFormatting>
  <conditionalFormatting sqref="F21:O21">
    <cfRule type="cellIs" dxfId="237" priority="17" operator="equal">
      <formula>"No"</formula>
    </cfRule>
    <cfRule type="cellIs" dxfId="236" priority="18" operator="equal">
      <formula>"Yes"</formula>
    </cfRule>
  </conditionalFormatting>
  <conditionalFormatting sqref="F8:O9 F11:O11">
    <cfRule type="cellIs" dxfId="235" priority="15" operator="equal">
      <formula>"No"</formula>
    </cfRule>
    <cfRule type="cellIs" dxfId="234" priority="16" operator="equal">
      <formula>"Yes"</formula>
    </cfRule>
  </conditionalFormatting>
  <conditionalFormatting sqref="F8:O8">
    <cfRule type="cellIs" dxfId="233" priority="13" operator="equal">
      <formula>"No"</formula>
    </cfRule>
    <cfRule type="cellIs" dxfId="232" priority="14" operator="equal">
      <formula>"Yes"</formula>
    </cfRule>
  </conditionalFormatting>
  <conditionalFormatting sqref="A8">
    <cfRule type="cellIs" dxfId="231" priority="11" operator="equal">
      <formula>"No"</formula>
    </cfRule>
    <cfRule type="cellIs" dxfId="230" priority="12" operator="equal">
      <formula>"Yes"</formula>
    </cfRule>
  </conditionalFormatting>
  <conditionalFormatting sqref="F9:O9 F11:O11">
    <cfRule type="cellIs" dxfId="229" priority="9" operator="equal">
      <formula>"No"</formula>
    </cfRule>
    <cfRule type="cellIs" dxfId="228" priority="10" operator="equal">
      <formula>"Yes"</formula>
    </cfRule>
  </conditionalFormatting>
  <conditionalFormatting sqref="A9 A11">
    <cfRule type="cellIs" dxfId="227" priority="7" operator="equal">
      <formula>"No"</formula>
    </cfRule>
    <cfRule type="cellIs" dxfId="226" priority="8" operator="equal">
      <formula>"Yes"</formula>
    </cfRule>
  </conditionalFormatting>
  <conditionalFormatting sqref="F10:O10">
    <cfRule type="cellIs" dxfId="225" priority="5" operator="equal">
      <formula>"No"</formula>
    </cfRule>
    <cfRule type="cellIs" dxfId="224" priority="6" operator="equal">
      <formula>"Yes"</formula>
    </cfRule>
  </conditionalFormatting>
  <conditionalFormatting sqref="F10:O10">
    <cfRule type="cellIs" dxfId="223" priority="3" operator="equal">
      <formula>"No"</formula>
    </cfRule>
    <cfRule type="cellIs" dxfId="222" priority="4" operator="equal">
      <formula>"Yes"</formula>
    </cfRule>
  </conditionalFormatting>
  <conditionalFormatting sqref="A10">
    <cfRule type="cellIs" dxfId="221" priority="1" operator="equal">
      <formula>"No"</formula>
    </cfRule>
    <cfRule type="cellIs" dxfId="220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25" defaultRowHeight="15.75" x14ac:dyDescent="0.25"/>
  <cols>
    <col min="1" max="1" width="29.875" style="97" bestFit="1" customWidth="1"/>
    <col min="2" max="2" width="5" style="2" bestFit="1" customWidth="1"/>
    <col min="3" max="3" width="8.875" style="2" bestFit="1" customWidth="1"/>
    <col min="4" max="4" width="6.125" style="2" bestFit="1" customWidth="1"/>
    <col min="5" max="5" width="3.875" style="2" bestFit="1" customWidth="1"/>
    <col min="6" max="6" width="5.25" style="2" bestFit="1" customWidth="1"/>
    <col min="7" max="7" width="6.625" style="2" bestFit="1" customWidth="1"/>
    <col min="8" max="8" width="3.875" style="2" bestFit="1" customWidth="1"/>
    <col min="9" max="9" width="7" style="2" bestFit="1" customWidth="1"/>
    <col min="10" max="10" width="3.875" style="2" bestFit="1" customWidth="1"/>
    <col min="11" max="11" width="4.625" style="2" bestFit="1" customWidth="1"/>
    <col min="12" max="15" width="3.875" style="2" bestFit="1" customWidth="1"/>
    <col min="16" max="16" width="9.375" style="18" bestFit="1" customWidth="1"/>
    <col min="17" max="17" width="6.125" style="2" bestFit="1" customWidth="1"/>
    <col min="18" max="18" width="3.875" style="2" bestFit="1" customWidth="1"/>
    <col min="19" max="19" width="5.25" style="2" bestFit="1" customWidth="1"/>
    <col min="20" max="20" width="3.875" style="2" bestFit="1" customWidth="1"/>
    <col min="21" max="21" width="4.625" style="2" bestFit="1" customWidth="1"/>
    <col min="22" max="22" width="4.875" style="2" bestFit="1" customWidth="1"/>
    <col min="23" max="23" width="6.5" style="2" bestFit="1" customWidth="1"/>
    <col min="24" max="27" width="3.875" style="2" bestFit="1" customWidth="1"/>
    <col min="28" max="28" width="3.875" style="45" bestFit="1" customWidth="1"/>
    <col min="29" max="29" width="11.875" style="2" bestFit="1" customWidth="1"/>
    <col min="30" max="16384" width="9.125" style="2"/>
  </cols>
  <sheetData>
    <row r="1" spans="1:28" s="1" customFormat="1" x14ac:dyDescent="0.25">
      <c r="A1" s="96"/>
      <c r="B1" s="4"/>
      <c r="C1" s="4"/>
      <c r="G1" s="3" t="s">
        <v>54</v>
      </c>
      <c r="H1" s="47"/>
      <c r="I1" s="47"/>
      <c r="J1" s="47"/>
      <c r="K1" s="3"/>
      <c r="L1" s="47"/>
      <c r="M1" s="47"/>
      <c r="N1" s="47"/>
      <c r="O1" s="47"/>
      <c r="P1" s="17"/>
      <c r="T1" s="3" t="s">
        <v>54</v>
      </c>
      <c r="U1" s="47"/>
      <c r="V1" s="47"/>
      <c r="W1" s="3"/>
      <c r="X1" s="3"/>
      <c r="Y1" s="47"/>
      <c r="Z1" s="47"/>
      <c r="AA1" s="47"/>
      <c r="AB1" s="48"/>
    </row>
    <row r="2" spans="1:28" s="1" customFormat="1" ht="16.5" thickBot="1" x14ac:dyDescent="0.3">
      <c r="A2" s="136"/>
      <c r="B2" s="132"/>
      <c r="C2" s="132"/>
      <c r="D2" s="132"/>
      <c r="E2" s="132"/>
      <c r="F2" s="132"/>
      <c r="G2" s="132"/>
      <c r="H2" s="132" t="s">
        <v>79</v>
      </c>
      <c r="I2" s="132" t="s">
        <v>133</v>
      </c>
      <c r="J2" s="132"/>
      <c r="K2" s="132" t="s">
        <v>100</v>
      </c>
      <c r="L2" s="132" t="s">
        <v>80</v>
      </c>
      <c r="M2" s="132"/>
      <c r="N2" s="132" t="s">
        <v>81</v>
      </c>
      <c r="O2" s="190" t="s">
        <v>81</v>
      </c>
      <c r="P2" s="134"/>
      <c r="Q2" s="132"/>
      <c r="R2" s="132"/>
      <c r="S2" s="132"/>
      <c r="T2" s="132"/>
      <c r="U2" s="132" t="s">
        <v>79</v>
      </c>
      <c r="V2" s="132" t="s">
        <v>133</v>
      </c>
      <c r="W2" s="132"/>
      <c r="X2" s="132" t="s">
        <v>82</v>
      </c>
      <c r="Y2" s="132" t="s">
        <v>80</v>
      </c>
      <c r="Z2" s="132"/>
      <c r="AA2" s="132" t="s">
        <v>81</v>
      </c>
      <c r="AB2" s="190" t="s">
        <v>81</v>
      </c>
    </row>
    <row r="3" spans="1:28" s="1" customFormat="1" ht="16.5" thickBot="1" x14ac:dyDescent="0.3">
      <c r="A3" s="131" t="s">
        <v>74</v>
      </c>
      <c r="B3" s="132" t="s">
        <v>3</v>
      </c>
      <c r="C3" s="133" t="s">
        <v>6</v>
      </c>
      <c r="D3" s="133" t="s">
        <v>7</v>
      </c>
      <c r="E3" s="133" t="s">
        <v>4</v>
      </c>
      <c r="F3" s="133" t="s">
        <v>5</v>
      </c>
      <c r="G3" s="133">
        <v>11</v>
      </c>
      <c r="H3" s="132">
        <v>13</v>
      </c>
      <c r="I3" s="132">
        <v>14</v>
      </c>
      <c r="J3" s="132">
        <v>15</v>
      </c>
      <c r="K3" s="132">
        <v>16</v>
      </c>
      <c r="L3" s="132">
        <v>17</v>
      </c>
      <c r="M3" s="132">
        <v>19</v>
      </c>
      <c r="N3" s="132">
        <v>20</v>
      </c>
      <c r="O3" s="132">
        <v>21</v>
      </c>
      <c r="P3" s="134" t="s">
        <v>8</v>
      </c>
      <c r="Q3" s="133" t="s">
        <v>7</v>
      </c>
      <c r="R3" s="133" t="s">
        <v>4</v>
      </c>
      <c r="S3" s="133" t="s">
        <v>5</v>
      </c>
      <c r="T3" s="133">
        <v>12</v>
      </c>
      <c r="U3" s="132">
        <v>13</v>
      </c>
      <c r="V3" s="132">
        <v>14</v>
      </c>
      <c r="W3" s="132">
        <v>15</v>
      </c>
      <c r="X3" s="132">
        <v>16</v>
      </c>
      <c r="Y3" s="132">
        <v>17</v>
      </c>
      <c r="Z3" s="132">
        <v>19</v>
      </c>
      <c r="AA3" s="132">
        <v>20</v>
      </c>
      <c r="AB3" s="135">
        <v>21</v>
      </c>
    </row>
    <row r="4" spans="1:28" s="1" customFormat="1" x14ac:dyDescent="0.25">
      <c r="A4" s="98" t="s">
        <v>120</v>
      </c>
      <c r="B4" s="124">
        <v>3</v>
      </c>
      <c r="C4" s="116">
        <v>0</v>
      </c>
      <c r="D4" s="116">
        <v>0</v>
      </c>
      <c r="E4" s="116">
        <f ca="1">RANDBETWEEN(1,20)</f>
        <v>7</v>
      </c>
      <c r="F4" s="116">
        <f ca="1">SUM(B4:E4)</f>
        <v>10</v>
      </c>
      <c r="G4" s="116" t="str">
        <f t="shared" ref="G4:O5" ca="1" si="0">IF($F4&gt;G$3-1,"Yes","No")</f>
        <v>No</v>
      </c>
      <c r="H4" s="124" t="str">
        <f t="shared" ca="1" si="0"/>
        <v>No</v>
      </c>
      <c r="I4" s="124" t="str">
        <f t="shared" ca="1" si="0"/>
        <v>No</v>
      </c>
      <c r="J4" s="124" t="str">
        <f t="shared" ca="1" si="0"/>
        <v>No</v>
      </c>
      <c r="K4" s="124" t="str">
        <f t="shared" ca="1" si="0"/>
        <v>No</v>
      </c>
      <c r="L4" s="124" t="str">
        <f t="shared" ca="1" si="0"/>
        <v>No</v>
      </c>
      <c r="M4" s="124" t="str">
        <f t="shared" ca="1" si="0"/>
        <v>No</v>
      </c>
      <c r="N4" s="124" t="str">
        <f t="shared" ca="1" si="0"/>
        <v>No</v>
      </c>
      <c r="O4" s="124" t="str">
        <f t="shared" ca="1" si="0"/>
        <v>No</v>
      </c>
      <c r="P4" s="18">
        <v>1</v>
      </c>
      <c r="Q4" s="116">
        <v>1</v>
      </c>
      <c r="R4" s="116">
        <f ca="1">RANDBETWEEN(1,20)</f>
        <v>10</v>
      </c>
      <c r="S4" s="116">
        <f ca="1">SUM(B4,P4:R4)</f>
        <v>15</v>
      </c>
      <c r="T4" s="116" t="str">
        <f t="shared" ref="T4:AB5" ca="1" si="1">IF($S4&gt;T$3-1,"Yes","No")</f>
        <v>Yes</v>
      </c>
      <c r="U4" s="124" t="str">
        <f t="shared" ca="1" si="1"/>
        <v>Yes</v>
      </c>
      <c r="V4" s="124" t="str">
        <f t="shared" ca="1" si="1"/>
        <v>Yes</v>
      </c>
      <c r="W4" s="124" t="str">
        <f t="shared" ca="1" si="1"/>
        <v>Yes</v>
      </c>
      <c r="X4" s="124" t="str">
        <f t="shared" ca="1" si="1"/>
        <v>No</v>
      </c>
      <c r="Y4" s="124" t="str">
        <f t="shared" ca="1" si="1"/>
        <v>No</v>
      </c>
      <c r="Z4" s="124" t="str">
        <f t="shared" ca="1" si="1"/>
        <v>No</v>
      </c>
      <c r="AA4" s="124" t="str">
        <f t="shared" ca="1" si="1"/>
        <v>No</v>
      </c>
      <c r="AB4" s="45" t="str">
        <f t="shared" ca="1" si="1"/>
        <v>No</v>
      </c>
    </row>
    <row r="5" spans="1:28" s="1" customFormat="1" x14ac:dyDescent="0.25">
      <c r="A5" s="99" t="s">
        <v>121</v>
      </c>
      <c r="B5" s="92">
        <v>3</v>
      </c>
      <c r="C5" s="117">
        <v>0</v>
      </c>
      <c r="D5" s="117">
        <v>0</v>
      </c>
      <c r="E5" s="117">
        <f ca="1">RANDBETWEEN(1,20)</f>
        <v>10</v>
      </c>
      <c r="F5" s="117">
        <f ca="1">SUM(B5:E5)</f>
        <v>13</v>
      </c>
      <c r="G5" s="117" t="str">
        <f t="shared" ca="1" si="0"/>
        <v>Yes</v>
      </c>
      <c r="H5" s="92" t="str">
        <f t="shared" ca="1" si="0"/>
        <v>Yes</v>
      </c>
      <c r="I5" s="92" t="str">
        <f t="shared" ca="1" si="0"/>
        <v>No</v>
      </c>
      <c r="J5" s="92" t="str">
        <f t="shared" ca="1" si="0"/>
        <v>No</v>
      </c>
      <c r="K5" s="92" t="str">
        <f t="shared" ca="1" si="0"/>
        <v>No</v>
      </c>
      <c r="L5" s="92" t="str">
        <f t="shared" ca="1" si="0"/>
        <v>No</v>
      </c>
      <c r="M5" s="92" t="str">
        <f t="shared" ca="1" si="0"/>
        <v>No</v>
      </c>
      <c r="N5" s="92" t="str">
        <f t="shared" ca="1" si="0"/>
        <v>No</v>
      </c>
      <c r="O5" s="92" t="str">
        <f t="shared" ca="1" si="0"/>
        <v>No</v>
      </c>
      <c r="P5" s="93">
        <v>1</v>
      </c>
      <c r="Q5" s="117">
        <v>1</v>
      </c>
      <c r="R5" s="117">
        <f ca="1">RANDBETWEEN(1,20)</f>
        <v>8</v>
      </c>
      <c r="S5" s="117">
        <f ca="1">SUM(B5,P5:R5)</f>
        <v>13</v>
      </c>
      <c r="T5" s="117" t="str">
        <f t="shared" ca="1" si="1"/>
        <v>Yes</v>
      </c>
      <c r="U5" s="92" t="str">
        <f t="shared" ca="1" si="1"/>
        <v>Yes</v>
      </c>
      <c r="V5" s="92" t="str">
        <f t="shared" ca="1" si="1"/>
        <v>No</v>
      </c>
      <c r="W5" s="92" t="str">
        <f t="shared" ca="1" si="1"/>
        <v>No</v>
      </c>
      <c r="X5" s="92" t="str">
        <f t="shared" ca="1" si="1"/>
        <v>No</v>
      </c>
      <c r="Y5" s="92" t="str">
        <f t="shared" ca="1" si="1"/>
        <v>No</v>
      </c>
      <c r="Z5" s="92" t="str">
        <f t="shared" ca="1" si="1"/>
        <v>No</v>
      </c>
      <c r="AA5" s="92" t="str">
        <f t="shared" ca="1" si="1"/>
        <v>No</v>
      </c>
      <c r="AB5" s="94" t="str">
        <f t="shared" ca="1" si="1"/>
        <v>No</v>
      </c>
    </row>
    <row r="6" spans="1:28" x14ac:dyDescent="0.25">
      <c r="A6" s="98" t="s">
        <v>122</v>
      </c>
      <c r="B6" s="124">
        <v>3</v>
      </c>
      <c r="C6" s="116">
        <v>0</v>
      </c>
      <c r="D6" s="116">
        <v>1</v>
      </c>
      <c r="E6" s="116">
        <f t="shared" ref="E6:E24" ca="1" si="2">RANDBETWEEN(1,20)</f>
        <v>7</v>
      </c>
      <c r="F6" s="116">
        <f t="shared" ref="F6:F19" ca="1" si="3">SUM(B6:E6)</f>
        <v>11</v>
      </c>
      <c r="G6" s="116" t="str">
        <f t="shared" ref="G6:O14" ca="1" si="4">IF($F6&gt;G$3-1,"Yes","No")</f>
        <v>Yes</v>
      </c>
      <c r="H6" s="124" t="str">
        <f t="shared" ca="1" si="4"/>
        <v>No</v>
      </c>
      <c r="I6" s="124" t="str">
        <f t="shared" ca="1" si="4"/>
        <v>No</v>
      </c>
      <c r="J6" s="124" t="str">
        <f t="shared" ca="1" si="4"/>
        <v>No</v>
      </c>
      <c r="K6" s="124" t="str">
        <f t="shared" ca="1" si="4"/>
        <v>No</v>
      </c>
      <c r="L6" s="124" t="str">
        <f t="shared" ca="1" si="4"/>
        <v>No</v>
      </c>
      <c r="M6" s="124" t="str">
        <f t="shared" ca="1" si="4"/>
        <v>No</v>
      </c>
      <c r="N6" s="124" t="str">
        <f t="shared" ca="1" si="4"/>
        <v>No</v>
      </c>
      <c r="O6" s="124" t="str">
        <f t="shared" ca="1" si="4"/>
        <v>No</v>
      </c>
      <c r="P6" s="18">
        <v>1</v>
      </c>
      <c r="Q6" s="116">
        <v>1</v>
      </c>
      <c r="R6" s="116">
        <f t="shared" ref="R6:R24" ca="1" si="5">RANDBETWEEN(1,20)</f>
        <v>19</v>
      </c>
      <c r="S6" s="116">
        <f t="shared" ref="S6:S19" ca="1" si="6">SUM(B6,P6:R6)</f>
        <v>24</v>
      </c>
      <c r="T6" s="116" t="str">
        <f t="shared" ref="T6:AB14" ca="1" si="7">IF($S6&gt;T$3-1,"Yes","No")</f>
        <v>Yes</v>
      </c>
      <c r="U6" s="124" t="str">
        <f t="shared" ca="1" si="7"/>
        <v>Yes</v>
      </c>
      <c r="V6" s="124" t="str">
        <f t="shared" ca="1" si="7"/>
        <v>Yes</v>
      </c>
      <c r="W6" s="124" t="str">
        <f t="shared" ca="1" si="7"/>
        <v>Yes</v>
      </c>
      <c r="X6" s="124" t="str">
        <f t="shared" ca="1" si="7"/>
        <v>Yes</v>
      </c>
      <c r="Y6" s="124" t="str">
        <f t="shared" ca="1" si="7"/>
        <v>Yes</v>
      </c>
      <c r="Z6" s="124" t="str">
        <f t="shared" ca="1" si="7"/>
        <v>Yes</v>
      </c>
      <c r="AA6" s="124" t="str">
        <f t="shared" ca="1" si="7"/>
        <v>Yes</v>
      </c>
      <c r="AB6" s="45" t="str">
        <f t="shared" ca="1" si="7"/>
        <v>Yes</v>
      </c>
    </row>
    <row r="7" spans="1:28" x14ac:dyDescent="0.25">
      <c r="A7" s="99" t="s">
        <v>123</v>
      </c>
      <c r="B7" s="92">
        <v>3</v>
      </c>
      <c r="C7" s="117">
        <v>0</v>
      </c>
      <c r="D7" s="117">
        <v>0</v>
      </c>
      <c r="E7" s="117">
        <f t="shared" ca="1" si="2"/>
        <v>4</v>
      </c>
      <c r="F7" s="117">
        <f t="shared" ca="1" si="3"/>
        <v>7</v>
      </c>
      <c r="G7" s="117" t="str">
        <f t="shared" ca="1" si="4"/>
        <v>No</v>
      </c>
      <c r="H7" s="92" t="str">
        <f t="shared" ca="1" si="4"/>
        <v>No</v>
      </c>
      <c r="I7" s="92" t="str">
        <f t="shared" ca="1" si="4"/>
        <v>No</v>
      </c>
      <c r="J7" s="92" t="str">
        <f t="shared" ca="1" si="4"/>
        <v>No</v>
      </c>
      <c r="K7" s="92" t="str">
        <f t="shared" ca="1" si="4"/>
        <v>No</v>
      </c>
      <c r="L7" s="92" t="str">
        <f t="shared" ca="1" si="4"/>
        <v>No</v>
      </c>
      <c r="M7" s="92" t="str">
        <f t="shared" ca="1" si="4"/>
        <v>No</v>
      </c>
      <c r="N7" s="92" t="str">
        <f t="shared" ca="1" si="4"/>
        <v>No</v>
      </c>
      <c r="O7" s="92" t="str">
        <f t="shared" ca="1" si="4"/>
        <v>No</v>
      </c>
      <c r="P7" s="164">
        <v>1</v>
      </c>
      <c r="Q7" s="117">
        <v>0</v>
      </c>
      <c r="R7" s="117">
        <f t="shared" ca="1" si="5"/>
        <v>14</v>
      </c>
      <c r="S7" s="117">
        <f t="shared" ca="1" si="6"/>
        <v>18</v>
      </c>
      <c r="T7" s="117" t="str">
        <f t="shared" ca="1" si="7"/>
        <v>Yes</v>
      </c>
      <c r="U7" s="92" t="str">
        <f t="shared" ca="1" si="7"/>
        <v>Yes</v>
      </c>
      <c r="V7" s="92" t="str">
        <f t="shared" ca="1" si="7"/>
        <v>Yes</v>
      </c>
      <c r="W7" s="92" t="str">
        <f t="shared" ca="1" si="7"/>
        <v>Yes</v>
      </c>
      <c r="X7" s="92" t="str">
        <f t="shared" ca="1" si="7"/>
        <v>Yes</v>
      </c>
      <c r="Y7" s="92" t="str">
        <f t="shared" ca="1" si="7"/>
        <v>Yes</v>
      </c>
      <c r="Z7" s="92" t="str">
        <f t="shared" ca="1" si="7"/>
        <v>No</v>
      </c>
      <c r="AA7" s="92" t="str">
        <f t="shared" ca="1" si="7"/>
        <v>No</v>
      </c>
      <c r="AB7" s="94" t="str">
        <f t="shared" ca="1" si="7"/>
        <v>No</v>
      </c>
    </row>
    <row r="8" spans="1:28" x14ac:dyDescent="0.25">
      <c r="A8" s="98" t="s">
        <v>117</v>
      </c>
      <c r="B8" s="124">
        <v>2</v>
      </c>
      <c r="C8" s="116">
        <v>3</v>
      </c>
      <c r="D8" s="116">
        <v>0</v>
      </c>
      <c r="E8" s="116">
        <f ca="1">RANDBETWEEN(1,20)</f>
        <v>7</v>
      </c>
      <c r="F8" s="116">
        <f ca="1">SUM(B8:E8)</f>
        <v>12</v>
      </c>
      <c r="G8" s="116" t="str">
        <f t="shared" ref="G8:O13" ca="1" si="8">IF($F8&gt;G$3-1,"Yes","No")</f>
        <v>Yes</v>
      </c>
      <c r="H8" s="124" t="str">
        <f t="shared" ca="1" si="8"/>
        <v>No</v>
      </c>
      <c r="I8" s="124" t="str">
        <f t="shared" ca="1" si="8"/>
        <v>No</v>
      </c>
      <c r="J8" s="124" t="str">
        <f t="shared" ca="1" si="8"/>
        <v>No</v>
      </c>
      <c r="K8" s="124" t="str">
        <f t="shared" ca="1" si="8"/>
        <v>No</v>
      </c>
      <c r="L8" s="124" t="str">
        <f t="shared" ca="1" si="8"/>
        <v>No</v>
      </c>
      <c r="M8" s="124" t="str">
        <f t="shared" ca="1" si="8"/>
        <v>No</v>
      </c>
      <c r="N8" s="124" t="str">
        <f t="shared" ca="1" si="8"/>
        <v>No</v>
      </c>
      <c r="O8" s="124" t="str">
        <f t="shared" ca="1" si="8"/>
        <v>No</v>
      </c>
      <c r="P8" s="163">
        <v>3</v>
      </c>
      <c r="Q8" s="116">
        <v>0</v>
      </c>
      <c r="R8" s="116">
        <f ca="1">RANDBETWEEN(1,20)</f>
        <v>13</v>
      </c>
      <c r="S8" s="116">
        <f ca="1">SUM(B8,P8:R8)</f>
        <v>18</v>
      </c>
      <c r="T8" s="116" t="str">
        <f t="shared" ref="T8:AB13" ca="1" si="9">IF($S8&gt;T$3-1,"Yes","No")</f>
        <v>Yes</v>
      </c>
      <c r="U8" s="124" t="str">
        <f t="shared" ca="1" si="9"/>
        <v>Yes</v>
      </c>
      <c r="V8" s="124" t="str">
        <f t="shared" ca="1" si="9"/>
        <v>Yes</v>
      </c>
      <c r="W8" s="124" t="str">
        <f t="shared" ca="1" si="9"/>
        <v>Yes</v>
      </c>
      <c r="X8" s="124" t="str">
        <f t="shared" ca="1" si="9"/>
        <v>Yes</v>
      </c>
      <c r="Y8" s="124" t="str">
        <f t="shared" ca="1" si="9"/>
        <v>Yes</v>
      </c>
      <c r="Z8" s="124" t="str">
        <f t="shared" ca="1" si="9"/>
        <v>No</v>
      </c>
      <c r="AA8" s="124" t="str">
        <f t="shared" ca="1" si="9"/>
        <v>No</v>
      </c>
      <c r="AB8" s="45" t="str">
        <f t="shared" ca="1" si="9"/>
        <v>No</v>
      </c>
    </row>
    <row r="9" spans="1:28" x14ac:dyDescent="0.25">
      <c r="A9" s="98" t="s">
        <v>118</v>
      </c>
      <c r="B9" s="124">
        <v>2</v>
      </c>
      <c r="C9" s="116">
        <v>0</v>
      </c>
      <c r="D9" s="116">
        <v>0</v>
      </c>
      <c r="E9" s="116">
        <f t="shared" ca="1" si="2"/>
        <v>20</v>
      </c>
      <c r="F9" s="116">
        <f t="shared" ref="F9" ca="1" si="10">SUM(B9:E9)</f>
        <v>22</v>
      </c>
      <c r="G9" s="116" t="str">
        <f t="shared" ca="1" si="4"/>
        <v>Yes</v>
      </c>
      <c r="H9" s="124" t="str">
        <f t="shared" ca="1" si="4"/>
        <v>Yes</v>
      </c>
      <c r="I9" s="124" t="str">
        <f t="shared" ca="1" si="4"/>
        <v>Yes</v>
      </c>
      <c r="J9" s="124" t="str">
        <f t="shared" ca="1" si="4"/>
        <v>Yes</v>
      </c>
      <c r="K9" s="124" t="str">
        <f t="shared" ca="1" si="4"/>
        <v>Yes</v>
      </c>
      <c r="L9" s="124" t="str">
        <f t="shared" ca="1" si="4"/>
        <v>Yes</v>
      </c>
      <c r="M9" s="124" t="str">
        <f t="shared" ca="1" si="4"/>
        <v>Yes</v>
      </c>
      <c r="N9" s="124" t="str">
        <f t="shared" ca="1" si="4"/>
        <v>Yes</v>
      </c>
      <c r="O9" s="124" t="str">
        <f t="shared" ca="1" si="4"/>
        <v>Yes</v>
      </c>
      <c r="P9" s="18">
        <v>3</v>
      </c>
      <c r="Q9" s="116">
        <v>0</v>
      </c>
      <c r="R9" s="116">
        <f t="shared" ca="1" si="5"/>
        <v>9</v>
      </c>
      <c r="S9" s="116">
        <f t="shared" ref="S9" ca="1" si="11">SUM(B9,P9:R9)</f>
        <v>14</v>
      </c>
      <c r="T9" s="116" t="str">
        <f t="shared" ca="1" si="7"/>
        <v>Yes</v>
      </c>
      <c r="U9" s="124" t="str">
        <f t="shared" ca="1" si="7"/>
        <v>Yes</v>
      </c>
      <c r="V9" s="124" t="str">
        <f t="shared" ca="1" si="7"/>
        <v>Yes</v>
      </c>
      <c r="W9" s="124" t="str">
        <f t="shared" ca="1" si="7"/>
        <v>No</v>
      </c>
      <c r="X9" s="124" t="str">
        <f t="shared" ca="1" si="7"/>
        <v>No</v>
      </c>
      <c r="Y9" s="124" t="str">
        <f t="shared" ca="1" si="7"/>
        <v>No</v>
      </c>
      <c r="Z9" s="124" t="str">
        <f t="shared" ca="1" si="7"/>
        <v>No</v>
      </c>
      <c r="AA9" s="124" t="str">
        <f t="shared" ca="1" si="7"/>
        <v>No</v>
      </c>
      <c r="AB9" s="45" t="str">
        <f t="shared" ca="1" si="7"/>
        <v>No</v>
      </c>
    </row>
    <row r="10" spans="1:28" x14ac:dyDescent="0.25">
      <c r="A10" s="99" t="s">
        <v>116</v>
      </c>
      <c r="B10" s="92">
        <v>2</v>
      </c>
      <c r="C10" s="117">
        <v>0</v>
      </c>
      <c r="D10" s="117">
        <v>0</v>
      </c>
      <c r="E10" s="117">
        <f t="shared" ca="1" si="2"/>
        <v>13</v>
      </c>
      <c r="F10" s="117">
        <f t="shared" ref="F10" ca="1" si="12">SUM(B10:E10)</f>
        <v>15</v>
      </c>
      <c r="G10" s="117" t="str">
        <f t="shared" ca="1" si="4"/>
        <v>Yes</v>
      </c>
      <c r="H10" s="92" t="str">
        <f t="shared" ca="1" si="4"/>
        <v>Yes</v>
      </c>
      <c r="I10" s="92" t="str">
        <f t="shared" ca="1" si="4"/>
        <v>Yes</v>
      </c>
      <c r="J10" s="92" t="str">
        <f t="shared" ca="1" si="4"/>
        <v>Yes</v>
      </c>
      <c r="K10" s="92" t="str">
        <f t="shared" ca="1" si="4"/>
        <v>No</v>
      </c>
      <c r="L10" s="92" t="str">
        <f t="shared" ca="1" si="4"/>
        <v>No</v>
      </c>
      <c r="M10" s="92" t="str">
        <f t="shared" ca="1" si="4"/>
        <v>No</v>
      </c>
      <c r="N10" s="92" t="str">
        <f t="shared" ca="1" si="4"/>
        <v>No</v>
      </c>
      <c r="O10" s="92" t="str">
        <f t="shared" ca="1" si="4"/>
        <v>No</v>
      </c>
      <c r="P10" s="95">
        <v>3</v>
      </c>
      <c r="Q10" s="117">
        <v>1</v>
      </c>
      <c r="R10" s="117">
        <f t="shared" ca="1" si="5"/>
        <v>4</v>
      </c>
      <c r="S10" s="117">
        <f t="shared" ref="S10" ca="1" si="13">SUM(B10,P10:R10)</f>
        <v>10</v>
      </c>
      <c r="T10" s="117" t="str">
        <f t="shared" ca="1" si="7"/>
        <v>No</v>
      </c>
      <c r="U10" s="92" t="str">
        <f t="shared" ca="1" si="7"/>
        <v>No</v>
      </c>
      <c r="V10" s="92" t="str">
        <f t="shared" ca="1" si="7"/>
        <v>No</v>
      </c>
      <c r="W10" s="92" t="str">
        <f t="shared" ca="1" si="7"/>
        <v>No</v>
      </c>
      <c r="X10" s="92" t="str">
        <f t="shared" ca="1" si="7"/>
        <v>No</v>
      </c>
      <c r="Y10" s="92" t="str">
        <f t="shared" ca="1" si="7"/>
        <v>No</v>
      </c>
      <c r="Z10" s="92" t="str">
        <f t="shared" ca="1" si="7"/>
        <v>No</v>
      </c>
      <c r="AA10" s="92" t="str">
        <f t="shared" ca="1" si="7"/>
        <v>No</v>
      </c>
      <c r="AB10" s="94" t="str">
        <f t="shared" ca="1" si="7"/>
        <v>No</v>
      </c>
    </row>
    <row r="11" spans="1:28" x14ac:dyDescent="0.25">
      <c r="A11" s="98" t="s">
        <v>125</v>
      </c>
      <c r="B11" s="124">
        <v>2</v>
      </c>
      <c r="C11" s="116">
        <v>0</v>
      </c>
      <c r="D11" s="116">
        <v>0</v>
      </c>
      <c r="E11" s="116">
        <f t="shared" ref="E11:E18" ca="1" si="14">RANDBETWEEN(1,20)</f>
        <v>16</v>
      </c>
      <c r="F11" s="116">
        <f t="shared" ref="F11:F16" ca="1" si="15">SUM(B11:E11)</f>
        <v>18</v>
      </c>
      <c r="G11" s="116" t="str">
        <f t="shared" ca="1" si="8"/>
        <v>Yes</v>
      </c>
      <c r="H11" s="124" t="str">
        <f t="shared" ca="1" si="8"/>
        <v>Yes</v>
      </c>
      <c r="I11" s="124" t="str">
        <f t="shared" ca="1" si="8"/>
        <v>Yes</v>
      </c>
      <c r="J11" s="124" t="str">
        <f t="shared" ca="1" si="8"/>
        <v>Yes</v>
      </c>
      <c r="K11" s="124" t="str">
        <f t="shared" ca="1" si="8"/>
        <v>Yes</v>
      </c>
      <c r="L11" s="124" t="str">
        <f t="shared" ca="1" si="8"/>
        <v>Yes</v>
      </c>
      <c r="M11" s="124" t="str">
        <f t="shared" ca="1" si="8"/>
        <v>No</v>
      </c>
      <c r="N11" s="124" t="str">
        <f t="shared" ca="1" si="8"/>
        <v>No</v>
      </c>
      <c r="O11" s="124" t="str">
        <f t="shared" ca="1" si="8"/>
        <v>No</v>
      </c>
      <c r="P11" s="18">
        <v>1</v>
      </c>
      <c r="Q11" s="116">
        <v>0</v>
      </c>
      <c r="R11" s="116">
        <f t="shared" ref="R11:R18" ca="1" si="16">RANDBETWEEN(1,20)</f>
        <v>15</v>
      </c>
      <c r="S11" s="116">
        <f t="shared" ref="S11:S16" ca="1" si="17">SUM(B11,P11:R11)</f>
        <v>18</v>
      </c>
      <c r="T11" s="116" t="str">
        <f t="shared" ca="1" si="9"/>
        <v>Yes</v>
      </c>
      <c r="U11" s="124" t="str">
        <f t="shared" ca="1" si="9"/>
        <v>Yes</v>
      </c>
      <c r="V11" s="124" t="str">
        <f t="shared" ca="1" si="9"/>
        <v>Yes</v>
      </c>
      <c r="W11" s="124" t="str">
        <f t="shared" ca="1" si="9"/>
        <v>Yes</v>
      </c>
      <c r="X11" s="124" t="str">
        <f t="shared" ca="1" si="9"/>
        <v>Yes</v>
      </c>
      <c r="Y11" s="124" t="str">
        <f t="shared" ca="1" si="9"/>
        <v>Yes</v>
      </c>
      <c r="Z11" s="124" t="str">
        <f t="shared" ca="1" si="9"/>
        <v>No</v>
      </c>
      <c r="AA11" s="124" t="str">
        <f t="shared" ca="1" si="9"/>
        <v>No</v>
      </c>
      <c r="AB11" s="45" t="str">
        <f t="shared" ca="1" si="9"/>
        <v>No</v>
      </c>
    </row>
    <row r="12" spans="1:28" x14ac:dyDescent="0.25">
      <c r="A12" s="99" t="s">
        <v>124</v>
      </c>
      <c r="B12" s="92">
        <v>2</v>
      </c>
      <c r="C12" s="117">
        <v>0</v>
      </c>
      <c r="D12" s="117">
        <v>1</v>
      </c>
      <c r="E12" s="117">
        <f t="shared" ca="1" si="14"/>
        <v>4</v>
      </c>
      <c r="F12" s="117">
        <f t="shared" ca="1" si="15"/>
        <v>7</v>
      </c>
      <c r="G12" s="117" t="str">
        <f t="shared" ca="1" si="8"/>
        <v>No</v>
      </c>
      <c r="H12" s="92" t="str">
        <f t="shared" ca="1" si="8"/>
        <v>No</v>
      </c>
      <c r="I12" s="92" t="str">
        <f t="shared" ca="1" si="8"/>
        <v>No</v>
      </c>
      <c r="J12" s="92" t="str">
        <f t="shared" ca="1" si="8"/>
        <v>No</v>
      </c>
      <c r="K12" s="92" t="str">
        <f t="shared" ca="1" si="8"/>
        <v>No</v>
      </c>
      <c r="L12" s="92" t="str">
        <f t="shared" ca="1" si="8"/>
        <v>No</v>
      </c>
      <c r="M12" s="92" t="str">
        <f t="shared" ca="1" si="8"/>
        <v>No</v>
      </c>
      <c r="N12" s="92" t="str">
        <f t="shared" ca="1" si="8"/>
        <v>No</v>
      </c>
      <c r="O12" s="92" t="str">
        <f t="shared" ca="1" si="8"/>
        <v>No</v>
      </c>
      <c r="P12" s="95">
        <v>1</v>
      </c>
      <c r="Q12" s="117">
        <v>1</v>
      </c>
      <c r="R12" s="117">
        <f t="shared" ca="1" si="16"/>
        <v>18</v>
      </c>
      <c r="S12" s="117">
        <f t="shared" ca="1" si="17"/>
        <v>22</v>
      </c>
      <c r="T12" s="117" t="str">
        <f t="shared" ca="1" si="9"/>
        <v>Yes</v>
      </c>
      <c r="U12" s="92" t="str">
        <f t="shared" ca="1" si="9"/>
        <v>Yes</v>
      </c>
      <c r="V12" s="92" t="str">
        <f t="shared" ca="1" si="9"/>
        <v>Yes</v>
      </c>
      <c r="W12" s="92" t="str">
        <f t="shared" ca="1" si="9"/>
        <v>Yes</v>
      </c>
      <c r="X12" s="92" t="str">
        <f t="shared" ca="1" si="9"/>
        <v>Yes</v>
      </c>
      <c r="Y12" s="92" t="str">
        <f t="shared" ca="1" si="9"/>
        <v>Yes</v>
      </c>
      <c r="Z12" s="92" t="str">
        <f t="shared" ca="1" si="9"/>
        <v>Yes</v>
      </c>
      <c r="AA12" s="92" t="str">
        <f t="shared" ca="1" si="9"/>
        <v>Yes</v>
      </c>
      <c r="AB12" s="94" t="str">
        <f t="shared" ca="1" si="9"/>
        <v>Yes</v>
      </c>
    </row>
    <row r="13" spans="1:28" x14ac:dyDescent="0.25">
      <c r="A13" s="165" t="s">
        <v>73</v>
      </c>
      <c r="B13" s="166">
        <v>3</v>
      </c>
      <c r="C13" s="167">
        <v>0</v>
      </c>
      <c r="D13" s="167">
        <v>0</v>
      </c>
      <c r="E13" s="167">
        <f t="shared" ca="1" si="14"/>
        <v>14</v>
      </c>
      <c r="F13" s="167">
        <f t="shared" ca="1" si="15"/>
        <v>17</v>
      </c>
      <c r="G13" s="167" t="str">
        <f t="shared" ca="1" si="8"/>
        <v>Yes</v>
      </c>
      <c r="H13" s="166" t="str">
        <f t="shared" ca="1" si="8"/>
        <v>Yes</v>
      </c>
      <c r="I13" s="166" t="str">
        <f t="shared" ca="1" si="8"/>
        <v>Yes</v>
      </c>
      <c r="J13" s="166" t="str">
        <f t="shared" ca="1" si="8"/>
        <v>Yes</v>
      </c>
      <c r="K13" s="166" t="str">
        <f t="shared" ca="1" si="8"/>
        <v>Yes</v>
      </c>
      <c r="L13" s="166" t="str">
        <f t="shared" ca="1" si="8"/>
        <v>Yes</v>
      </c>
      <c r="M13" s="166" t="str">
        <f t="shared" ca="1" si="8"/>
        <v>No</v>
      </c>
      <c r="N13" s="166" t="str">
        <f t="shared" ca="1" si="8"/>
        <v>No</v>
      </c>
      <c r="O13" s="166" t="str">
        <f t="shared" ca="1" si="8"/>
        <v>No</v>
      </c>
      <c r="P13" s="168">
        <v>0</v>
      </c>
      <c r="Q13" s="167">
        <v>0</v>
      </c>
      <c r="R13" s="167">
        <f t="shared" ca="1" si="16"/>
        <v>4</v>
      </c>
      <c r="S13" s="167">
        <f t="shared" ca="1" si="17"/>
        <v>7</v>
      </c>
      <c r="T13" s="167" t="str">
        <f t="shared" ca="1" si="9"/>
        <v>No</v>
      </c>
      <c r="U13" s="166" t="str">
        <f t="shared" ca="1" si="9"/>
        <v>No</v>
      </c>
      <c r="V13" s="166" t="str">
        <f t="shared" ca="1" si="9"/>
        <v>No</v>
      </c>
      <c r="W13" s="166" t="str">
        <f t="shared" ca="1" si="9"/>
        <v>No</v>
      </c>
      <c r="X13" s="166" t="str">
        <f t="shared" ca="1" si="9"/>
        <v>No</v>
      </c>
      <c r="Y13" s="166" t="str">
        <f t="shared" ca="1" si="9"/>
        <v>No</v>
      </c>
      <c r="Z13" s="166" t="str">
        <f t="shared" ca="1" si="9"/>
        <v>No</v>
      </c>
      <c r="AA13" s="166" t="str">
        <f t="shared" ca="1" si="9"/>
        <v>No</v>
      </c>
      <c r="AB13" s="169" t="str">
        <f t="shared" ca="1" si="9"/>
        <v>No</v>
      </c>
    </row>
    <row r="14" spans="1:28" x14ac:dyDescent="0.25">
      <c r="A14" s="170" t="s">
        <v>119</v>
      </c>
      <c r="B14" s="166">
        <v>2</v>
      </c>
      <c r="C14" s="167">
        <v>0</v>
      </c>
      <c r="D14" s="167">
        <v>0</v>
      </c>
      <c r="E14" s="167">
        <f t="shared" ca="1" si="14"/>
        <v>4</v>
      </c>
      <c r="F14" s="167">
        <f t="shared" ca="1" si="15"/>
        <v>6</v>
      </c>
      <c r="G14" s="167" t="str">
        <f t="shared" ca="1" si="4"/>
        <v>No</v>
      </c>
      <c r="H14" s="166" t="str">
        <f t="shared" ca="1" si="4"/>
        <v>No</v>
      </c>
      <c r="I14" s="166" t="str">
        <f t="shared" ca="1" si="4"/>
        <v>No</v>
      </c>
      <c r="J14" s="166" t="str">
        <f t="shared" ca="1" si="4"/>
        <v>No</v>
      </c>
      <c r="K14" s="166" t="str">
        <f t="shared" ca="1" si="4"/>
        <v>No</v>
      </c>
      <c r="L14" s="166" t="str">
        <f t="shared" ca="1" si="4"/>
        <v>No</v>
      </c>
      <c r="M14" s="166" t="str">
        <f t="shared" ca="1" si="4"/>
        <v>No</v>
      </c>
      <c r="N14" s="166" t="str">
        <f t="shared" ca="1" si="4"/>
        <v>No</v>
      </c>
      <c r="O14" s="166" t="str">
        <f t="shared" ca="1" si="4"/>
        <v>No</v>
      </c>
      <c r="P14" s="171">
        <v>1</v>
      </c>
      <c r="Q14" s="167">
        <v>0</v>
      </c>
      <c r="R14" s="167">
        <f t="shared" ca="1" si="16"/>
        <v>5</v>
      </c>
      <c r="S14" s="167">
        <f t="shared" ca="1" si="17"/>
        <v>8</v>
      </c>
      <c r="T14" s="167" t="str">
        <f t="shared" ca="1" si="7"/>
        <v>No</v>
      </c>
      <c r="U14" s="166" t="str">
        <f t="shared" ca="1" si="7"/>
        <v>No</v>
      </c>
      <c r="V14" s="166" t="str">
        <f t="shared" ca="1" si="7"/>
        <v>No</v>
      </c>
      <c r="W14" s="166" t="str">
        <f t="shared" ca="1" si="7"/>
        <v>No</v>
      </c>
      <c r="X14" s="166" t="str">
        <f t="shared" ca="1" si="7"/>
        <v>No</v>
      </c>
      <c r="Y14" s="166" t="str">
        <f t="shared" ca="1" si="7"/>
        <v>No</v>
      </c>
      <c r="Z14" s="166" t="str">
        <f t="shared" ca="1" si="7"/>
        <v>No</v>
      </c>
      <c r="AA14" s="166" t="str">
        <f t="shared" ca="1" si="7"/>
        <v>No</v>
      </c>
      <c r="AB14" s="169" t="str">
        <f t="shared" ca="1" si="7"/>
        <v>No</v>
      </c>
    </row>
    <row r="15" spans="1:28" x14ac:dyDescent="0.25">
      <c r="A15" s="98" t="s">
        <v>126</v>
      </c>
      <c r="B15" s="174">
        <v>3</v>
      </c>
      <c r="C15" s="175">
        <v>5</v>
      </c>
      <c r="D15" s="116">
        <v>1</v>
      </c>
      <c r="E15" s="116">
        <f t="shared" ca="1" si="14"/>
        <v>3</v>
      </c>
      <c r="F15" s="116">
        <f t="shared" ca="1" si="15"/>
        <v>12</v>
      </c>
      <c r="G15" s="116" t="str">
        <f t="shared" ref="G15:O18" ca="1" si="18">IF($F15&gt;G$3-1,"Yes","No")</f>
        <v>Yes</v>
      </c>
      <c r="H15" s="124" t="str">
        <f t="shared" ca="1" si="18"/>
        <v>No</v>
      </c>
      <c r="I15" s="124" t="str">
        <f t="shared" ca="1" si="18"/>
        <v>No</v>
      </c>
      <c r="J15" s="124" t="str">
        <f t="shared" ca="1" si="18"/>
        <v>No</v>
      </c>
      <c r="K15" s="124" t="str">
        <f t="shared" ca="1" si="18"/>
        <v>No</v>
      </c>
      <c r="L15" s="124" t="str">
        <f t="shared" ca="1" si="18"/>
        <v>No</v>
      </c>
      <c r="M15" s="124" t="str">
        <f t="shared" ca="1" si="18"/>
        <v>No</v>
      </c>
      <c r="N15" s="124" t="str">
        <f t="shared" ca="1" si="18"/>
        <v>No</v>
      </c>
      <c r="O15" s="124" t="str">
        <f t="shared" ca="1" si="18"/>
        <v>No</v>
      </c>
      <c r="P15" s="18">
        <v>5</v>
      </c>
      <c r="Q15" s="116">
        <v>4</v>
      </c>
      <c r="R15" s="116">
        <f t="shared" ca="1" si="16"/>
        <v>4</v>
      </c>
      <c r="S15" s="116">
        <f t="shared" ca="1" si="17"/>
        <v>16</v>
      </c>
      <c r="T15" s="116" t="str">
        <f t="shared" ref="T15:AB18" ca="1" si="19">IF($S15&gt;T$3-1,"Yes","No")</f>
        <v>Yes</v>
      </c>
      <c r="U15" s="124" t="str">
        <f t="shared" ca="1" si="19"/>
        <v>Yes</v>
      </c>
      <c r="V15" s="124" t="str">
        <f t="shared" ca="1" si="19"/>
        <v>Yes</v>
      </c>
      <c r="W15" s="124" t="str">
        <f t="shared" ca="1" si="19"/>
        <v>Yes</v>
      </c>
      <c r="X15" s="124" t="str">
        <f t="shared" ca="1" si="19"/>
        <v>Yes</v>
      </c>
      <c r="Y15" s="124" t="str">
        <f t="shared" ca="1" si="19"/>
        <v>No</v>
      </c>
      <c r="Z15" s="124" t="str">
        <f t="shared" ca="1" si="19"/>
        <v>No</v>
      </c>
      <c r="AA15" s="124" t="str">
        <f t="shared" ca="1" si="19"/>
        <v>No</v>
      </c>
      <c r="AB15" s="45" t="str">
        <f t="shared" ca="1" si="19"/>
        <v>No</v>
      </c>
    </row>
    <row r="16" spans="1:28" x14ac:dyDescent="0.25">
      <c r="A16" s="99" t="s">
        <v>77</v>
      </c>
      <c r="B16" s="92">
        <v>3</v>
      </c>
      <c r="C16" s="117">
        <v>0</v>
      </c>
      <c r="D16" s="117">
        <v>0</v>
      </c>
      <c r="E16" s="117">
        <f t="shared" ca="1" si="14"/>
        <v>9</v>
      </c>
      <c r="F16" s="117">
        <f t="shared" ca="1" si="15"/>
        <v>12</v>
      </c>
      <c r="G16" s="117" t="str">
        <f t="shared" ca="1" si="18"/>
        <v>Yes</v>
      </c>
      <c r="H16" s="92" t="str">
        <f t="shared" ca="1" si="18"/>
        <v>No</v>
      </c>
      <c r="I16" s="92" t="str">
        <f t="shared" ca="1" si="18"/>
        <v>No</v>
      </c>
      <c r="J16" s="92" t="str">
        <f t="shared" ca="1" si="18"/>
        <v>No</v>
      </c>
      <c r="K16" s="92" t="str">
        <f t="shared" ca="1" si="18"/>
        <v>No</v>
      </c>
      <c r="L16" s="92" t="str">
        <f t="shared" ca="1" si="18"/>
        <v>No</v>
      </c>
      <c r="M16" s="92" t="str">
        <f t="shared" ca="1" si="18"/>
        <v>No</v>
      </c>
      <c r="N16" s="92" t="str">
        <f t="shared" ca="1" si="18"/>
        <v>No</v>
      </c>
      <c r="O16" s="92" t="str">
        <f t="shared" ca="1" si="18"/>
        <v>No</v>
      </c>
      <c r="P16" s="95">
        <v>5</v>
      </c>
      <c r="Q16" s="117">
        <v>0</v>
      </c>
      <c r="R16" s="117">
        <f t="shared" ca="1" si="16"/>
        <v>3</v>
      </c>
      <c r="S16" s="117">
        <f t="shared" ca="1" si="17"/>
        <v>11</v>
      </c>
      <c r="T16" s="117" t="str">
        <f t="shared" ca="1" si="19"/>
        <v>No</v>
      </c>
      <c r="U16" s="92" t="str">
        <f t="shared" ca="1" si="19"/>
        <v>No</v>
      </c>
      <c r="V16" s="92" t="str">
        <f t="shared" ca="1" si="19"/>
        <v>No</v>
      </c>
      <c r="W16" s="92" t="str">
        <f t="shared" ca="1" si="19"/>
        <v>No</v>
      </c>
      <c r="X16" s="92" t="str">
        <f t="shared" ca="1" si="19"/>
        <v>No</v>
      </c>
      <c r="Y16" s="92" t="str">
        <f t="shared" ca="1" si="19"/>
        <v>No</v>
      </c>
      <c r="Z16" s="92" t="str">
        <f t="shared" ca="1" si="19"/>
        <v>No</v>
      </c>
      <c r="AA16" s="92" t="str">
        <f t="shared" ca="1" si="19"/>
        <v>No</v>
      </c>
      <c r="AB16" s="94" t="str">
        <f t="shared" ca="1" si="19"/>
        <v>No</v>
      </c>
    </row>
    <row r="17" spans="1:28" x14ac:dyDescent="0.25">
      <c r="A17" s="188" t="s">
        <v>126</v>
      </c>
      <c r="B17" s="174">
        <v>4</v>
      </c>
      <c r="C17" s="175">
        <v>5</v>
      </c>
      <c r="D17" s="116">
        <v>1</v>
      </c>
      <c r="E17" s="116">
        <f t="shared" ca="1" si="14"/>
        <v>5</v>
      </c>
      <c r="F17" s="116">
        <f t="shared" ref="F17:F18" ca="1" si="20">SUM(B17:E17)</f>
        <v>15</v>
      </c>
      <c r="G17" s="116" t="str">
        <f t="shared" ca="1" si="18"/>
        <v>Yes</v>
      </c>
      <c r="H17" s="124" t="str">
        <f t="shared" ca="1" si="18"/>
        <v>Yes</v>
      </c>
      <c r="I17" s="124" t="str">
        <f t="shared" ca="1" si="18"/>
        <v>Yes</v>
      </c>
      <c r="J17" s="124" t="str">
        <f t="shared" ca="1" si="18"/>
        <v>Yes</v>
      </c>
      <c r="K17" s="124" t="str">
        <f t="shared" ca="1" si="18"/>
        <v>No</v>
      </c>
      <c r="L17" s="124" t="str">
        <f t="shared" ca="1" si="18"/>
        <v>No</v>
      </c>
      <c r="M17" s="124" t="str">
        <f t="shared" ca="1" si="18"/>
        <v>No</v>
      </c>
      <c r="N17" s="124" t="str">
        <f t="shared" ca="1" si="18"/>
        <v>No</v>
      </c>
      <c r="O17" s="124" t="str">
        <f t="shared" ca="1" si="18"/>
        <v>No</v>
      </c>
      <c r="P17" s="18">
        <v>5</v>
      </c>
      <c r="Q17" s="116">
        <v>4</v>
      </c>
      <c r="R17" s="116">
        <f t="shared" ca="1" si="16"/>
        <v>11</v>
      </c>
      <c r="S17" s="116">
        <f t="shared" ref="S17:S18" ca="1" si="21">SUM(B17,P17:R17)</f>
        <v>24</v>
      </c>
      <c r="T17" s="116" t="str">
        <f t="shared" ca="1" si="19"/>
        <v>Yes</v>
      </c>
      <c r="U17" s="124" t="str">
        <f t="shared" ca="1" si="19"/>
        <v>Yes</v>
      </c>
      <c r="V17" s="124" t="str">
        <f t="shared" ca="1" si="19"/>
        <v>Yes</v>
      </c>
      <c r="W17" s="124" t="str">
        <f t="shared" ca="1" si="19"/>
        <v>Yes</v>
      </c>
      <c r="X17" s="124" t="str">
        <f t="shared" ca="1" si="19"/>
        <v>Yes</v>
      </c>
      <c r="Y17" s="124" t="str">
        <f t="shared" ca="1" si="19"/>
        <v>Yes</v>
      </c>
      <c r="Z17" s="124" t="str">
        <f t="shared" ca="1" si="19"/>
        <v>Yes</v>
      </c>
      <c r="AA17" s="124" t="str">
        <f t="shared" ca="1" si="19"/>
        <v>Yes</v>
      </c>
      <c r="AB17" s="45" t="str">
        <f t="shared" ca="1" si="19"/>
        <v>Yes</v>
      </c>
    </row>
    <row r="18" spans="1:28" x14ac:dyDescent="0.25">
      <c r="A18" s="189" t="s">
        <v>77</v>
      </c>
      <c r="B18" s="92">
        <v>4</v>
      </c>
      <c r="C18" s="117">
        <v>0</v>
      </c>
      <c r="D18" s="117">
        <v>0</v>
      </c>
      <c r="E18" s="117">
        <f t="shared" ca="1" si="14"/>
        <v>12</v>
      </c>
      <c r="F18" s="117">
        <f t="shared" ca="1" si="20"/>
        <v>16</v>
      </c>
      <c r="G18" s="117" t="str">
        <f t="shared" ca="1" si="18"/>
        <v>Yes</v>
      </c>
      <c r="H18" s="92" t="str">
        <f t="shared" ca="1" si="18"/>
        <v>Yes</v>
      </c>
      <c r="I18" s="92" t="str">
        <f t="shared" ca="1" si="18"/>
        <v>Yes</v>
      </c>
      <c r="J18" s="92" t="str">
        <f t="shared" ca="1" si="18"/>
        <v>Yes</v>
      </c>
      <c r="K18" s="92" t="str">
        <f t="shared" ca="1" si="18"/>
        <v>Yes</v>
      </c>
      <c r="L18" s="92" t="str">
        <f t="shared" ca="1" si="18"/>
        <v>No</v>
      </c>
      <c r="M18" s="92" t="str">
        <f t="shared" ca="1" si="18"/>
        <v>No</v>
      </c>
      <c r="N18" s="92" t="str">
        <f t="shared" ca="1" si="18"/>
        <v>No</v>
      </c>
      <c r="O18" s="92" t="str">
        <f t="shared" ca="1" si="18"/>
        <v>No</v>
      </c>
      <c r="P18" s="95">
        <v>5</v>
      </c>
      <c r="Q18" s="117">
        <v>0</v>
      </c>
      <c r="R18" s="117">
        <f t="shared" ca="1" si="16"/>
        <v>13</v>
      </c>
      <c r="S18" s="117">
        <f t="shared" ca="1" si="21"/>
        <v>22</v>
      </c>
      <c r="T18" s="117" t="str">
        <f t="shared" ca="1" si="19"/>
        <v>Yes</v>
      </c>
      <c r="U18" s="92" t="str">
        <f t="shared" ca="1" si="19"/>
        <v>Yes</v>
      </c>
      <c r="V18" s="92" t="str">
        <f t="shared" ca="1" si="19"/>
        <v>Yes</v>
      </c>
      <c r="W18" s="92" t="str">
        <f t="shared" ca="1" si="19"/>
        <v>Yes</v>
      </c>
      <c r="X18" s="92" t="str">
        <f t="shared" ca="1" si="19"/>
        <v>Yes</v>
      </c>
      <c r="Y18" s="92" t="str">
        <f t="shared" ca="1" si="19"/>
        <v>Yes</v>
      </c>
      <c r="Z18" s="92" t="str">
        <f t="shared" ca="1" si="19"/>
        <v>Yes</v>
      </c>
      <c r="AA18" s="92" t="str">
        <f t="shared" ca="1" si="19"/>
        <v>Yes</v>
      </c>
      <c r="AB18" s="94" t="str">
        <f t="shared" ca="1" si="19"/>
        <v>Yes</v>
      </c>
    </row>
    <row r="19" spans="1:28" x14ac:dyDescent="0.25">
      <c r="A19" s="172" t="s">
        <v>99</v>
      </c>
      <c r="B19" s="166">
        <v>5</v>
      </c>
      <c r="C19" s="167">
        <v>2</v>
      </c>
      <c r="D19" s="167">
        <v>0</v>
      </c>
      <c r="E19" s="167">
        <f t="shared" ca="1" si="2"/>
        <v>20</v>
      </c>
      <c r="F19" s="167">
        <f t="shared" ca="1" si="3"/>
        <v>27</v>
      </c>
      <c r="G19" s="167" t="str">
        <f t="shared" ref="G19:O19" ca="1" si="22">IF($F19&gt;G$3-1,"Yes","No")</f>
        <v>Yes</v>
      </c>
      <c r="H19" s="166" t="str">
        <f t="shared" ca="1" si="22"/>
        <v>Yes</v>
      </c>
      <c r="I19" s="166" t="str">
        <f t="shared" ca="1" si="22"/>
        <v>Yes</v>
      </c>
      <c r="J19" s="166" t="str">
        <f t="shared" ca="1" si="22"/>
        <v>Yes</v>
      </c>
      <c r="K19" s="166" t="str">
        <f t="shared" ca="1" si="22"/>
        <v>Yes</v>
      </c>
      <c r="L19" s="166" t="str">
        <f t="shared" ca="1" si="22"/>
        <v>Yes</v>
      </c>
      <c r="M19" s="166" t="str">
        <f t="shared" ca="1" si="22"/>
        <v>Yes</v>
      </c>
      <c r="N19" s="166" t="str">
        <f t="shared" ca="1" si="22"/>
        <v>Yes</v>
      </c>
      <c r="O19" s="166" t="str">
        <f t="shared" ca="1" si="22"/>
        <v>Yes</v>
      </c>
      <c r="P19" s="168">
        <v>3</v>
      </c>
      <c r="Q19" s="167">
        <v>2</v>
      </c>
      <c r="R19" s="167">
        <f t="shared" ca="1" si="5"/>
        <v>11</v>
      </c>
      <c r="S19" s="167">
        <f t="shared" ca="1" si="6"/>
        <v>21</v>
      </c>
      <c r="T19" s="167" t="str">
        <f t="shared" ref="T19:AB19" ca="1" si="23">IF($S19&gt;T$3-1,"Yes","No")</f>
        <v>Yes</v>
      </c>
      <c r="U19" s="166" t="str">
        <f t="shared" ca="1" si="23"/>
        <v>Yes</v>
      </c>
      <c r="V19" s="166" t="str">
        <f t="shared" ca="1" si="23"/>
        <v>Yes</v>
      </c>
      <c r="W19" s="166" t="str">
        <f t="shared" ca="1" si="23"/>
        <v>Yes</v>
      </c>
      <c r="X19" s="166" t="str">
        <f t="shared" ca="1" si="23"/>
        <v>Yes</v>
      </c>
      <c r="Y19" s="166" t="str">
        <f t="shared" ca="1" si="23"/>
        <v>Yes</v>
      </c>
      <c r="Z19" s="166" t="str">
        <f t="shared" ca="1" si="23"/>
        <v>Yes</v>
      </c>
      <c r="AA19" s="166" t="str">
        <f t="shared" ca="1" si="23"/>
        <v>Yes</v>
      </c>
      <c r="AB19" s="169" t="str">
        <f t="shared" ca="1" si="23"/>
        <v>Yes</v>
      </c>
    </row>
    <row r="20" spans="1:28" x14ac:dyDescent="0.25">
      <c r="A20" s="159" t="s">
        <v>75</v>
      </c>
      <c r="B20" s="124">
        <v>3</v>
      </c>
      <c r="C20" s="116">
        <v>-1</v>
      </c>
      <c r="D20" s="116">
        <v>0</v>
      </c>
      <c r="E20" s="116">
        <f t="shared" ref="E20:E23" ca="1" si="24">RANDBETWEEN(1,20)</f>
        <v>19</v>
      </c>
      <c r="F20" s="116">
        <f t="shared" ref="F20:F22" ca="1" si="25">SUM(B20:E20)</f>
        <v>21</v>
      </c>
      <c r="G20" s="116" t="str">
        <f t="shared" ref="G20:O23" ca="1" si="26">IF($F20&gt;G$3-1,"Yes","No")</f>
        <v>Yes</v>
      </c>
      <c r="H20" s="124" t="str">
        <f t="shared" ca="1" si="26"/>
        <v>Yes</v>
      </c>
      <c r="I20" s="124" t="str">
        <f t="shared" ca="1" si="26"/>
        <v>Yes</v>
      </c>
      <c r="J20" s="124" t="str">
        <f t="shared" ca="1" si="26"/>
        <v>Yes</v>
      </c>
      <c r="K20" s="124" t="str">
        <f t="shared" ca="1" si="26"/>
        <v>Yes</v>
      </c>
      <c r="L20" s="124" t="str">
        <f t="shared" ca="1" si="26"/>
        <v>Yes</v>
      </c>
      <c r="M20" s="124" t="str">
        <f t="shared" ca="1" si="26"/>
        <v>Yes</v>
      </c>
      <c r="N20" s="124" t="str">
        <f t="shared" ca="1" si="26"/>
        <v>Yes</v>
      </c>
      <c r="O20" s="124" t="str">
        <f t="shared" ca="1" si="26"/>
        <v>Yes</v>
      </c>
      <c r="P20" s="18">
        <v>3</v>
      </c>
      <c r="Q20" s="116">
        <v>4</v>
      </c>
      <c r="R20" s="116">
        <f t="shared" ref="R20:R23" ca="1" si="27">RANDBETWEEN(1,20)</f>
        <v>18</v>
      </c>
      <c r="S20" s="116">
        <f t="shared" ref="S20:S22" ca="1" si="28">SUM(B20,P20:R20)</f>
        <v>28</v>
      </c>
      <c r="T20" s="116" t="str">
        <f t="shared" ref="T20:AB23" ca="1" si="29">IF($S20&gt;T$3-1,"Yes","No")</f>
        <v>Yes</v>
      </c>
      <c r="U20" s="124" t="str">
        <f t="shared" ca="1" si="29"/>
        <v>Yes</v>
      </c>
      <c r="V20" s="124" t="str">
        <f t="shared" ca="1" si="29"/>
        <v>Yes</v>
      </c>
      <c r="W20" s="124" t="str">
        <f t="shared" ca="1" si="29"/>
        <v>Yes</v>
      </c>
      <c r="X20" s="124" t="str">
        <f t="shared" ca="1" si="29"/>
        <v>Yes</v>
      </c>
      <c r="Y20" s="124" t="str">
        <f t="shared" ca="1" si="29"/>
        <v>Yes</v>
      </c>
      <c r="Z20" s="124" t="str">
        <f t="shared" ca="1" si="29"/>
        <v>Yes</v>
      </c>
      <c r="AA20" s="124" t="str">
        <f t="shared" ca="1" si="29"/>
        <v>Yes</v>
      </c>
      <c r="AB20" s="45" t="str">
        <f t="shared" ca="1" si="29"/>
        <v>Yes</v>
      </c>
    </row>
    <row r="21" spans="1:28" x14ac:dyDescent="0.25">
      <c r="A21" s="160" t="s">
        <v>69</v>
      </c>
      <c r="B21" s="92">
        <v>3</v>
      </c>
      <c r="C21" s="117">
        <v>-1</v>
      </c>
      <c r="D21" s="117">
        <v>1</v>
      </c>
      <c r="E21" s="117">
        <f t="shared" ca="1" si="24"/>
        <v>13</v>
      </c>
      <c r="F21" s="117">
        <f t="shared" ca="1" si="25"/>
        <v>16</v>
      </c>
      <c r="G21" s="117" t="str">
        <f t="shared" ca="1" si="26"/>
        <v>Yes</v>
      </c>
      <c r="H21" s="92" t="str">
        <f t="shared" ca="1" si="26"/>
        <v>Yes</v>
      </c>
      <c r="I21" s="92" t="str">
        <f t="shared" ca="1" si="26"/>
        <v>Yes</v>
      </c>
      <c r="J21" s="92" t="str">
        <f t="shared" ca="1" si="26"/>
        <v>Yes</v>
      </c>
      <c r="K21" s="92" t="str">
        <f t="shared" ca="1" si="26"/>
        <v>Yes</v>
      </c>
      <c r="L21" s="92" t="str">
        <f t="shared" ca="1" si="26"/>
        <v>No</v>
      </c>
      <c r="M21" s="92" t="str">
        <f t="shared" ca="1" si="26"/>
        <v>No</v>
      </c>
      <c r="N21" s="92" t="str">
        <f t="shared" ca="1" si="26"/>
        <v>No</v>
      </c>
      <c r="O21" s="92" t="str">
        <f t="shared" ca="1" si="26"/>
        <v>No</v>
      </c>
      <c r="P21" s="93">
        <v>2</v>
      </c>
      <c r="Q21" s="117">
        <v>0</v>
      </c>
      <c r="R21" s="117">
        <f t="shared" ca="1" si="27"/>
        <v>6</v>
      </c>
      <c r="S21" s="117">
        <f t="shared" ca="1" si="28"/>
        <v>11</v>
      </c>
      <c r="T21" s="117" t="str">
        <f t="shared" ca="1" si="29"/>
        <v>No</v>
      </c>
      <c r="U21" s="92" t="str">
        <f t="shared" ca="1" si="29"/>
        <v>No</v>
      </c>
      <c r="V21" s="92" t="str">
        <f t="shared" ca="1" si="29"/>
        <v>No</v>
      </c>
      <c r="W21" s="92" t="str">
        <f t="shared" ca="1" si="29"/>
        <v>No</v>
      </c>
      <c r="X21" s="92" t="str">
        <f t="shared" ca="1" si="29"/>
        <v>No</v>
      </c>
      <c r="Y21" s="92" t="str">
        <f t="shared" ca="1" si="29"/>
        <v>No</v>
      </c>
      <c r="Z21" s="92" t="str">
        <f t="shared" ca="1" si="29"/>
        <v>No</v>
      </c>
      <c r="AA21" s="92" t="str">
        <f t="shared" ca="1" si="29"/>
        <v>No</v>
      </c>
      <c r="AB21" s="94" t="str">
        <f t="shared" ca="1" si="29"/>
        <v>No</v>
      </c>
    </row>
    <row r="22" spans="1:28" x14ac:dyDescent="0.25">
      <c r="A22" s="191" t="s">
        <v>127</v>
      </c>
      <c r="B22" s="166">
        <v>3</v>
      </c>
      <c r="C22" s="167">
        <v>1</v>
      </c>
      <c r="D22" s="167">
        <v>0</v>
      </c>
      <c r="E22" s="167">
        <f t="shared" ca="1" si="24"/>
        <v>12</v>
      </c>
      <c r="F22" s="167">
        <f t="shared" ca="1" si="25"/>
        <v>16</v>
      </c>
      <c r="G22" s="167" t="str">
        <f t="shared" ca="1" si="26"/>
        <v>Yes</v>
      </c>
      <c r="H22" s="166" t="str">
        <f t="shared" ca="1" si="26"/>
        <v>Yes</v>
      </c>
      <c r="I22" s="166" t="str">
        <f t="shared" ca="1" si="26"/>
        <v>Yes</v>
      </c>
      <c r="J22" s="166" t="str">
        <f t="shared" ca="1" si="26"/>
        <v>Yes</v>
      </c>
      <c r="K22" s="166" t="str">
        <f t="shared" ca="1" si="26"/>
        <v>Yes</v>
      </c>
      <c r="L22" s="166" t="str">
        <f t="shared" ca="1" si="26"/>
        <v>No</v>
      </c>
      <c r="M22" s="166" t="str">
        <f t="shared" ca="1" si="26"/>
        <v>No</v>
      </c>
      <c r="N22" s="166" t="str">
        <f t="shared" ca="1" si="26"/>
        <v>No</v>
      </c>
      <c r="O22" s="166" t="str">
        <f t="shared" ca="1" si="26"/>
        <v>No</v>
      </c>
      <c r="P22" s="173">
        <v>2</v>
      </c>
      <c r="Q22" s="167">
        <v>0</v>
      </c>
      <c r="R22" s="167">
        <f t="shared" ca="1" si="27"/>
        <v>15</v>
      </c>
      <c r="S22" s="167">
        <f t="shared" ca="1" si="28"/>
        <v>20</v>
      </c>
      <c r="T22" s="167" t="str">
        <f t="shared" ca="1" si="29"/>
        <v>Yes</v>
      </c>
      <c r="U22" s="166" t="str">
        <f t="shared" ca="1" si="29"/>
        <v>Yes</v>
      </c>
      <c r="V22" s="166" t="str">
        <f t="shared" ca="1" si="29"/>
        <v>Yes</v>
      </c>
      <c r="W22" s="166" t="str">
        <f t="shared" ca="1" si="29"/>
        <v>Yes</v>
      </c>
      <c r="X22" s="166" t="str">
        <f t="shared" ca="1" si="29"/>
        <v>Yes</v>
      </c>
      <c r="Y22" s="166" t="str">
        <f t="shared" ca="1" si="29"/>
        <v>Yes</v>
      </c>
      <c r="Z22" s="166" t="str">
        <f t="shared" ca="1" si="29"/>
        <v>Yes</v>
      </c>
      <c r="AA22" s="166" t="str">
        <f t="shared" ca="1" si="29"/>
        <v>Yes</v>
      </c>
      <c r="AB22" s="169" t="str">
        <f t="shared" ca="1" si="29"/>
        <v>No</v>
      </c>
    </row>
    <row r="23" spans="1:28" ht="18.75" x14ac:dyDescent="0.25">
      <c r="A23" s="191" t="s">
        <v>132</v>
      </c>
      <c r="B23" s="166" t="s">
        <v>134</v>
      </c>
      <c r="C23" s="167">
        <v>0</v>
      </c>
      <c r="D23" s="167">
        <v>0</v>
      </c>
      <c r="E23" s="167">
        <f t="shared" ca="1" si="24"/>
        <v>18</v>
      </c>
      <c r="F23" s="167">
        <f t="shared" ref="F23" ca="1" si="30">SUM(B23:E23)</f>
        <v>18</v>
      </c>
      <c r="G23" s="167" t="str">
        <f t="shared" ca="1" si="26"/>
        <v>Yes</v>
      </c>
      <c r="H23" s="166" t="str">
        <f t="shared" ca="1" si="26"/>
        <v>Yes</v>
      </c>
      <c r="I23" s="166" t="str">
        <f t="shared" ca="1" si="26"/>
        <v>Yes</v>
      </c>
      <c r="J23" s="166" t="str">
        <f t="shared" ca="1" si="26"/>
        <v>Yes</v>
      </c>
      <c r="K23" s="166" t="str">
        <f t="shared" ca="1" si="26"/>
        <v>Yes</v>
      </c>
      <c r="L23" s="166" t="str">
        <f t="shared" ca="1" si="26"/>
        <v>Yes</v>
      </c>
      <c r="M23" s="166" t="str">
        <f t="shared" ca="1" si="26"/>
        <v>No</v>
      </c>
      <c r="N23" s="166" t="str">
        <f t="shared" ca="1" si="26"/>
        <v>No</v>
      </c>
      <c r="O23" s="166" t="str">
        <f t="shared" ca="1" si="26"/>
        <v>No</v>
      </c>
      <c r="P23" s="173">
        <v>0</v>
      </c>
      <c r="Q23" s="167">
        <v>0</v>
      </c>
      <c r="R23" s="167">
        <f t="shared" ca="1" si="27"/>
        <v>18</v>
      </c>
      <c r="S23" s="167">
        <f t="shared" ref="S23" ca="1" si="31">SUM(B23,P23:R23)</f>
        <v>18</v>
      </c>
      <c r="T23" s="167" t="str">
        <f t="shared" ca="1" si="29"/>
        <v>Yes</v>
      </c>
      <c r="U23" s="166" t="str">
        <f t="shared" ca="1" si="29"/>
        <v>Yes</v>
      </c>
      <c r="V23" s="166" t="str">
        <f t="shared" ca="1" si="29"/>
        <v>Yes</v>
      </c>
      <c r="W23" s="166" t="str">
        <f t="shared" ca="1" si="29"/>
        <v>Yes</v>
      </c>
      <c r="X23" s="166" t="str">
        <f t="shared" ca="1" si="29"/>
        <v>Yes</v>
      </c>
      <c r="Y23" s="166" t="str">
        <f t="shared" ca="1" si="29"/>
        <v>Yes</v>
      </c>
      <c r="Z23" s="166" t="str">
        <f t="shared" ca="1" si="29"/>
        <v>No</v>
      </c>
      <c r="AA23" s="166" t="str">
        <f t="shared" ca="1" si="29"/>
        <v>No</v>
      </c>
      <c r="AB23" s="169" t="str">
        <f t="shared" ca="1" si="29"/>
        <v>No</v>
      </c>
    </row>
    <row r="24" spans="1:28" ht="19.5" thickBot="1" x14ac:dyDescent="0.3">
      <c r="A24" s="176" t="s">
        <v>110</v>
      </c>
      <c r="B24" s="125">
        <v>3</v>
      </c>
      <c r="C24" s="126">
        <v>0</v>
      </c>
      <c r="D24" s="126">
        <v>1</v>
      </c>
      <c r="E24" s="126">
        <f t="shared" ca="1" si="2"/>
        <v>2</v>
      </c>
      <c r="F24" s="126">
        <f t="shared" ref="F24" ca="1" si="32">SUM(B24:E24)</f>
        <v>6</v>
      </c>
      <c r="G24" s="126" t="str">
        <f t="shared" ref="G24:O24" ca="1" si="33">IF($F24&gt;G$3-1,"Yes","No")</f>
        <v>No</v>
      </c>
      <c r="H24" s="125" t="str">
        <f t="shared" ca="1" si="33"/>
        <v>No</v>
      </c>
      <c r="I24" s="125" t="str">
        <f t="shared" ca="1" si="33"/>
        <v>No</v>
      </c>
      <c r="J24" s="125" t="str">
        <f t="shared" ca="1" si="33"/>
        <v>No</v>
      </c>
      <c r="K24" s="125" t="str">
        <f t="shared" ca="1" si="33"/>
        <v>No</v>
      </c>
      <c r="L24" s="125" t="str">
        <f t="shared" ca="1" si="33"/>
        <v>No</v>
      </c>
      <c r="M24" s="125" t="str">
        <f t="shared" ca="1" si="33"/>
        <v>No</v>
      </c>
      <c r="N24" s="125" t="str">
        <f t="shared" ca="1" si="33"/>
        <v>No</v>
      </c>
      <c r="O24" s="125" t="str">
        <f t="shared" ca="1" si="33"/>
        <v>No</v>
      </c>
      <c r="P24" s="128">
        <v>0</v>
      </c>
      <c r="Q24" s="126">
        <v>0</v>
      </c>
      <c r="R24" s="126">
        <f t="shared" ca="1" si="5"/>
        <v>11</v>
      </c>
      <c r="S24" s="126">
        <f t="shared" ref="S24" ca="1" si="34">SUM(B24,P24:R24)</f>
        <v>14</v>
      </c>
      <c r="T24" s="126" t="str">
        <f t="shared" ref="T24:AB24" ca="1" si="35">IF($S24&gt;T$3-1,"Yes","No")</f>
        <v>Yes</v>
      </c>
      <c r="U24" s="125" t="str">
        <f t="shared" ca="1" si="35"/>
        <v>Yes</v>
      </c>
      <c r="V24" s="125" t="str">
        <f t="shared" ca="1" si="35"/>
        <v>Yes</v>
      </c>
      <c r="W24" s="125" t="str">
        <f t="shared" ca="1" si="35"/>
        <v>No</v>
      </c>
      <c r="X24" s="125" t="str">
        <f t="shared" ca="1" si="35"/>
        <v>No</v>
      </c>
      <c r="Y24" s="125" t="str">
        <f t="shared" ca="1" si="35"/>
        <v>No</v>
      </c>
      <c r="Z24" s="125" t="str">
        <f t="shared" ca="1" si="35"/>
        <v>No</v>
      </c>
      <c r="AA24" s="125" t="str">
        <f t="shared" ca="1" si="35"/>
        <v>No</v>
      </c>
      <c r="AB24" s="127" t="str">
        <f t="shared" ca="1" si="35"/>
        <v>No</v>
      </c>
    </row>
  </sheetData>
  <sortState ref="A4:AB30">
    <sortCondition ref="A4:A9"/>
  </sortState>
  <conditionalFormatting sqref="A2:G3 P2:T2 AD1:XFD5 P3:S3 A1:F1 P1:S1 A4:AB5 A6:XFD22 A24:XFD1048576 B23:XFD23">
    <cfRule type="cellIs" dxfId="219" priority="1119" operator="equal">
      <formula>"No"</formula>
    </cfRule>
    <cfRule type="cellIs" dxfId="218" priority="1120" operator="equal">
      <formula>"Yes"</formula>
    </cfRule>
  </conditionalFormatting>
  <conditionalFormatting sqref="R1:R1048576 E1:E1048576">
    <cfRule type="cellIs" dxfId="217" priority="1115" operator="equal">
      <formula>1</formula>
    </cfRule>
    <cfRule type="cellIs" dxfId="216" priority="1118" operator="equal">
      <formula>20</formula>
    </cfRule>
  </conditionalFormatting>
  <conditionalFormatting sqref="U1">
    <cfRule type="cellIs" dxfId="215" priority="959" operator="equal">
      <formula>"No"</formula>
    </cfRule>
    <cfRule type="cellIs" dxfId="214" priority="960" operator="equal">
      <formula>"Yes"</formula>
    </cfRule>
  </conditionalFormatting>
  <conditionalFormatting sqref="V1">
    <cfRule type="cellIs" dxfId="213" priority="781" operator="equal">
      <formula>"No"</formula>
    </cfRule>
    <cfRule type="cellIs" dxfId="212" priority="782" operator="equal">
      <formula>"Yes"</formula>
    </cfRule>
  </conditionalFormatting>
  <conditionalFormatting sqref="V1">
    <cfRule type="cellIs" dxfId="211" priority="761" operator="equal">
      <formula>"No"</formula>
    </cfRule>
    <cfRule type="cellIs" dxfId="210" priority="762" operator="equal">
      <formula>"Yes"</formula>
    </cfRule>
  </conditionalFormatting>
  <conditionalFormatting sqref="I1:J1 I2:I3">
    <cfRule type="cellIs" dxfId="209" priority="727" operator="equal">
      <formula>"No"</formula>
    </cfRule>
    <cfRule type="cellIs" dxfId="208" priority="728" operator="equal">
      <formula>"Yes"</formula>
    </cfRule>
  </conditionalFormatting>
  <conditionalFormatting sqref="O1">
    <cfRule type="cellIs" dxfId="207" priority="717" operator="equal">
      <formula>"No"</formula>
    </cfRule>
    <cfRule type="cellIs" dxfId="206" priority="718" operator="equal">
      <formula>"Yes"</formula>
    </cfRule>
  </conditionalFormatting>
  <conditionalFormatting sqref="I1:J1 I2">
    <cfRule type="cellIs" dxfId="205" priority="713" operator="equal">
      <formula>"No"</formula>
    </cfRule>
    <cfRule type="cellIs" dxfId="204" priority="714" operator="equal">
      <formula>"Yes"</formula>
    </cfRule>
  </conditionalFormatting>
  <conditionalFormatting sqref="H3">
    <cfRule type="cellIs" dxfId="203" priority="741" operator="equal">
      <formula>"No"</formula>
    </cfRule>
    <cfRule type="cellIs" dxfId="202" priority="742" operator="equal">
      <formula>"Yes"</formula>
    </cfRule>
  </conditionalFormatting>
  <conditionalFormatting sqref="K1:K3">
    <cfRule type="cellIs" dxfId="201" priority="703" operator="equal">
      <formula>"No"</formula>
    </cfRule>
    <cfRule type="cellIs" dxfId="200" priority="704" operator="equal">
      <formula>"Yes"</formula>
    </cfRule>
  </conditionalFormatting>
  <conditionalFormatting sqref="O3">
    <cfRule type="cellIs" dxfId="199" priority="737" operator="equal">
      <formula>"No"</formula>
    </cfRule>
    <cfRule type="cellIs" dxfId="198" priority="738" operator="equal">
      <formula>"Yes"</formula>
    </cfRule>
  </conditionalFormatting>
  <conditionalFormatting sqref="K3">
    <cfRule type="cellIs" dxfId="197" priority="735" operator="equal">
      <formula>"No"</formula>
    </cfRule>
    <cfRule type="cellIs" dxfId="196" priority="736" operator="equal">
      <formula>"Yes"</formula>
    </cfRule>
  </conditionalFormatting>
  <conditionalFormatting sqref="L3">
    <cfRule type="cellIs" dxfId="195" priority="731" operator="equal">
      <formula>"No"</formula>
    </cfRule>
    <cfRule type="cellIs" dxfId="194" priority="732" operator="equal">
      <formula>"Yes"</formula>
    </cfRule>
  </conditionalFormatting>
  <conditionalFormatting sqref="M1">
    <cfRule type="cellIs" dxfId="193" priority="721" operator="equal">
      <formula>"No"</formula>
    </cfRule>
    <cfRule type="cellIs" dxfId="192" priority="722" operator="equal">
      <formula>"Yes"</formula>
    </cfRule>
  </conditionalFormatting>
  <conditionalFormatting sqref="I3">
    <cfRule type="cellIs" dxfId="191" priority="715" operator="equal">
      <formula>"No"</formula>
    </cfRule>
    <cfRule type="cellIs" dxfId="190" priority="716" operator="equal">
      <formula>"Yes"</formula>
    </cfRule>
  </conditionalFormatting>
  <conditionalFormatting sqref="L3">
    <cfRule type="cellIs" dxfId="189" priority="711" operator="equal">
      <formula>"No"</formula>
    </cfRule>
    <cfRule type="cellIs" dxfId="188" priority="712" operator="equal">
      <formula>"Yes"</formula>
    </cfRule>
  </conditionalFormatting>
  <conditionalFormatting sqref="O3">
    <cfRule type="cellIs" dxfId="187" priority="743" operator="equal">
      <formula>"No"</formula>
    </cfRule>
    <cfRule type="cellIs" dxfId="186" priority="744" operator="equal">
      <formula>"Yes"</formula>
    </cfRule>
  </conditionalFormatting>
  <conditionalFormatting sqref="H1:H2">
    <cfRule type="cellIs" dxfId="185" priority="739" operator="equal">
      <formula>"No"</formula>
    </cfRule>
    <cfRule type="cellIs" dxfId="184" priority="740" operator="equal">
      <formula>"Yes"</formula>
    </cfRule>
  </conditionalFormatting>
  <conditionalFormatting sqref="K1:K2">
    <cfRule type="cellIs" dxfId="183" priority="733" operator="equal">
      <formula>"No"</formula>
    </cfRule>
    <cfRule type="cellIs" dxfId="182" priority="734" operator="equal">
      <formula>"Yes"</formula>
    </cfRule>
  </conditionalFormatting>
  <conditionalFormatting sqref="M1">
    <cfRule type="cellIs" dxfId="181" priority="725" operator="equal">
      <formula>"No"</formula>
    </cfRule>
    <cfRule type="cellIs" dxfId="180" priority="726" operator="equal">
      <formula>"Yes"</formula>
    </cfRule>
  </conditionalFormatting>
  <conditionalFormatting sqref="O1">
    <cfRule type="cellIs" dxfId="179" priority="719" operator="equal">
      <formula>"No"</formula>
    </cfRule>
    <cfRule type="cellIs" dxfId="178" priority="720" operator="equal">
      <formula>"Yes"</formula>
    </cfRule>
  </conditionalFormatting>
  <conditionalFormatting sqref="M1">
    <cfRule type="cellIs" dxfId="177" priority="705" operator="equal">
      <formula>"No"</formula>
    </cfRule>
    <cfRule type="cellIs" dxfId="176" priority="706" operator="equal">
      <formula>"Yes"</formula>
    </cfRule>
  </conditionalFormatting>
  <conditionalFormatting sqref="O3">
    <cfRule type="cellIs" dxfId="175" priority="699" operator="equal">
      <formula>"No"</formula>
    </cfRule>
    <cfRule type="cellIs" dxfId="174" priority="700" operator="equal">
      <formula>"Yes"</formula>
    </cfRule>
  </conditionalFormatting>
  <conditionalFormatting sqref="O1 O3">
    <cfRule type="cellIs" dxfId="173" priority="701" operator="equal">
      <formula>"No"</formula>
    </cfRule>
    <cfRule type="cellIs" dxfId="172" priority="702" operator="equal">
      <formula>"Yes"</formula>
    </cfRule>
  </conditionalFormatting>
  <conditionalFormatting sqref="O1">
    <cfRule type="cellIs" dxfId="171" priority="697" operator="equal">
      <formula>"No"</formula>
    </cfRule>
    <cfRule type="cellIs" dxfId="170" priority="698" operator="equal">
      <formula>"Yes"</formula>
    </cfRule>
  </conditionalFormatting>
  <conditionalFormatting sqref="N3">
    <cfRule type="cellIs" dxfId="169" priority="691" operator="equal">
      <formula>"No"</formula>
    </cfRule>
    <cfRule type="cellIs" dxfId="168" priority="692" operator="equal">
      <formula>"Yes"</formula>
    </cfRule>
  </conditionalFormatting>
  <conditionalFormatting sqref="N3">
    <cfRule type="cellIs" dxfId="167" priority="689" operator="equal">
      <formula>"No"</formula>
    </cfRule>
    <cfRule type="cellIs" dxfId="166" priority="690" operator="equal">
      <formula>"Yes"</formula>
    </cfRule>
  </conditionalFormatting>
  <conditionalFormatting sqref="N3">
    <cfRule type="cellIs" dxfId="165" priority="685" operator="equal">
      <formula>"No"</formula>
    </cfRule>
    <cfRule type="cellIs" dxfId="164" priority="686" operator="equal">
      <formula>"Yes"</formula>
    </cfRule>
  </conditionalFormatting>
  <conditionalFormatting sqref="AB1">
    <cfRule type="cellIs" dxfId="163" priority="557" operator="equal">
      <formula>"No"</formula>
    </cfRule>
    <cfRule type="cellIs" dxfId="162" priority="558" operator="equal">
      <formula>"Yes"</formula>
    </cfRule>
  </conditionalFormatting>
  <conditionalFormatting sqref="AB1">
    <cfRule type="cellIs" dxfId="161" priority="559" operator="equal">
      <formula>"No"</formula>
    </cfRule>
    <cfRule type="cellIs" dxfId="160" priority="560" operator="equal">
      <formula>"Yes"</formula>
    </cfRule>
  </conditionalFormatting>
  <conditionalFormatting sqref="AB1">
    <cfRule type="cellIs" dxfId="159" priority="555" operator="equal">
      <formula>"No"</formula>
    </cfRule>
    <cfRule type="cellIs" dxfId="158" priority="556" operator="equal">
      <formula>"Yes"</formula>
    </cfRule>
  </conditionalFormatting>
  <conditionalFormatting sqref="AB1">
    <cfRule type="cellIs" dxfId="157" priority="553" operator="equal">
      <formula>"No"</formula>
    </cfRule>
    <cfRule type="cellIs" dxfId="156" priority="554" operator="equal">
      <formula>"Yes"</formula>
    </cfRule>
  </conditionalFormatting>
  <conditionalFormatting sqref="L1">
    <cfRule type="cellIs" dxfId="155" priority="519" operator="equal">
      <formula>"No"</formula>
    </cfRule>
    <cfRule type="cellIs" dxfId="154" priority="520" operator="equal">
      <formula>"Yes"</formula>
    </cfRule>
  </conditionalFormatting>
  <conditionalFormatting sqref="L1">
    <cfRule type="cellIs" dxfId="153" priority="517" operator="equal">
      <formula>"No"</formula>
    </cfRule>
    <cfRule type="cellIs" dxfId="152" priority="518" operator="equal">
      <formula>"Yes"</formula>
    </cfRule>
  </conditionalFormatting>
  <conditionalFormatting sqref="Y1:Z1 Z2">
    <cfRule type="cellIs" dxfId="151" priority="251" operator="equal">
      <formula>"No"</formula>
    </cfRule>
    <cfRule type="cellIs" dxfId="150" priority="252" operator="equal">
      <formula>"Yes"</formula>
    </cfRule>
  </conditionalFormatting>
  <conditionalFormatting sqref="Y1:Z1 Z2">
    <cfRule type="cellIs" dxfId="149" priority="255" operator="equal">
      <formula>"No"</formula>
    </cfRule>
    <cfRule type="cellIs" dxfId="148" priority="256" operator="equal">
      <formula>"Yes"</formula>
    </cfRule>
  </conditionalFormatting>
  <conditionalFormatting sqref="Y1:Z1 Z2">
    <cfRule type="cellIs" dxfId="147" priority="247" operator="equal">
      <formula>"No"</formula>
    </cfRule>
    <cfRule type="cellIs" dxfId="146" priority="248" operator="equal">
      <formula>"Yes"</formula>
    </cfRule>
  </conditionalFormatting>
  <conditionalFormatting sqref="N1">
    <cfRule type="cellIs" dxfId="145" priority="203" operator="equal">
      <formula>"No"</formula>
    </cfRule>
    <cfRule type="cellIs" dxfId="144" priority="204" operator="equal">
      <formula>"Yes"</formula>
    </cfRule>
  </conditionalFormatting>
  <conditionalFormatting sqref="N1">
    <cfRule type="cellIs" dxfId="143" priority="201" operator="equal">
      <formula>"No"</formula>
    </cfRule>
    <cfRule type="cellIs" dxfId="142" priority="202" operator="equal">
      <formula>"Yes"</formula>
    </cfRule>
  </conditionalFormatting>
  <conditionalFormatting sqref="N1">
    <cfRule type="cellIs" dxfId="141" priority="199" operator="equal">
      <formula>"No"</formula>
    </cfRule>
    <cfRule type="cellIs" dxfId="140" priority="200" operator="equal">
      <formula>"Yes"</formula>
    </cfRule>
  </conditionalFormatting>
  <conditionalFormatting sqref="AA1:AA2">
    <cfRule type="cellIs" dxfId="139" priority="187" operator="equal">
      <formula>"No"</formula>
    </cfRule>
    <cfRule type="cellIs" dxfId="138" priority="188" operator="equal">
      <formula>"Yes"</formula>
    </cfRule>
  </conditionalFormatting>
  <conditionalFormatting sqref="AA1:AA2">
    <cfRule type="cellIs" dxfId="137" priority="185" operator="equal">
      <formula>"No"</formula>
    </cfRule>
    <cfRule type="cellIs" dxfId="136" priority="186" operator="equal">
      <formula>"Yes"</formula>
    </cfRule>
  </conditionalFormatting>
  <conditionalFormatting sqref="AA1:AA2">
    <cfRule type="cellIs" dxfId="135" priority="183" operator="equal">
      <formula>"No"</formula>
    </cfRule>
    <cfRule type="cellIs" dxfId="134" priority="184" operator="equal">
      <formula>"Yes"</formula>
    </cfRule>
  </conditionalFormatting>
  <conditionalFormatting sqref="W1">
    <cfRule type="cellIs" dxfId="133" priority="179" operator="equal">
      <formula>"No"</formula>
    </cfRule>
    <cfRule type="cellIs" dxfId="132" priority="180" operator="equal">
      <formula>"Yes"</formula>
    </cfRule>
  </conditionalFormatting>
  <conditionalFormatting sqref="W1">
    <cfRule type="cellIs" dxfId="131" priority="181" operator="equal">
      <formula>"No"</formula>
    </cfRule>
    <cfRule type="cellIs" dxfId="130" priority="182" operator="equal">
      <formula>"Yes"</formula>
    </cfRule>
  </conditionalFormatting>
  <conditionalFormatting sqref="T3">
    <cfRule type="cellIs" dxfId="129" priority="177" operator="equal">
      <formula>"No"</formula>
    </cfRule>
    <cfRule type="cellIs" dxfId="128" priority="178" operator="equal">
      <formula>"Yes"</formula>
    </cfRule>
  </conditionalFormatting>
  <conditionalFormatting sqref="U3">
    <cfRule type="cellIs" dxfId="127" priority="173" operator="equal">
      <formula>"No"</formula>
    </cfRule>
    <cfRule type="cellIs" dxfId="126" priority="174" operator="equal">
      <formula>"Yes"</formula>
    </cfRule>
  </conditionalFormatting>
  <conditionalFormatting sqref="W3">
    <cfRule type="cellIs" dxfId="125" priority="153" operator="equal">
      <formula>"No"</formula>
    </cfRule>
    <cfRule type="cellIs" dxfId="124" priority="154" operator="equal">
      <formula>"Yes"</formula>
    </cfRule>
  </conditionalFormatting>
  <conditionalFormatting sqref="Y3">
    <cfRule type="cellIs" dxfId="123" priority="163" operator="equal">
      <formula>"No"</formula>
    </cfRule>
    <cfRule type="cellIs" dxfId="122" priority="164" operator="equal">
      <formula>"Yes"</formula>
    </cfRule>
  </conditionalFormatting>
  <conditionalFormatting sqref="W3">
    <cfRule type="cellIs" dxfId="121" priority="169" operator="equal">
      <formula>"No"</formula>
    </cfRule>
    <cfRule type="cellIs" dxfId="120" priority="170" operator="equal">
      <formula>"Yes"</formula>
    </cfRule>
  </conditionalFormatting>
  <conditionalFormatting sqref="X3">
    <cfRule type="cellIs" dxfId="119" priority="167" operator="equal">
      <formula>"No"</formula>
    </cfRule>
    <cfRule type="cellIs" dxfId="118" priority="168" operator="equal">
      <formula>"Yes"</formula>
    </cfRule>
  </conditionalFormatting>
  <conditionalFormatting sqref="Y3">
    <cfRule type="cellIs" dxfId="117" priority="161" operator="equal">
      <formula>"No"</formula>
    </cfRule>
    <cfRule type="cellIs" dxfId="116" priority="162" operator="equal">
      <formula>"Yes"</formula>
    </cfRule>
  </conditionalFormatting>
  <conditionalFormatting sqref="V3">
    <cfRule type="cellIs" dxfId="115" priority="165" operator="equal">
      <formula>"No"</formula>
    </cfRule>
    <cfRule type="cellIs" dxfId="114" priority="166" operator="equal">
      <formula>"Yes"</formula>
    </cfRule>
  </conditionalFormatting>
  <conditionalFormatting sqref="V3">
    <cfRule type="cellIs" dxfId="113" priority="159" operator="equal">
      <formula>"No"</formula>
    </cfRule>
    <cfRule type="cellIs" dxfId="112" priority="160" operator="equal">
      <formula>"Yes"</formula>
    </cfRule>
  </conditionalFormatting>
  <conditionalFormatting sqref="X3">
    <cfRule type="cellIs" dxfId="111" priority="157" operator="equal">
      <formula>"No"</formula>
    </cfRule>
    <cfRule type="cellIs" dxfId="110" priority="158" operator="equal">
      <formula>"Yes"</formula>
    </cfRule>
  </conditionalFormatting>
  <conditionalFormatting sqref="Y3">
    <cfRule type="cellIs" dxfId="109" priority="155" operator="equal">
      <formula>"No"</formula>
    </cfRule>
    <cfRule type="cellIs" dxfId="108" priority="156" operator="equal">
      <formula>"Yes"</formula>
    </cfRule>
  </conditionalFormatting>
  <conditionalFormatting sqref="AA3">
    <cfRule type="cellIs" dxfId="107" priority="143" operator="equal">
      <formula>"No"</formula>
    </cfRule>
    <cfRule type="cellIs" dxfId="106" priority="144" operator="equal">
      <formula>"Yes"</formula>
    </cfRule>
  </conditionalFormatting>
  <conditionalFormatting sqref="AA3">
    <cfRule type="cellIs" dxfId="105" priority="147" operator="equal">
      <formula>"No"</formula>
    </cfRule>
    <cfRule type="cellIs" dxfId="104" priority="148" operator="equal">
      <formula>"Yes"</formula>
    </cfRule>
  </conditionalFormatting>
  <conditionalFormatting sqref="AA3">
    <cfRule type="cellIs" dxfId="103" priority="145" operator="equal">
      <formula>"No"</formula>
    </cfRule>
    <cfRule type="cellIs" dxfId="102" priority="146" operator="equal">
      <formula>"Yes"</formula>
    </cfRule>
  </conditionalFormatting>
  <conditionalFormatting sqref="J2:J3">
    <cfRule type="cellIs" dxfId="101" priority="135" operator="equal">
      <formula>"No"</formula>
    </cfRule>
    <cfRule type="cellIs" dxfId="100" priority="136" operator="equal">
      <formula>"Yes"</formula>
    </cfRule>
  </conditionalFormatting>
  <conditionalFormatting sqref="J3">
    <cfRule type="cellIs" dxfId="99" priority="139" operator="equal">
      <formula>"No"</formula>
    </cfRule>
    <cfRule type="cellIs" dxfId="98" priority="140" operator="equal">
      <formula>"Yes"</formula>
    </cfRule>
  </conditionalFormatting>
  <conditionalFormatting sqref="J2">
    <cfRule type="cellIs" dxfId="97" priority="137" operator="equal">
      <formula>"No"</formula>
    </cfRule>
    <cfRule type="cellIs" dxfId="96" priority="138" operator="equal">
      <formula>"Yes"</formula>
    </cfRule>
  </conditionalFormatting>
  <conditionalFormatting sqref="AB2:AB3">
    <cfRule type="cellIs" dxfId="95" priority="131" operator="equal">
      <formula>"No"</formula>
    </cfRule>
    <cfRule type="cellIs" dxfId="94" priority="132" operator="equal">
      <formula>"Yes"</formula>
    </cfRule>
  </conditionalFormatting>
  <conditionalFormatting sqref="AB2:AB3">
    <cfRule type="cellIs" dxfId="93" priority="133" operator="equal">
      <formula>"No"</formula>
    </cfRule>
    <cfRule type="cellIs" dxfId="92" priority="134" operator="equal">
      <formula>"Yes"</formula>
    </cfRule>
  </conditionalFormatting>
  <conditionalFormatting sqref="AB2:AB3">
    <cfRule type="cellIs" dxfId="91" priority="129" operator="equal">
      <formula>"No"</formula>
    </cfRule>
    <cfRule type="cellIs" dxfId="90" priority="130" operator="equal">
      <formula>"Yes"</formula>
    </cfRule>
  </conditionalFormatting>
  <conditionalFormatting sqref="AB2:AB3">
    <cfRule type="cellIs" dxfId="89" priority="127" operator="equal">
      <formula>"No"</formula>
    </cfRule>
    <cfRule type="cellIs" dxfId="88" priority="128" operator="equal">
      <formula>"Yes"</formula>
    </cfRule>
  </conditionalFormatting>
  <conditionalFormatting sqref="Z3">
    <cfRule type="cellIs" dxfId="87" priority="119" operator="equal">
      <formula>"No"</formula>
    </cfRule>
    <cfRule type="cellIs" dxfId="86" priority="120" operator="equal">
      <formula>"Yes"</formula>
    </cfRule>
  </conditionalFormatting>
  <conditionalFormatting sqref="Z3">
    <cfRule type="cellIs" dxfId="85" priority="123" operator="equal">
      <formula>"No"</formula>
    </cfRule>
    <cfRule type="cellIs" dxfId="84" priority="124" operator="equal">
      <formula>"Yes"</formula>
    </cfRule>
  </conditionalFormatting>
  <conditionalFormatting sqref="Z3">
    <cfRule type="cellIs" dxfId="83" priority="121" operator="equal">
      <formula>"No"</formula>
    </cfRule>
    <cfRule type="cellIs" dxfId="82" priority="122" operator="equal">
      <formula>"Yes"</formula>
    </cfRule>
  </conditionalFormatting>
  <conditionalFormatting sqref="G1">
    <cfRule type="cellIs" dxfId="81" priority="115" operator="equal">
      <formula>"No"</formula>
    </cfRule>
    <cfRule type="cellIs" dxfId="80" priority="116" operator="equal">
      <formula>"Yes"</formula>
    </cfRule>
  </conditionalFormatting>
  <conditionalFormatting sqref="G1">
    <cfRule type="cellIs" dxfId="79" priority="117" operator="equal">
      <formula>"No"</formula>
    </cfRule>
    <cfRule type="cellIs" dxfId="78" priority="118" operator="equal">
      <formula>"Yes"</formula>
    </cfRule>
  </conditionalFormatting>
  <conditionalFormatting sqref="T1">
    <cfRule type="cellIs" dxfId="77" priority="111" operator="equal">
      <formula>"No"</formula>
    </cfRule>
    <cfRule type="cellIs" dxfId="76" priority="112" operator="equal">
      <formula>"Yes"</formula>
    </cfRule>
  </conditionalFormatting>
  <conditionalFormatting sqref="T1">
    <cfRule type="cellIs" dxfId="75" priority="113" operator="equal">
      <formula>"No"</formula>
    </cfRule>
    <cfRule type="cellIs" dxfId="74" priority="114" operator="equal">
      <formula>"Yes"</formula>
    </cfRule>
  </conditionalFormatting>
  <conditionalFormatting sqref="X2">
    <cfRule type="cellIs" dxfId="73" priority="103" operator="equal">
      <formula>"No"</formula>
    </cfRule>
    <cfRule type="cellIs" dxfId="72" priority="104" operator="equal">
      <formula>"Yes"</formula>
    </cfRule>
  </conditionalFormatting>
  <conditionalFormatting sqref="X2">
    <cfRule type="cellIs" dxfId="71" priority="109" operator="equal">
      <formula>"No"</formula>
    </cfRule>
    <cfRule type="cellIs" dxfId="70" priority="110" operator="equal">
      <formula>"Yes"</formula>
    </cfRule>
  </conditionalFormatting>
  <conditionalFormatting sqref="W2">
    <cfRule type="cellIs" dxfId="69" priority="99" operator="equal">
      <formula>"No"</formula>
    </cfRule>
    <cfRule type="cellIs" dxfId="68" priority="100" operator="equal">
      <formula>"Yes"</formula>
    </cfRule>
  </conditionalFormatting>
  <conditionalFormatting sqref="W2">
    <cfRule type="cellIs" dxfId="67" priority="101" operator="equal">
      <formula>"No"</formula>
    </cfRule>
    <cfRule type="cellIs" dxfId="66" priority="102" operator="equal">
      <formula>"Yes"</formula>
    </cfRule>
  </conditionalFormatting>
  <conditionalFormatting sqref="E4:E24">
    <cfRule type="cellIs" dxfId="65" priority="98" operator="equal">
      <formula>19</formula>
    </cfRule>
  </conditionalFormatting>
  <conditionalFormatting sqref="R4:R24 E4:E24">
    <cfRule type="cellIs" dxfId="64" priority="97" operator="equal">
      <formula>19</formula>
    </cfRule>
  </conditionalFormatting>
  <conditionalFormatting sqref="L2">
    <cfRule type="cellIs" dxfId="63" priority="89" operator="equal">
      <formula>"No"</formula>
    </cfRule>
    <cfRule type="cellIs" dxfId="62" priority="90" operator="equal">
      <formula>"Yes"</formula>
    </cfRule>
  </conditionalFormatting>
  <conditionalFormatting sqref="L2">
    <cfRule type="cellIs" dxfId="61" priority="91" operator="equal">
      <formula>"No"</formula>
    </cfRule>
    <cfRule type="cellIs" dxfId="60" priority="92" operator="equal">
      <formula>"Yes"</formula>
    </cfRule>
  </conditionalFormatting>
  <conditionalFormatting sqref="L2">
    <cfRule type="cellIs" dxfId="59" priority="87" operator="equal">
      <formula>"No"</formula>
    </cfRule>
    <cfRule type="cellIs" dxfId="58" priority="88" operator="equal">
      <formula>"Yes"</formula>
    </cfRule>
  </conditionalFormatting>
  <conditionalFormatting sqref="E24">
    <cfRule type="cellIs" dxfId="57" priority="65" operator="equal">
      <formula>19</formula>
    </cfRule>
  </conditionalFormatting>
  <conditionalFormatting sqref="R24">
    <cfRule type="cellIs" dxfId="56" priority="64" operator="equal">
      <formula>19</formula>
    </cfRule>
  </conditionalFormatting>
  <conditionalFormatting sqref="E24">
    <cfRule type="cellIs" dxfId="55" priority="63" operator="equal">
      <formula>19</formula>
    </cfRule>
  </conditionalFormatting>
  <conditionalFormatting sqref="Y2">
    <cfRule type="cellIs" dxfId="54" priority="59" operator="equal">
      <formula>"No"</formula>
    </cfRule>
    <cfRule type="cellIs" dxfId="53" priority="60" operator="equal">
      <formula>"Yes"</formula>
    </cfRule>
  </conditionalFormatting>
  <conditionalFormatting sqref="Y2">
    <cfRule type="cellIs" dxfId="52" priority="61" operator="equal">
      <formula>"No"</formula>
    </cfRule>
    <cfRule type="cellIs" dxfId="51" priority="62" operator="equal">
      <formula>"Yes"</formula>
    </cfRule>
  </conditionalFormatting>
  <conditionalFormatting sqref="Y2">
    <cfRule type="cellIs" dxfId="50" priority="57" operator="equal">
      <formula>"No"</formula>
    </cfRule>
    <cfRule type="cellIs" dxfId="49" priority="58" operator="equal">
      <formula>"Yes"</formula>
    </cfRule>
  </conditionalFormatting>
  <conditionalFormatting sqref="E14">
    <cfRule type="cellIs" dxfId="48" priority="36" operator="equal">
      <formula>19</formula>
    </cfRule>
  </conditionalFormatting>
  <conditionalFormatting sqref="E14 R14">
    <cfRule type="cellIs" dxfId="47" priority="35" operator="equal">
      <formula>19</formula>
    </cfRule>
  </conditionalFormatting>
  <conditionalFormatting sqref="M2">
    <cfRule type="cellIs" dxfId="46" priority="31" operator="equal">
      <formula>"No"</formula>
    </cfRule>
    <cfRule type="cellIs" dxfId="45" priority="32" operator="equal">
      <formula>"Yes"</formula>
    </cfRule>
  </conditionalFormatting>
  <conditionalFormatting sqref="M2">
    <cfRule type="cellIs" dxfId="44" priority="33" operator="equal">
      <formula>"No"</formula>
    </cfRule>
    <cfRule type="cellIs" dxfId="43" priority="34" operator="equal">
      <formula>"Yes"</formula>
    </cfRule>
  </conditionalFormatting>
  <conditionalFormatting sqref="M2">
    <cfRule type="cellIs" dxfId="42" priority="29" operator="equal">
      <formula>"No"</formula>
    </cfRule>
    <cfRule type="cellIs" dxfId="41" priority="30" operator="equal">
      <formula>"Yes"</formula>
    </cfRule>
  </conditionalFormatting>
  <conditionalFormatting sqref="M3">
    <cfRule type="cellIs" dxfId="40" priority="23" operator="equal">
      <formula>"No"</formula>
    </cfRule>
    <cfRule type="cellIs" dxfId="39" priority="24" operator="equal">
      <formula>"Yes"</formula>
    </cfRule>
  </conditionalFormatting>
  <conditionalFormatting sqref="M3">
    <cfRule type="cellIs" dxfId="38" priority="27" operator="equal">
      <formula>"No"</formula>
    </cfRule>
    <cfRule type="cellIs" dxfId="37" priority="28" operator="equal">
      <formula>"Yes"</formula>
    </cfRule>
  </conditionalFormatting>
  <conditionalFormatting sqref="M3">
    <cfRule type="cellIs" dxfId="36" priority="25" operator="equal">
      <formula>"No"</formula>
    </cfRule>
    <cfRule type="cellIs" dxfId="35" priority="26" operator="equal">
      <formula>"Yes"</formula>
    </cfRule>
  </conditionalFormatting>
  <conditionalFormatting sqref="N2">
    <cfRule type="cellIs" dxfId="34" priority="21" operator="equal">
      <formula>"No"</formula>
    </cfRule>
    <cfRule type="cellIs" dxfId="33" priority="22" operator="equal">
      <formula>"Yes"</formula>
    </cfRule>
  </conditionalFormatting>
  <conditionalFormatting sqref="N2">
    <cfRule type="cellIs" dxfId="32" priority="19" operator="equal">
      <formula>"No"</formula>
    </cfRule>
    <cfRule type="cellIs" dxfId="31" priority="20" operator="equal">
      <formula>"Yes"</formula>
    </cfRule>
  </conditionalFormatting>
  <conditionalFormatting sqref="N2">
    <cfRule type="cellIs" dxfId="30" priority="17" operator="equal">
      <formula>"No"</formula>
    </cfRule>
    <cfRule type="cellIs" dxfId="29" priority="18" operator="equal">
      <formula>"Yes"</formula>
    </cfRule>
  </conditionalFormatting>
  <conditionalFormatting sqref="O2">
    <cfRule type="cellIs" dxfId="28" priority="13" operator="equal">
      <formula>"No"</formula>
    </cfRule>
    <cfRule type="cellIs" dxfId="27" priority="14" operator="equal">
      <formula>"Yes"</formula>
    </cfRule>
  </conditionalFormatting>
  <conditionalFormatting sqref="O2">
    <cfRule type="cellIs" dxfId="26" priority="15" operator="equal">
      <formula>"No"</formula>
    </cfRule>
    <cfRule type="cellIs" dxfId="25" priority="16" operator="equal">
      <formula>"Yes"</formula>
    </cfRule>
  </conditionalFormatting>
  <conditionalFormatting sqref="O2">
    <cfRule type="cellIs" dxfId="24" priority="11" operator="equal">
      <formula>"No"</formula>
    </cfRule>
    <cfRule type="cellIs" dxfId="23" priority="12" operator="equal">
      <formula>"Yes"</formula>
    </cfRule>
  </conditionalFormatting>
  <conditionalFormatting sqref="O2">
    <cfRule type="cellIs" dxfId="22" priority="9" operator="equal">
      <formula>"No"</formula>
    </cfRule>
    <cfRule type="cellIs" dxfId="21" priority="10" operator="equal">
      <formula>"Yes"</formula>
    </cfRule>
  </conditionalFormatting>
  <conditionalFormatting sqref="A23">
    <cfRule type="cellIs" dxfId="20" priority="7" operator="equal">
      <formula>"No"</formula>
    </cfRule>
    <cfRule type="cellIs" dxfId="19" priority="8" operator="equal">
      <formula>"Yes"</formula>
    </cfRule>
  </conditionalFormatting>
  <conditionalFormatting sqref="V2">
    <cfRule type="cellIs" dxfId="18" priority="5" operator="equal">
      <formula>"No"</formula>
    </cfRule>
    <cfRule type="cellIs" dxfId="17" priority="6" operator="equal">
      <formula>"Yes"</formula>
    </cfRule>
  </conditionalFormatting>
  <conditionalFormatting sqref="V2">
    <cfRule type="cellIs" dxfId="16" priority="3" operator="equal">
      <formula>"No"</formula>
    </cfRule>
    <cfRule type="cellIs" dxfId="15" priority="4" operator="equal">
      <formula>"Yes"</formula>
    </cfRule>
  </conditionalFormatting>
  <conditionalFormatting sqref="U2">
    <cfRule type="cellIs" dxfId="14" priority="1" operator="equal">
      <formula>"No"</formula>
    </cfRule>
    <cfRule type="cellIs" dxfId="13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20.12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8" width="8" style="2" customWidth="1"/>
    <col min="19" max="19" width="9" style="2" bestFit="1" customWidth="1"/>
    <col min="20" max="20" width="8" style="2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40" customFormat="1" ht="32.25" thickBot="1" x14ac:dyDescent="0.3">
      <c r="A2" s="37" t="s">
        <v>9</v>
      </c>
      <c r="B2" s="100" t="s">
        <v>59</v>
      </c>
      <c r="C2" s="138" t="s">
        <v>37</v>
      </c>
      <c r="D2" s="141" t="s">
        <v>38</v>
      </c>
      <c r="E2" s="85" t="s">
        <v>40</v>
      </c>
      <c r="F2" s="39" t="s">
        <v>41</v>
      </c>
      <c r="G2" s="62" t="s">
        <v>42</v>
      </c>
      <c r="H2" s="59" t="s">
        <v>43</v>
      </c>
      <c r="I2" s="56" t="s">
        <v>44</v>
      </c>
      <c r="J2" s="80" t="s">
        <v>45</v>
      </c>
      <c r="K2" s="38" t="s">
        <v>61</v>
      </c>
      <c r="L2" s="65" t="s">
        <v>46</v>
      </c>
      <c r="M2" s="71" t="s">
        <v>47</v>
      </c>
      <c r="N2" s="74" t="s">
        <v>48</v>
      </c>
      <c r="O2" s="77" t="s">
        <v>49</v>
      </c>
      <c r="P2" s="38" t="s">
        <v>50</v>
      </c>
      <c r="Q2" s="68" t="s">
        <v>51</v>
      </c>
      <c r="R2" s="39" t="s">
        <v>91</v>
      </c>
      <c r="S2" s="53" t="s">
        <v>60</v>
      </c>
      <c r="T2" s="106" t="s">
        <v>0</v>
      </c>
      <c r="U2" s="156" t="s">
        <v>39</v>
      </c>
      <c r="V2" s="152" t="s">
        <v>92</v>
      </c>
      <c r="W2" s="109" t="s">
        <v>52</v>
      </c>
    </row>
    <row r="3" spans="1:23" x14ac:dyDescent="0.25">
      <c r="A3" s="51" t="s">
        <v>64</v>
      </c>
      <c r="B3" s="101">
        <v>1</v>
      </c>
      <c r="C3" s="139" t="s">
        <v>53</v>
      </c>
      <c r="D3" s="142">
        <v>0</v>
      </c>
      <c r="E3" s="104"/>
      <c r="F3" s="42"/>
      <c r="G3" s="63"/>
      <c r="H3" s="60"/>
      <c r="I3" s="57"/>
      <c r="J3" s="81"/>
      <c r="K3" s="41"/>
      <c r="L3" s="66"/>
      <c r="M3" s="72"/>
      <c r="N3" s="75"/>
      <c r="O3" s="78"/>
      <c r="P3" s="41"/>
      <c r="Q3" s="69"/>
      <c r="R3" s="42">
        <f t="shared" ref="R3:R20" si="0">SUM(E3:Q3)</f>
        <v>0</v>
      </c>
      <c r="S3" s="54"/>
      <c r="T3" s="107"/>
      <c r="U3" s="157">
        <v>16</v>
      </c>
      <c r="V3" s="153">
        <f t="shared" ref="V3:V20" si="1">U3+T3-R3</f>
        <v>16</v>
      </c>
      <c r="W3" s="129">
        <f t="shared" ref="W3:W20" si="2">SMALL(U3:V3,1)</f>
        <v>16</v>
      </c>
    </row>
    <row r="4" spans="1:23" x14ac:dyDescent="0.25">
      <c r="A4" s="51" t="s">
        <v>55</v>
      </c>
      <c r="B4" s="101">
        <v>1</v>
      </c>
      <c r="C4" s="139" t="s">
        <v>53</v>
      </c>
      <c r="D4" s="142">
        <v>0</v>
      </c>
      <c r="E4" s="104"/>
      <c r="F4" s="42"/>
      <c r="G4" s="63"/>
      <c r="H4" s="60"/>
      <c r="I4" s="57"/>
      <c r="J4" s="81"/>
      <c r="K4" s="41"/>
      <c r="L4" s="66"/>
      <c r="M4" s="72"/>
      <c r="N4" s="75"/>
      <c r="O4" s="78"/>
      <c r="P4" s="41"/>
      <c r="Q4" s="69"/>
      <c r="R4" s="42">
        <f t="shared" si="0"/>
        <v>0</v>
      </c>
      <c r="S4" s="54"/>
      <c r="T4" s="107"/>
      <c r="U4" s="157">
        <v>24</v>
      </c>
      <c r="V4" s="154">
        <f t="shared" si="1"/>
        <v>24</v>
      </c>
      <c r="W4" s="110">
        <f t="shared" si="2"/>
        <v>24</v>
      </c>
    </row>
    <row r="5" spans="1:23" x14ac:dyDescent="0.25">
      <c r="A5" s="122" t="s">
        <v>71</v>
      </c>
      <c r="B5" s="123">
        <v>1</v>
      </c>
      <c r="C5" s="139" t="s">
        <v>53</v>
      </c>
      <c r="D5" s="142">
        <v>0</v>
      </c>
      <c r="E5" s="104"/>
      <c r="F5" s="42"/>
      <c r="G5" s="63"/>
      <c r="H5" s="60"/>
      <c r="I5" s="57"/>
      <c r="J5" s="81"/>
      <c r="K5" s="41"/>
      <c r="L5" s="66"/>
      <c r="M5" s="72"/>
      <c r="N5" s="75"/>
      <c r="O5" s="78"/>
      <c r="P5" s="41"/>
      <c r="Q5" s="69"/>
      <c r="R5" s="42">
        <f t="shared" si="0"/>
        <v>0</v>
      </c>
      <c r="S5" s="54"/>
      <c r="T5" s="107"/>
      <c r="U5" s="157">
        <v>13</v>
      </c>
      <c r="V5" s="154">
        <f t="shared" si="1"/>
        <v>13</v>
      </c>
      <c r="W5" s="110">
        <f t="shared" si="2"/>
        <v>13</v>
      </c>
    </row>
    <row r="6" spans="1:23" x14ac:dyDescent="0.25">
      <c r="A6" s="51" t="s">
        <v>102</v>
      </c>
      <c r="B6" s="101">
        <v>1</v>
      </c>
      <c r="C6" s="139" t="s">
        <v>53</v>
      </c>
      <c r="D6" s="142">
        <v>0</v>
      </c>
      <c r="E6" s="104"/>
      <c r="F6" s="42"/>
      <c r="G6" s="63"/>
      <c r="H6" s="60"/>
      <c r="I6" s="57"/>
      <c r="J6" s="81"/>
      <c r="K6" s="41"/>
      <c r="L6" s="66"/>
      <c r="M6" s="72"/>
      <c r="N6" s="75"/>
      <c r="O6" s="78"/>
      <c r="P6" s="41"/>
      <c r="Q6" s="69"/>
      <c r="R6" s="42">
        <f t="shared" si="0"/>
        <v>0</v>
      </c>
      <c r="S6" s="54"/>
      <c r="T6" s="107"/>
      <c r="U6" s="157">
        <v>14</v>
      </c>
      <c r="V6" s="154">
        <f t="shared" si="1"/>
        <v>14</v>
      </c>
      <c r="W6" s="110">
        <f t="shared" si="2"/>
        <v>14</v>
      </c>
    </row>
    <row r="7" spans="1:23" x14ac:dyDescent="0.25">
      <c r="A7" s="51" t="s">
        <v>63</v>
      </c>
      <c r="B7" s="101">
        <v>1</v>
      </c>
      <c r="C7" s="139" t="s">
        <v>53</v>
      </c>
      <c r="D7" s="142">
        <v>0</v>
      </c>
      <c r="E7" s="104"/>
      <c r="F7" s="42"/>
      <c r="G7" s="63"/>
      <c r="H7" s="60"/>
      <c r="I7" s="57"/>
      <c r="J7" s="81"/>
      <c r="K7" s="41"/>
      <c r="L7" s="66"/>
      <c r="M7" s="72"/>
      <c r="N7" s="75"/>
      <c r="O7" s="78"/>
      <c r="P7" s="41"/>
      <c r="Q7" s="69"/>
      <c r="R7" s="42">
        <f t="shared" si="0"/>
        <v>0</v>
      </c>
      <c r="S7" s="54"/>
      <c r="T7" s="107"/>
      <c r="U7" s="157">
        <v>26</v>
      </c>
      <c r="V7" s="154">
        <f t="shared" si="1"/>
        <v>26</v>
      </c>
      <c r="W7" s="110">
        <f t="shared" si="2"/>
        <v>26</v>
      </c>
    </row>
    <row r="8" spans="1:23" x14ac:dyDescent="0.25">
      <c r="A8" s="122" t="s">
        <v>72</v>
      </c>
      <c r="B8" s="123">
        <v>1</v>
      </c>
      <c r="C8" s="139" t="s">
        <v>53</v>
      </c>
      <c r="D8" s="142">
        <v>0</v>
      </c>
      <c r="E8" s="104"/>
      <c r="F8" s="42"/>
      <c r="G8" s="63"/>
      <c r="H8" s="60"/>
      <c r="I8" s="57"/>
      <c r="J8" s="81"/>
      <c r="K8" s="41"/>
      <c r="L8" s="66"/>
      <c r="M8" s="72"/>
      <c r="N8" s="75"/>
      <c r="O8" s="78"/>
      <c r="P8" s="41"/>
      <c r="Q8" s="69"/>
      <c r="R8" s="42">
        <f t="shared" si="0"/>
        <v>0</v>
      </c>
      <c r="S8" s="54"/>
      <c r="T8" s="107"/>
      <c r="U8" s="157">
        <v>45</v>
      </c>
      <c r="V8" s="154">
        <f t="shared" si="1"/>
        <v>45</v>
      </c>
      <c r="W8" s="110">
        <f t="shared" si="2"/>
        <v>45</v>
      </c>
    </row>
    <row r="9" spans="1:23" x14ac:dyDescent="0.25">
      <c r="A9" s="122" t="s">
        <v>70</v>
      </c>
      <c r="B9" s="123">
        <v>1</v>
      </c>
      <c r="C9" s="139" t="s">
        <v>53</v>
      </c>
      <c r="D9" s="142">
        <v>0</v>
      </c>
      <c r="E9" s="104"/>
      <c r="F9" s="42"/>
      <c r="G9" s="63"/>
      <c r="H9" s="60"/>
      <c r="I9" s="57"/>
      <c r="J9" s="81"/>
      <c r="K9" s="41"/>
      <c r="L9" s="66"/>
      <c r="M9" s="72"/>
      <c r="N9" s="75"/>
      <c r="O9" s="78"/>
      <c r="P9" s="41"/>
      <c r="Q9" s="69"/>
      <c r="R9" s="42">
        <f t="shared" si="0"/>
        <v>0</v>
      </c>
      <c r="S9" s="54"/>
      <c r="T9" s="107"/>
      <c r="U9" s="157">
        <v>2</v>
      </c>
      <c r="V9" s="154">
        <f t="shared" si="1"/>
        <v>2</v>
      </c>
      <c r="W9" s="110">
        <f t="shared" si="2"/>
        <v>2</v>
      </c>
    </row>
    <row r="10" spans="1:23" x14ac:dyDescent="0.25">
      <c r="A10" s="51" t="s">
        <v>104</v>
      </c>
      <c r="B10" s="101">
        <v>1</v>
      </c>
      <c r="C10" s="139" t="s">
        <v>53</v>
      </c>
      <c r="D10" s="142">
        <v>0</v>
      </c>
      <c r="E10" s="104"/>
      <c r="F10" s="42"/>
      <c r="G10" s="63"/>
      <c r="H10" s="60"/>
      <c r="I10" s="57"/>
      <c r="J10" s="81"/>
      <c r="K10" s="41"/>
      <c r="L10" s="66"/>
      <c r="M10" s="72"/>
      <c r="N10" s="75"/>
      <c r="O10" s="78"/>
      <c r="P10" s="41"/>
      <c r="Q10" s="69"/>
      <c r="R10" s="42">
        <f t="shared" si="0"/>
        <v>0</v>
      </c>
      <c r="S10" s="54"/>
      <c r="T10" s="107"/>
      <c r="U10" s="157">
        <v>21</v>
      </c>
      <c r="V10" s="154">
        <f t="shared" si="1"/>
        <v>21</v>
      </c>
      <c r="W10" s="110">
        <f t="shared" si="2"/>
        <v>21</v>
      </c>
    </row>
    <row r="11" spans="1:23" x14ac:dyDescent="0.25">
      <c r="A11" s="51" t="s">
        <v>65</v>
      </c>
      <c r="B11" s="101">
        <v>1</v>
      </c>
      <c r="C11" s="139" t="s">
        <v>53</v>
      </c>
      <c r="D11" s="142">
        <v>0</v>
      </c>
      <c r="E11" s="104"/>
      <c r="F11" s="42"/>
      <c r="G11" s="63"/>
      <c r="H11" s="60"/>
      <c r="I11" s="57"/>
      <c r="J11" s="81"/>
      <c r="K11" s="41"/>
      <c r="L11" s="66"/>
      <c r="M11" s="72"/>
      <c r="N11" s="75"/>
      <c r="O11" s="78"/>
      <c r="P11" s="41"/>
      <c r="Q11" s="69"/>
      <c r="R11" s="42">
        <f t="shared" si="0"/>
        <v>0</v>
      </c>
      <c r="S11" s="54"/>
      <c r="T11" s="107">
        <v>3</v>
      </c>
      <c r="U11" s="157">
        <v>22</v>
      </c>
      <c r="V11" s="154">
        <f t="shared" si="1"/>
        <v>25</v>
      </c>
      <c r="W11" s="110">
        <f t="shared" si="2"/>
        <v>22</v>
      </c>
    </row>
    <row r="12" spans="1:23" x14ac:dyDescent="0.25">
      <c r="A12" s="144" t="s">
        <v>62</v>
      </c>
      <c r="B12" s="145">
        <v>2</v>
      </c>
      <c r="C12" s="139" t="s">
        <v>53</v>
      </c>
      <c r="D12" s="142">
        <v>0</v>
      </c>
      <c r="E12" s="104"/>
      <c r="F12" s="42"/>
      <c r="G12" s="63"/>
      <c r="H12" s="60"/>
      <c r="I12" s="57"/>
      <c r="J12" s="81"/>
      <c r="K12" s="41"/>
      <c r="L12" s="66"/>
      <c r="M12" s="72"/>
      <c r="N12" s="75"/>
      <c r="O12" s="78"/>
      <c r="P12" s="41"/>
      <c r="Q12" s="69"/>
      <c r="R12" s="42">
        <f t="shared" si="0"/>
        <v>0</v>
      </c>
      <c r="S12" s="54"/>
      <c r="T12" s="107"/>
      <c r="U12" s="157">
        <v>18</v>
      </c>
      <c r="V12" s="154">
        <f t="shared" si="1"/>
        <v>18</v>
      </c>
      <c r="W12" s="110">
        <f t="shared" si="2"/>
        <v>18</v>
      </c>
    </row>
    <row r="13" spans="1:23" x14ac:dyDescent="0.25">
      <c r="A13" s="144" t="s">
        <v>93</v>
      </c>
      <c r="B13" s="145">
        <v>2</v>
      </c>
      <c r="C13" s="139" t="s">
        <v>53</v>
      </c>
      <c r="D13" s="142">
        <v>0</v>
      </c>
      <c r="E13" s="104">
        <v>4</v>
      </c>
      <c r="F13" s="42"/>
      <c r="G13" s="63"/>
      <c r="H13" s="60">
        <v>11</v>
      </c>
      <c r="I13" s="57"/>
      <c r="J13" s="81"/>
      <c r="K13" s="41"/>
      <c r="L13" s="66"/>
      <c r="M13" s="72"/>
      <c r="N13" s="75"/>
      <c r="O13" s="78"/>
      <c r="P13" s="41"/>
      <c r="Q13" s="69"/>
      <c r="R13" s="42">
        <f t="shared" si="0"/>
        <v>15</v>
      </c>
      <c r="S13" s="54"/>
      <c r="T13" s="107">
        <v>8</v>
      </c>
      <c r="U13" s="157">
        <v>21</v>
      </c>
      <c r="V13" s="154">
        <f t="shared" si="1"/>
        <v>14</v>
      </c>
      <c r="W13" s="110">
        <f t="shared" si="2"/>
        <v>14</v>
      </c>
    </row>
    <row r="14" spans="1:23" ht="18.75" x14ac:dyDescent="0.25">
      <c r="A14" s="52" t="s">
        <v>111</v>
      </c>
      <c r="B14" s="102">
        <v>3</v>
      </c>
      <c r="C14" s="139" t="s">
        <v>76</v>
      </c>
      <c r="D14" s="142">
        <v>5</v>
      </c>
      <c r="E14" s="104"/>
      <c r="F14" s="42"/>
      <c r="G14" s="63"/>
      <c r="H14" s="60"/>
      <c r="I14" s="57"/>
      <c r="J14" s="81"/>
      <c r="K14" s="41">
        <v>3</v>
      </c>
      <c r="L14" s="66"/>
      <c r="M14" s="72"/>
      <c r="N14" s="75"/>
      <c r="O14" s="78"/>
      <c r="P14" s="41"/>
      <c r="Q14" s="69">
        <v>8</v>
      </c>
      <c r="R14" s="42">
        <f t="shared" si="0"/>
        <v>11</v>
      </c>
      <c r="S14" s="54" t="s">
        <v>78</v>
      </c>
      <c r="T14" s="107"/>
      <c r="U14" s="157">
        <v>11</v>
      </c>
      <c r="V14" s="154">
        <f t="shared" si="1"/>
        <v>0</v>
      </c>
      <c r="W14" s="110">
        <f t="shared" si="2"/>
        <v>0</v>
      </c>
    </row>
    <row r="15" spans="1:23" ht="18.75" x14ac:dyDescent="0.25">
      <c r="A15" s="52" t="s">
        <v>112</v>
      </c>
      <c r="B15" s="102">
        <v>3</v>
      </c>
      <c r="C15" s="139" t="s">
        <v>76</v>
      </c>
      <c r="D15" s="142">
        <v>5</v>
      </c>
      <c r="E15" s="104"/>
      <c r="F15" s="42">
        <v>3</v>
      </c>
      <c r="G15" s="63"/>
      <c r="H15" s="60"/>
      <c r="I15" s="57"/>
      <c r="J15" s="81"/>
      <c r="K15" s="41"/>
      <c r="L15" s="66"/>
      <c r="M15" s="72"/>
      <c r="N15" s="75"/>
      <c r="O15" s="78"/>
      <c r="P15" s="41"/>
      <c r="Q15" s="69">
        <v>8</v>
      </c>
      <c r="R15" s="42">
        <f t="shared" si="0"/>
        <v>11</v>
      </c>
      <c r="S15" s="54" t="s">
        <v>78</v>
      </c>
      <c r="T15" s="107"/>
      <c r="U15" s="157">
        <v>11</v>
      </c>
      <c r="V15" s="154">
        <f t="shared" si="1"/>
        <v>0</v>
      </c>
      <c r="W15" s="110">
        <f t="shared" si="2"/>
        <v>0</v>
      </c>
    </row>
    <row r="16" spans="1:23" ht="18.75" x14ac:dyDescent="0.25">
      <c r="A16" s="52" t="s">
        <v>113</v>
      </c>
      <c r="B16" s="102">
        <v>3</v>
      </c>
      <c r="C16" s="139" t="s">
        <v>76</v>
      </c>
      <c r="D16" s="142">
        <v>5</v>
      </c>
      <c r="E16" s="104">
        <v>4</v>
      </c>
      <c r="F16" s="42">
        <v>8</v>
      </c>
      <c r="G16" s="63"/>
      <c r="H16" s="60"/>
      <c r="I16" s="57"/>
      <c r="J16" s="81"/>
      <c r="K16" s="41"/>
      <c r="L16" s="66"/>
      <c r="M16" s="72"/>
      <c r="N16" s="75"/>
      <c r="O16" s="78"/>
      <c r="P16" s="41"/>
      <c r="Q16" s="69"/>
      <c r="R16" s="42">
        <f t="shared" si="0"/>
        <v>12</v>
      </c>
      <c r="S16" s="54" t="s">
        <v>78</v>
      </c>
      <c r="T16" s="107"/>
      <c r="U16" s="157">
        <v>11</v>
      </c>
      <c r="V16" s="154">
        <f t="shared" si="1"/>
        <v>-1</v>
      </c>
      <c r="W16" s="110">
        <f t="shared" si="2"/>
        <v>-1</v>
      </c>
    </row>
    <row r="17" spans="1:23" x14ac:dyDescent="0.25">
      <c r="A17" s="52" t="s">
        <v>90</v>
      </c>
      <c r="B17" s="102">
        <v>3</v>
      </c>
      <c r="C17" s="139" t="s">
        <v>53</v>
      </c>
      <c r="D17" s="142">
        <v>0</v>
      </c>
      <c r="E17" s="104"/>
      <c r="F17" s="42"/>
      <c r="G17" s="63"/>
      <c r="H17" s="60"/>
      <c r="I17" s="57"/>
      <c r="J17" s="81"/>
      <c r="K17" s="41"/>
      <c r="L17" s="66"/>
      <c r="M17" s="72"/>
      <c r="N17" s="75"/>
      <c r="O17" s="78"/>
      <c r="P17" s="41"/>
      <c r="Q17" s="69"/>
      <c r="R17" s="42">
        <f t="shared" si="0"/>
        <v>0</v>
      </c>
      <c r="S17" s="54"/>
      <c r="T17" s="107"/>
      <c r="U17" s="157">
        <v>11</v>
      </c>
      <c r="V17" s="154">
        <f t="shared" si="1"/>
        <v>11</v>
      </c>
      <c r="W17" s="110">
        <f t="shared" si="2"/>
        <v>11</v>
      </c>
    </row>
    <row r="18" spans="1:23" x14ac:dyDescent="0.25">
      <c r="A18" s="52" t="s">
        <v>127</v>
      </c>
      <c r="B18" s="102">
        <v>3</v>
      </c>
      <c r="C18" s="139" t="s">
        <v>53</v>
      </c>
      <c r="D18" s="142">
        <v>0</v>
      </c>
      <c r="E18" s="104"/>
      <c r="F18" s="42">
        <v>19</v>
      </c>
      <c r="G18" s="63"/>
      <c r="H18" s="60"/>
      <c r="I18" s="57"/>
      <c r="J18" s="81"/>
      <c r="K18" s="41"/>
      <c r="L18" s="66"/>
      <c r="M18" s="72"/>
      <c r="N18" s="75"/>
      <c r="O18" s="78"/>
      <c r="P18" s="41"/>
      <c r="Q18" s="69">
        <v>3</v>
      </c>
      <c r="R18" s="42">
        <f t="shared" ref="R18:R19" si="3">SUM(E18:Q18)</f>
        <v>22</v>
      </c>
      <c r="S18" s="54"/>
      <c r="T18" s="107"/>
      <c r="U18" s="157">
        <v>24</v>
      </c>
      <c r="V18" s="154">
        <f t="shared" ref="V18:V19" si="4">U18+T18-R18</f>
        <v>2</v>
      </c>
      <c r="W18" s="110">
        <f t="shared" ref="W18:W19" si="5">SMALL(U18:V18,1)</f>
        <v>2</v>
      </c>
    </row>
    <row r="19" spans="1:23" ht="18.75" x14ac:dyDescent="0.25">
      <c r="A19" s="52" t="s">
        <v>131</v>
      </c>
      <c r="B19" s="192">
        <v>3</v>
      </c>
      <c r="C19" s="139" t="s">
        <v>53</v>
      </c>
      <c r="D19" s="142">
        <v>0</v>
      </c>
      <c r="E19" s="193"/>
      <c r="F19" s="194">
        <v>6</v>
      </c>
      <c r="G19" s="195"/>
      <c r="H19" s="196"/>
      <c r="I19" s="197"/>
      <c r="J19" s="198"/>
      <c r="K19" s="199"/>
      <c r="L19" s="200"/>
      <c r="M19" s="201"/>
      <c r="N19" s="202"/>
      <c r="O19" s="203"/>
      <c r="P19" s="199"/>
      <c r="Q19" s="204">
        <v>5</v>
      </c>
      <c r="R19" s="42">
        <f t="shared" si="3"/>
        <v>11</v>
      </c>
      <c r="S19" s="205"/>
      <c r="T19" s="206"/>
      <c r="U19" s="157">
        <v>13</v>
      </c>
      <c r="V19" s="154">
        <f t="shared" si="4"/>
        <v>2</v>
      </c>
      <c r="W19" s="110">
        <f t="shared" si="5"/>
        <v>2</v>
      </c>
    </row>
    <row r="20" spans="1:23" ht="16.5" thickBot="1" x14ac:dyDescent="0.3">
      <c r="A20" s="86" t="s">
        <v>101</v>
      </c>
      <c r="B20" s="103">
        <v>3</v>
      </c>
      <c r="C20" s="140" t="s">
        <v>53</v>
      </c>
      <c r="D20" s="143">
        <v>0</v>
      </c>
      <c r="E20" s="105"/>
      <c r="F20" s="44"/>
      <c r="G20" s="64"/>
      <c r="H20" s="61"/>
      <c r="I20" s="58"/>
      <c r="J20" s="82"/>
      <c r="K20" s="43"/>
      <c r="L20" s="67"/>
      <c r="M20" s="73"/>
      <c r="N20" s="76"/>
      <c r="O20" s="79"/>
      <c r="P20" s="43"/>
      <c r="Q20" s="70">
        <v>5</v>
      </c>
      <c r="R20" s="44">
        <f t="shared" si="0"/>
        <v>5</v>
      </c>
      <c r="S20" s="55"/>
      <c r="T20" s="108">
        <v>5</v>
      </c>
      <c r="U20" s="158">
        <v>6</v>
      </c>
      <c r="V20" s="155">
        <f t="shared" si="1"/>
        <v>6</v>
      </c>
      <c r="W20" s="111">
        <f t="shared" si="2"/>
        <v>6</v>
      </c>
    </row>
  </sheetData>
  <sortState ref="A3:W19">
    <sortCondition ref="B3:B19"/>
    <sortCondition ref="A3:A19"/>
  </sortState>
  <conditionalFormatting sqref="W2">
    <cfRule type="cellIs" dxfId="12" priority="39" operator="lessThan">
      <formula>1</formula>
    </cfRule>
  </conditionalFormatting>
  <conditionalFormatting sqref="W3:W7 W17 W10 W12:W14">
    <cfRule type="cellIs" dxfId="11" priority="31" stopIfTrue="1" operator="lessThan">
      <formula>0.5</formula>
    </cfRule>
  </conditionalFormatting>
  <conditionalFormatting sqref="W11">
    <cfRule type="cellIs" dxfId="10" priority="29" stopIfTrue="1" operator="lessThan">
      <formula>0.5</formula>
    </cfRule>
  </conditionalFormatting>
  <conditionalFormatting sqref="W20">
    <cfRule type="cellIs" dxfId="9" priority="15" stopIfTrue="1" operator="lessThan">
      <formula>0.5</formula>
    </cfRule>
  </conditionalFormatting>
  <conditionalFormatting sqref="W3:W7 W17 W20 W10:W14">
    <cfRule type="cellIs" dxfId="8" priority="1085" operator="lessThan">
      <formula>$U3/2</formula>
    </cfRule>
  </conditionalFormatting>
  <conditionalFormatting sqref="W16">
    <cfRule type="cellIs" dxfId="7" priority="9" stopIfTrue="1" operator="lessThan">
      <formula>0.5</formula>
    </cfRule>
  </conditionalFormatting>
  <conditionalFormatting sqref="W16">
    <cfRule type="cellIs" dxfId="6" priority="10" operator="lessThan">
      <formula>$U16/2</formula>
    </cfRule>
  </conditionalFormatting>
  <conditionalFormatting sqref="W15">
    <cfRule type="cellIs" dxfId="5" priority="7" stopIfTrue="1" operator="lessThan">
      <formula>0.5</formula>
    </cfRule>
  </conditionalFormatting>
  <conditionalFormatting sqref="W15">
    <cfRule type="cellIs" dxfId="4" priority="8" operator="lessThan">
      <formula>$U15/2</formula>
    </cfRule>
  </conditionalFormatting>
  <conditionalFormatting sqref="W8:W9">
    <cfRule type="cellIs" dxfId="3" priority="5" stopIfTrue="1" operator="lessThan">
      <formula>0.5</formula>
    </cfRule>
  </conditionalFormatting>
  <conditionalFormatting sqref="W8:W9">
    <cfRule type="cellIs" dxfId="2" priority="6" operator="lessThan">
      <formula>$U8/2</formula>
    </cfRule>
  </conditionalFormatting>
  <conditionalFormatting sqref="W18:W19">
    <cfRule type="cellIs" dxfId="1" priority="3" stopIfTrue="1" operator="lessThan">
      <formula>0.5</formula>
    </cfRule>
  </conditionalFormatting>
  <conditionalFormatting sqref="W18:W19">
    <cfRule type="cellIs" dxfId="0" priority="4" operator="lessThan">
      <formula>$U18/2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Normal="100" workbookViewId="0"/>
  </sheetViews>
  <sheetFormatPr defaultRowHeight="15.75" x14ac:dyDescent="0.25"/>
  <cols>
    <col min="1" max="1" width="8.625" style="1" bestFit="1" customWidth="1"/>
    <col min="2" max="2" width="2.875" style="2" bestFit="1" customWidth="1"/>
    <col min="3" max="7" width="3.875" style="2" bestFit="1" customWidth="1"/>
    <col min="8" max="13" width="8.75" style="2" customWidth="1"/>
    <col min="14" max="16384" width="9" style="2"/>
  </cols>
  <sheetData>
    <row r="1" spans="1:15" s="1" customFormat="1" ht="17.25" thickTop="1" thickBot="1" x14ac:dyDescent="0.3">
      <c r="A1" s="14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6" t="s">
        <v>23</v>
      </c>
    </row>
    <row r="2" spans="1:15" x14ac:dyDescent="0.25">
      <c r="A2" s="11" t="s">
        <v>16</v>
      </c>
      <c r="B2" s="12">
        <f ca="1">RANDBETWEEN(1,3)</f>
        <v>2</v>
      </c>
      <c r="C2" s="12">
        <f ca="1">RANDBETWEEN(1,3)+RANDBETWEEN(1,3)</f>
        <v>4</v>
      </c>
      <c r="D2" s="12">
        <f ca="1">RANDBETWEEN(1,3)+RANDBETWEEN(1,3)+RANDBETWEEN(1,3)</f>
        <v>7</v>
      </c>
      <c r="E2" s="12">
        <f ca="1">RANDBETWEEN(1,3)+RANDBETWEEN(1,3)+RANDBETWEEN(1,3)+RANDBETWEEN(1,3)</f>
        <v>11</v>
      </c>
      <c r="F2" s="12">
        <f ca="1">RANDBETWEEN(1,3)+RANDBETWEEN(1,3)+RANDBETWEEN(1,3)+RANDBETWEEN(1,3)+RANDBETWEEN(1,3)</f>
        <v>11</v>
      </c>
      <c r="G2" s="13">
        <f ca="1">RANDBETWEEN(1,3)+RANDBETWEEN(1,3)+RANDBETWEEN(1,3)+RANDBETWEEN(1,3)+RANDBETWEEN(1,3)+RANDBETWEEN(1,3)</f>
        <v>13</v>
      </c>
      <c r="K2" s="1"/>
      <c r="L2" s="1"/>
      <c r="M2" s="1"/>
      <c r="N2" s="1"/>
      <c r="O2" s="1"/>
    </row>
    <row r="3" spans="1:15" x14ac:dyDescent="0.25">
      <c r="A3" s="5" t="s">
        <v>15</v>
      </c>
      <c r="B3" s="6">
        <f ca="1">RANDBETWEEN(1,4)</f>
        <v>3</v>
      </c>
      <c r="C3" s="6">
        <f ca="1">RANDBETWEEN(1,4)+RANDBETWEEN(1,4)</f>
        <v>3</v>
      </c>
      <c r="D3" s="6">
        <f ca="1">RANDBETWEEN(1,4)+RANDBETWEEN(1,4)+RANDBETWEEN(1,4)</f>
        <v>11</v>
      </c>
      <c r="E3" s="6">
        <f ca="1">RANDBETWEEN(1,4)+RANDBETWEEN(1,4)+RANDBETWEEN(1,4)+RANDBETWEEN(1,4)</f>
        <v>6</v>
      </c>
      <c r="F3" s="6">
        <f ca="1">RANDBETWEEN(1,4)+RANDBETWEEN(1,4)+RANDBETWEEN(1,4)+RANDBETWEEN(1,4)+RANDBETWEEN(1,4)</f>
        <v>11</v>
      </c>
      <c r="G3" s="7">
        <f ca="1">RANDBETWEEN(1,4)+RANDBETWEEN(1,4)+RANDBETWEEN(1,4)+RANDBETWEEN(1,4)+RANDBETWEEN(1,4)+RANDBETWEEN(1,4)</f>
        <v>19</v>
      </c>
      <c r="K3" s="1"/>
      <c r="L3" s="1"/>
      <c r="M3" s="1"/>
      <c r="N3" s="1"/>
      <c r="O3" s="1"/>
    </row>
    <row r="4" spans="1:15" x14ac:dyDescent="0.25">
      <c r="A4" s="5" t="s">
        <v>14</v>
      </c>
      <c r="B4" s="6">
        <f ca="1">RANDBETWEEN(1,6)</f>
        <v>1</v>
      </c>
      <c r="C4" s="6">
        <f ca="1">RANDBETWEEN(1,6)+RANDBETWEEN(1,6)</f>
        <v>5</v>
      </c>
      <c r="D4" s="6">
        <f ca="1">RANDBETWEEN(1,6)+RANDBETWEEN(1,6)+RANDBETWEEN(1,6)</f>
        <v>12</v>
      </c>
      <c r="E4" s="6">
        <f ca="1">RANDBETWEEN(1,6)+RANDBETWEEN(1,6)+RANDBETWEEN(1,6)+RANDBETWEEN(1,6)</f>
        <v>15</v>
      </c>
      <c r="F4" s="6">
        <f ca="1">RANDBETWEEN(1,6)+RANDBETWEEN(1,6)+RANDBETWEEN(1,6)+RANDBETWEEN(1,6)+RANDBETWEEN(1,6)</f>
        <v>19</v>
      </c>
      <c r="G4" s="7">
        <f ca="1">RANDBETWEEN(1,6)+RANDBETWEEN(1,6)+RANDBETWEEN(1,6)+RANDBETWEEN(1,6)+RANDBETWEEN(1,6)+RANDBETWEEN(1,6)</f>
        <v>26</v>
      </c>
      <c r="K4" s="1"/>
      <c r="L4" s="1"/>
      <c r="M4" s="1"/>
      <c r="N4" s="1"/>
      <c r="O4" s="1"/>
    </row>
    <row r="5" spans="1:15" x14ac:dyDescent="0.25">
      <c r="A5" s="5" t="s">
        <v>13</v>
      </c>
      <c r="B5" s="6">
        <f ca="1">RANDBETWEEN(1,8)</f>
        <v>5</v>
      </c>
      <c r="C5" s="6">
        <f ca="1">RANDBETWEEN(1,8)+RANDBETWEEN(1,8)</f>
        <v>13</v>
      </c>
      <c r="D5" s="6">
        <f ca="1">RANDBETWEEN(1,8)+RANDBETWEEN(1,8)+RANDBETWEEN(1,8)</f>
        <v>12</v>
      </c>
      <c r="E5" s="6">
        <f ca="1">RANDBETWEEN(1,8)+RANDBETWEEN(1,8)+RANDBETWEEN(1,8)+RANDBETWEEN(1,8)</f>
        <v>17</v>
      </c>
      <c r="F5" s="6">
        <f ca="1">RANDBETWEEN(1,8)+RANDBETWEEN(1,8)+RANDBETWEEN(1,8)+RANDBETWEEN(1,8)+RANDBETWEEN(1,8)</f>
        <v>23</v>
      </c>
      <c r="G5" s="7">
        <f ca="1">RANDBETWEEN(1,8)+RANDBETWEEN(1,8)+RANDBETWEEN(1,8)+RANDBETWEEN(1,8)+RANDBETWEEN(1,8)+RANDBETWEEN(1,8)</f>
        <v>24</v>
      </c>
      <c r="K5" s="1"/>
      <c r="L5" s="1"/>
      <c r="M5" s="1"/>
      <c r="N5" s="1"/>
      <c r="O5" s="1"/>
    </row>
    <row r="6" spans="1:15" x14ac:dyDescent="0.25">
      <c r="A6" s="5" t="s">
        <v>12</v>
      </c>
      <c r="B6" s="6">
        <f ca="1">RANDBETWEEN(1,10)</f>
        <v>8</v>
      </c>
      <c r="C6" s="6">
        <f ca="1">RANDBETWEEN(1,10)+RANDBETWEEN(1,10)</f>
        <v>12</v>
      </c>
      <c r="D6" s="6">
        <f ca="1">RANDBETWEEN(1,10)+RANDBETWEEN(1,10)+RANDBETWEEN(1,10)</f>
        <v>23</v>
      </c>
      <c r="E6" s="6">
        <f ca="1">RANDBETWEEN(1,10)+RANDBETWEEN(1,10)+RANDBETWEEN(1,10)+RANDBETWEEN(1,10)</f>
        <v>28</v>
      </c>
      <c r="F6" s="6">
        <f ca="1">RANDBETWEEN(1,10)+RANDBETWEEN(1,10)+RANDBETWEEN(1,10)+RANDBETWEEN(1,10)+RANDBETWEEN(1,10)</f>
        <v>27</v>
      </c>
      <c r="G6" s="7">
        <f ca="1">RANDBETWEEN(1,10)+RANDBETWEEN(1,10)+RANDBETWEEN(1,10)+RANDBETWEEN(1,10)+RANDBETWEEN(1,10)+RANDBETWEEN(1,10)</f>
        <v>40</v>
      </c>
      <c r="K6" s="1"/>
      <c r="L6" s="1"/>
      <c r="M6" s="1"/>
      <c r="N6" s="1"/>
      <c r="O6" s="1"/>
    </row>
    <row r="7" spans="1:15" x14ac:dyDescent="0.25">
      <c r="A7" s="5" t="s">
        <v>11</v>
      </c>
      <c r="B7" s="6">
        <f ca="1">RANDBETWEEN(1,12)</f>
        <v>2</v>
      </c>
      <c r="C7" s="6">
        <f ca="1">RANDBETWEEN(1,12)+RANDBETWEEN(1,12)</f>
        <v>15</v>
      </c>
      <c r="D7" s="6">
        <f ca="1">RANDBETWEEN(1,12)+RANDBETWEEN(1,12)+RANDBETWEEN(1,12)</f>
        <v>14</v>
      </c>
      <c r="E7" s="6">
        <f ca="1">RANDBETWEEN(1,12)+RANDBETWEEN(1,12)+RANDBETWEEN(1,12)+RANDBETWEEN(1,12)</f>
        <v>23</v>
      </c>
      <c r="F7" s="6">
        <f ca="1">RANDBETWEEN(1,12)+RANDBETWEEN(1,12)+RANDBETWEEN(1,12)+RANDBETWEEN(1,12)+RANDBETWEEN(1,12)</f>
        <v>34</v>
      </c>
      <c r="G7" s="7">
        <f ca="1">RANDBETWEEN(1,12)+RANDBETWEEN(1,12)+RANDBETWEEN(1,12)+RANDBETWEEN(1,12)+RANDBETWEEN(1,12)+RANDBETWEEN(1,12)</f>
        <v>48</v>
      </c>
      <c r="K7" s="1"/>
      <c r="L7" s="1"/>
      <c r="M7" s="1"/>
      <c r="N7" s="1"/>
      <c r="O7" s="1"/>
    </row>
    <row r="8" spans="1:15" x14ac:dyDescent="0.25">
      <c r="A8" s="5" t="s">
        <v>10</v>
      </c>
      <c r="B8" s="6">
        <f ca="1">RANDBETWEEN(1,20)</f>
        <v>17</v>
      </c>
      <c r="C8" s="6">
        <f ca="1">RANDBETWEEN(1,20)+RANDBETWEEN(1,20)</f>
        <v>30</v>
      </c>
      <c r="D8" s="6">
        <f ca="1">RANDBETWEEN(1,20)+RANDBETWEEN(1,20)+RANDBETWEEN(1,20)</f>
        <v>15</v>
      </c>
      <c r="E8" s="6">
        <f ca="1">RANDBETWEEN(1,20)+RANDBETWEEN(1,20)+RANDBETWEEN(1,20)+RANDBETWEEN(1,20)</f>
        <v>49</v>
      </c>
      <c r="F8" s="6">
        <f ca="1">RANDBETWEEN(1,20)+RANDBETWEEN(1,20)+RANDBETWEEN(1,20)+RANDBETWEEN(1,20)+RANDBETWEEN(1,20)</f>
        <v>28</v>
      </c>
      <c r="G8" s="7">
        <f ca="1">RANDBETWEEN(1,20)+RANDBETWEEN(1,20)+RANDBETWEEN(1,20)+RANDBETWEEN(1,20)+RANDBETWEEN(1,20)+RANDBETWEEN(1,20)</f>
        <v>67</v>
      </c>
      <c r="K8" s="1"/>
      <c r="L8" s="1"/>
      <c r="M8" s="1"/>
      <c r="N8" s="1"/>
      <c r="O8" s="1"/>
    </row>
    <row r="9" spans="1:15" ht="16.5" thickBot="1" x14ac:dyDescent="0.3">
      <c r="A9" s="8" t="s">
        <v>26</v>
      </c>
      <c r="B9" s="9">
        <f ca="1">RANDBETWEEN(1,100)</f>
        <v>30</v>
      </c>
      <c r="C9" s="9">
        <f ca="1">RANDBETWEEN(1,100)+RANDBETWEEN(1,100)</f>
        <v>88</v>
      </c>
      <c r="D9" s="9">
        <f ca="1">RANDBETWEEN(1,100)+RANDBETWEEN(1,100)+RANDBETWEEN(1,100)</f>
        <v>154</v>
      </c>
      <c r="E9" s="9">
        <f ca="1">RANDBETWEEN(1,100)+RANDBETWEEN(1,100)+RANDBETWEEN(1,100)+RANDBETWEEN(1,100)</f>
        <v>232</v>
      </c>
      <c r="F9" s="9">
        <f ca="1">RANDBETWEEN(1,100)+RANDBETWEEN(1,100)+RANDBETWEEN(1,100)+RANDBETWEEN(1,100)+RANDBETWEEN(1,100)</f>
        <v>197</v>
      </c>
      <c r="G9" s="10">
        <f ca="1">RANDBETWEEN(1,100)+RANDBETWEEN(1,100)+RANDBETWEEN(1,100)+RANDBETWEEN(1,100)+RANDBETWEEN(1,100)+RANDBETWEEN(1,100)</f>
        <v>309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Saves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2013-02-11T14:53:37Z</cp:lastPrinted>
  <dcterms:created xsi:type="dcterms:W3CDTF">2011-08-12T18:00:42Z</dcterms:created>
  <dcterms:modified xsi:type="dcterms:W3CDTF">2013-03-17T16:21:34Z</dcterms:modified>
</cp:coreProperties>
</file>