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4356" windowWidth="5052" windowHeight="4356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D5" i="5" l="1"/>
  <c r="B5" i="5"/>
  <c r="H14" i="2" l="1"/>
  <c r="I14" i="2" s="1"/>
  <c r="V10" i="5" l="1"/>
  <c r="Z10" i="5" s="1"/>
  <c r="AA10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  <c r="V9" i="5"/>
  <c r="Z9" i="5" s="1"/>
  <c r="AA9" i="5" s="1"/>
  <c r="Z8" i="5"/>
  <c r="AA8" i="5" s="1"/>
  <c r="V8" i="5"/>
  <c r="Y7" i="5"/>
  <c r="V7" i="5"/>
  <c r="D7" i="5"/>
  <c r="C7" i="5"/>
  <c r="B7" i="5"/>
  <c r="V6" i="5"/>
  <c r="Z6" i="5" s="1"/>
  <c r="AA6" i="5" s="1"/>
  <c r="V5" i="5"/>
  <c r="Z5" i="5" s="1"/>
  <c r="AA5" i="5" s="1"/>
  <c r="C5" i="5"/>
  <c r="Y4" i="5"/>
  <c r="Z4" i="5" s="1"/>
  <c r="AA4" i="5" s="1"/>
  <c r="V4" i="5"/>
  <c r="V3" i="5"/>
  <c r="Z3" i="5" s="1"/>
  <c r="AA3" i="5" s="1"/>
  <c r="Z2" i="5"/>
  <c r="AA2" i="5" s="1"/>
  <c r="Y2" i="5"/>
  <c r="V2" i="5"/>
  <c r="D2" i="5"/>
  <c r="B2" i="5"/>
  <c r="J3" i="3"/>
  <c r="K3" i="3" s="1"/>
  <c r="J2" i="3"/>
  <c r="K2" i="3" s="1"/>
  <c r="D9" i="3"/>
  <c r="E9" i="3" s="1"/>
  <c r="D8" i="3"/>
  <c r="E8" i="3" s="1"/>
  <c r="D7" i="3"/>
  <c r="E7" i="3" s="1"/>
  <c r="D6" i="3"/>
  <c r="E6" i="3" s="1"/>
  <c r="D5" i="3"/>
  <c r="E5" i="3" s="1"/>
  <c r="D4" i="3"/>
  <c r="E4" i="3" s="1"/>
  <c r="D3" i="3"/>
  <c r="E3" i="3" s="1"/>
  <c r="D2" i="3"/>
  <c r="E2" i="3" s="1"/>
  <c r="H13" i="2"/>
  <c r="I13" i="2" s="1"/>
  <c r="H12" i="2"/>
  <c r="I12" i="2" s="1"/>
  <c r="H11" i="2"/>
  <c r="I11" i="2" s="1"/>
  <c r="H10" i="2"/>
  <c r="I10" i="2" s="1"/>
  <c r="H9" i="2"/>
  <c r="I9" i="2" s="1"/>
  <c r="H8" i="2"/>
  <c r="I8" i="2" s="1"/>
  <c r="H7" i="2"/>
  <c r="I7" i="2" s="1"/>
  <c r="H6" i="2"/>
  <c r="I6" i="2" s="1"/>
  <c r="H5" i="2"/>
  <c r="I5" i="2" s="1"/>
  <c r="H4" i="2"/>
  <c r="I4" i="2" s="1"/>
  <c r="H3" i="2"/>
  <c r="I3" i="2" s="1"/>
  <c r="H2" i="2"/>
  <c r="I2" i="2" s="1"/>
  <c r="N16" i="1"/>
  <c r="N14" i="1"/>
  <c r="I14" i="1"/>
  <c r="N13" i="1"/>
  <c r="I13" i="1"/>
  <c r="D13" i="1"/>
  <c r="E13" i="1" s="1"/>
  <c r="N12" i="1"/>
  <c r="I12" i="1"/>
  <c r="I11" i="1"/>
  <c r="D11" i="1"/>
  <c r="M10" i="1"/>
  <c r="I10" i="1"/>
  <c r="M9" i="1"/>
  <c r="D9" i="1"/>
  <c r="E9" i="1" s="1"/>
  <c r="M8" i="1"/>
  <c r="D8" i="1"/>
  <c r="E8" i="1" s="1"/>
  <c r="M7" i="1"/>
  <c r="D7" i="1"/>
  <c r="E7" i="1" s="1"/>
  <c r="M6" i="1"/>
  <c r="D6" i="1"/>
  <c r="E6" i="1" s="1"/>
  <c r="D5" i="1"/>
  <c r="E5" i="1" s="1"/>
  <c r="D4" i="1"/>
  <c r="E4" i="1" s="1"/>
  <c r="D3" i="1"/>
  <c r="E3" i="1" s="1"/>
  <c r="D2" i="1"/>
  <c r="E2" i="1" s="1"/>
  <c r="Z7" i="5" l="1"/>
  <c r="AA7" i="5" s="1"/>
</calcChain>
</file>

<file path=xl/comments1.xml><?xml version="1.0" encoding="utf-8"?>
<comments xmlns="http://schemas.openxmlformats.org/spreadsheetml/2006/main">
  <authors>
    <author>Alexis Álvarez</author>
  </authors>
  <commentList>
    <comment ref="G2" authorId="0">
      <text>
        <r>
          <rPr>
            <i/>
            <sz val="12"/>
            <color theme="1"/>
            <rFont val="Times New Roman"/>
            <family val="1"/>
          </rPr>
          <t>crushing despair -2</t>
        </r>
      </text>
    </comment>
    <comment ref="G3" authorId="0">
      <text>
        <r>
          <rPr>
            <i/>
            <sz val="12"/>
            <color theme="1"/>
            <rFont val="Times New Roman"/>
            <family val="1"/>
          </rPr>
          <t>crushing despair -2</t>
        </r>
      </text>
    </comment>
    <comment ref="G4" authorId="0">
      <text>
        <r>
          <rPr>
            <i/>
            <sz val="12"/>
            <color theme="1"/>
            <rFont val="Times New Roman"/>
            <family val="1"/>
          </rPr>
          <t>crushing despair -2</t>
        </r>
      </text>
    </comment>
    <comment ref="G6" authorId="0">
      <text>
        <r>
          <rPr>
            <i/>
            <sz val="12"/>
            <color theme="1"/>
            <rFont val="Times New Roman"/>
            <family val="1"/>
          </rPr>
          <t>crushing despair -2</t>
        </r>
      </text>
    </comment>
    <comment ref="G7" authorId="0">
      <text>
        <r>
          <rPr>
            <i/>
            <sz val="12"/>
            <color theme="1"/>
            <rFont val="Times New Roman"/>
            <family val="1"/>
          </rPr>
          <t>crushing despair -2</t>
        </r>
      </text>
    </comment>
    <comment ref="G10" authorId="0">
      <text>
        <r>
          <rPr>
            <i/>
            <sz val="12"/>
            <color theme="1"/>
            <rFont val="Times New Roman"/>
            <family val="1"/>
          </rPr>
          <t>crushing despair -2</t>
        </r>
      </text>
    </comment>
    <comment ref="G11" authorId="0">
      <text>
        <r>
          <rPr>
            <i/>
            <sz val="12"/>
            <color theme="1"/>
            <rFont val="Times New Roman"/>
            <family val="1"/>
          </rPr>
          <t>crushing despair -2</t>
        </r>
      </text>
    </comment>
    <comment ref="G12" authorId="0">
      <text>
        <r>
          <rPr>
            <i/>
            <sz val="12"/>
            <color theme="1"/>
            <rFont val="Times New Roman"/>
            <family val="1"/>
          </rPr>
          <t>crushing despair -2</t>
        </r>
      </text>
    </comment>
    <comment ref="G13" authorId="0">
      <text>
        <r>
          <rPr>
            <i/>
            <sz val="12"/>
            <color theme="1"/>
            <rFont val="Times New Roman"/>
            <family val="1"/>
          </rPr>
          <t>crushing despair -2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D2" authorId="0">
      <text>
        <r>
          <rPr>
            <i/>
            <sz val="12"/>
            <color theme="1"/>
            <rFont val="Times New Roman"/>
            <family val="1"/>
          </rPr>
          <t>barkskin +2</t>
        </r>
      </text>
    </comment>
    <comment ref="K4" authorId="0">
      <text>
        <r>
          <rPr>
            <i/>
            <sz val="12"/>
            <color theme="1"/>
            <rFont val="Times New Roman"/>
            <family val="1"/>
          </rPr>
          <t>endure elements</t>
        </r>
      </text>
    </comment>
    <comment ref="B5" authorId="0">
      <text>
        <r>
          <rPr>
            <i/>
            <sz val="12"/>
            <color theme="1"/>
            <rFont val="Times New Roman"/>
            <family val="1"/>
          </rPr>
          <t>shield of faith +3
prot. fr. evil +2</t>
        </r>
      </text>
    </comment>
    <comment ref="C5" authorId="0">
      <text>
        <r>
          <rPr>
            <i/>
            <sz val="12"/>
            <color theme="1"/>
            <rFont val="Times New Roman"/>
            <family val="1"/>
          </rPr>
          <t>shield of faith +3
prot. fr. evil +2</t>
        </r>
      </text>
    </comment>
    <comment ref="D5" authorId="0">
      <text>
        <r>
          <rPr>
            <i/>
            <sz val="12"/>
            <color theme="1"/>
            <rFont val="Times New Roman"/>
            <family val="1"/>
          </rPr>
          <t>shield of faith +3
prot. fr. evil +2</t>
        </r>
      </text>
    </comment>
    <comment ref="B7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C7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D7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K7" authorId="0">
      <text>
        <r>
          <rPr>
            <i/>
            <sz val="12"/>
            <color theme="1"/>
            <rFont val="Times New Roman"/>
            <family val="1"/>
          </rPr>
          <t>Resist Cold (2)</t>
        </r>
      </text>
    </comment>
  </commentList>
</comments>
</file>

<file path=xl/sharedStrings.xml><?xml version="1.0" encoding="utf-8"?>
<sst xmlns="http://schemas.openxmlformats.org/spreadsheetml/2006/main" count="207" uniqueCount="129">
  <si>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</si>
  <si>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</si>
  <si>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</si>
  <si>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</si>
  <si>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</si>
  <si>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</si>
  <si>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</si>
  <si>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</si>
  <si>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</si>
  <si>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</si>
  <si>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</si>
  <si>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</si>
  <si>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</si>
  <si>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</si>
  <si>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</si>
  <si>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</si>
  <si>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</si>
  <si>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</si>
  <si>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</si>
  <si>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</si>
  <si>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</si>
  <si>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</si>
  <si>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</si>
  <si>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</si>
  <si>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</si>
  <si>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</si>
  <si>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</si>
  <si>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</si>
  <si>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</si>
  <si>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</si>
  <si>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</si>
  <si>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</si>
  <si>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</si>
  <si>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</si>
  <si>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</si>
  <si>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</si>
  <si>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</si>
  <si>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</si>
  <si>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</si>
  <si>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</si>
  <si>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</si>
  <si>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</si>
  <si>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</si>
  <si>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</si>
  <si>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</si>
  <si>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</si>
  <si>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</si>
  <si>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</si>
  <si>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</si>
  <si>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</si>
  <si>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</si>
  <si>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</si>
  <si>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</si>
  <si>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</si>
  <si>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</si>
  <si>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</si>
  <si>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</si>
  <si>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</si>
  <si>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</si>
  <si>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</si>
  <si>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</si>
  <si>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</si>
  <si>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</si>
  <si>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</si>
  <si>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</si>
  <si>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</si>
  <si>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</si>
  <si>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</si>
  <si>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</si>
  <si>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</si>
  <si>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</si>
  <si>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</si>
  <si>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</si>
  <si>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</si>
  <si>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Allisa</t>
  </si>
  <si>
    <t>druid</t>
  </si>
  <si>
    <t>Save vs.</t>
  </si>
  <si>
    <t>Rook</t>
  </si>
  <si>
    <t>Details</t>
  </si>
  <si>
    <t>Spell Resist</t>
  </si>
  <si>
    <t>Maiko</t>
  </si>
  <si>
    <t>bard</t>
  </si>
  <si>
    <t>30’/80’</t>
  </si>
  <si>
    <t>Kedrik</t>
  </si>
  <si>
    <t>archivist</t>
  </si>
  <si>
    <t>prcg/slsh</t>
  </si>
  <si>
    <t>Fingers</t>
  </si>
  <si>
    <t>rogue-trapsmith</t>
  </si>
  <si>
    <t>Sarge</t>
  </si>
  <si>
    <t>warmage</t>
  </si>
  <si>
    <t>Bite</t>
  </si>
  <si>
    <t>Hide</t>
  </si>
  <si>
    <t>Lauren</t>
  </si>
  <si>
    <t>duskblade</t>
  </si>
  <si>
    <t>Jump</t>
  </si>
  <si>
    <t>Targeting</t>
  </si>
  <si>
    <t>cleric-rogue-inquis</t>
  </si>
  <si>
    <t>20’</t>
  </si>
  <si>
    <t>Spot</t>
  </si>
  <si>
    <t>Intimidate</t>
  </si>
  <si>
    <t>Dispel Magic</t>
  </si>
  <si>
    <t>Climb</t>
  </si>
  <si>
    <t>In-house monster</t>
  </si>
  <si>
    <t>Strength</t>
  </si>
  <si>
    <t>Umberleans</t>
  </si>
  <si>
    <t>20’ or 30’</t>
  </si>
  <si>
    <t>eight</t>
  </si>
  <si>
    <t>nine</t>
  </si>
  <si>
    <t>Commoner</t>
  </si>
  <si>
    <t>Pitch Fork</t>
  </si>
  <si>
    <t>Rolling Pin</t>
  </si>
  <si>
    <t>Club</t>
  </si>
  <si>
    <t>Rock, Thrown</t>
  </si>
  <si>
    <t>1d4</t>
  </si>
  <si>
    <t>1d3</t>
  </si>
  <si>
    <t>1d6</t>
  </si>
  <si>
    <t>1d8</t>
  </si>
  <si>
    <t>Sirius</t>
  </si>
  <si>
    <t>Harpoon</t>
  </si>
  <si>
    <t>1d10+1</t>
  </si>
  <si>
    <t>Sap</t>
  </si>
  <si>
    <t>Sling</t>
  </si>
  <si>
    <t>Short Sword</t>
  </si>
  <si>
    <t>Dagger</t>
  </si>
  <si>
    <t>Light Crossbow</t>
  </si>
  <si>
    <t>Whip</t>
  </si>
  <si>
    <t>Light Mace</t>
  </si>
  <si>
    <t>Swansong</t>
  </si>
  <si>
    <t>Sewer 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</si>
</sst>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sz val="12"/>
      <color theme="0"/>
      <name val="Times New Roman"/>
      <family val="2"/>
    </font>
    <font>
      <b/>
      <sz val="12"/>
      <color rgb="FFFF33CC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</fills>
  <borders count="61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6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19" borderId="32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0" fillId="18" borderId="31" xfId="0" applyFill="1" applyBorder="1" applyAlignment="1">
      <alignment horizontal="center"/>
    </xf>
    <xf numFmtId="0" fontId="8" fillId="17" borderId="33" xfId="0" applyFont="1" applyFill="1" applyBorder="1" applyAlignment="1">
      <alignment horizontal="center" vertical="center" wrapText="1"/>
    </xf>
    <xf numFmtId="0" fontId="9" fillId="17" borderId="34" xfId="0" applyFont="1" applyFill="1" applyBorder="1" applyAlignment="1">
      <alignment horizontal="center"/>
    </xf>
    <xf numFmtId="0" fontId="9" fillId="17" borderId="35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16" borderId="41" xfId="0" applyFont="1" applyFill="1" applyBorder="1" applyAlignment="1">
      <alignment horizontal="center"/>
    </xf>
    <xf numFmtId="0" fontId="0" fillId="16" borderId="37" xfId="0" applyFill="1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9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164" fontId="0" fillId="3" borderId="52" xfId="0" applyNumberFormat="1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55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0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7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9" borderId="56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right"/>
    </xf>
    <xf numFmtId="0" fontId="2" fillId="5" borderId="51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46" xfId="0" applyFont="1" applyFill="1" applyBorder="1" applyAlignment="1">
      <alignment horizontal="right"/>
    </xf>
    <xf numFmtId="0" fontId="12" fillId="9" borderId="37" xfId="0" applyFont="1" applyFill="1" applyBorder="1" applyAlignment="1">
      <alignment horizontal="center"/>
    </xf>
    <xf numFmtId="0" fontId="12" fillId="9" borderId="38" xfId="0" applyFont="1" applyFill="1" applyBorder="1" applyAlignment="1">
      <alignment horizontal="center"/>
    </xf>
    <xf numFmtId="0" fontId="12" fillId="9" borderId="39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13" fillId="22" borderId="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164" fontId="0" fillId="5" borderId="52" xfId="0" applyNumberFormat="1" applyFill="1" applyBorder="1" applyAlignment="1">
      <alignment horizontal="center"/>
    </xf>
    <xf numFmtId="0" fontId="14" fillId="9" borderId="29" xfId="0" applyFont="1" applyFill="1" applyBorder="1" applyAlignment="1">
      <alignment horizontal="center" vertical="center" wrapText="1"/>
    </xf>
    <xf numFmtId="0" fontId="14" fillId="9" borderId="30" xfId="0" applyFont="1" applyFill="1" applyBorder="1" applyAlignment="1">
      <alignment horizontal="center"/>
    </xf>
    <xf numFmtId="0" fontId="14" fillId="9" borderId="31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21" borderId="8" xfId="0" applyFont="1" applyFill="1" applyBorder="1" applyAlignment="1">
      <alignment horizontal="center"/>
    </xf>
    <xf numFmtId="0" fontId="5" fillId="18" borderId="31" xfId="0" applyFont="1" applyFill="1" applyBorder="1" applyAlignment="1">
      <alignment horizontal="center" vertical="center"/>
    </xf>
    <xf numFmtId="0" fontId="0" fillId="16" borderId="39" xfId="0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6" xfId="0" applyFont="1" applyBorder="1" applyAlignment="1">
      <alignment horizontal="center"/>
    </xf>
    <xf numFmtId="0" fontId="4" fillId="5" borderId="31" xfId="0" applyFont="1" applyFill="1" applyBorder="1" applyAlignment="1">
      <alignment horizontal="center"/>
    </xf>
    <xf numFmtId="0" fontId="0" fillId="7" borderId="59" xfId="0" applyFill="1" applyBorder="1" applyAlignment="1">
      <alignment horizontal="center"/>
    </xf>
    <xf numFmtId="0" fontId="0" fillId="8" borderId="59" xfId="0" applyFill="1" applyBorder="1" applyAlignment="1">
      <alignment horizontal="center"/>
    </xf>
    <xf numFmtId="0" fontId="0" fillId="5" borderId="45" xfId="0" quotePrefix="1" applyFill="1" applyBorder="1" applyAlignment="1">
      <alignment horizontal="center"/>
    </xf>
    <xf numFmtId="0" fontId="2" fillId="7" borderId="27" xfId="0" applyFont="1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5" fillId="18" borderId="60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138"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99FF99"/>
      <color rgb="FF99FFCC"/>
      <color rgb="FF000000"/>
      <color rgb="FFFF3399"/>
      <color rgb="FF0000FF"/>
      <color rgb="FFFF99FF"/>
      <color rgb="FFFFFF66"/>
      <color rgb="FF00FF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4</c:v>
                </c:pt>
                <c:pt idx="4">
                  <c:v>9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10</c:v>
                </c:pt>
                <c:pt idx="3">
                  <c:v>9</c:v>
                </c:pt>
                <c:pt idx="4">
                  <c:v>14</c:v>
                </c:pt>
                <c:pt idx="5">
                  <c:v>19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7</c:v>
                </c:pt>
                <c:pt idx="2">
                  <c:v>13</c:v>
                </c:pt>
                <c:pt idx="3">
                  <c:v>11</c:v>
                </c:pt>
                <c:pt idx="4">
                  <c:v>19</c:v>
                </c:pt>
                <c:pt idx="5">
                  <c:v>22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12</c:v>
                </c:pt>
                <c:pt idx="2">
                  <c:v>14</c:v>
                </c:pt>
                <c:pt idx="3">
                  <c:v>13</c:v>
                </c:pt>
                <c:pt idx="4">
                  <c:v>22</c:v>
                </c:pt>
                <c:pt idx="5">
                  <c:v>32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7</c:v>
                </c:pt>
                <c:pt idx="1">
                  <c:v>10</c:v>
                </c:pt>
                <c:pt idx="2">
                  <c:v>20</c:v>
                </c:pt>
                <c:pt idx="3">
                  <c:v>23</c:v>
                </c:pt>
                <c:pt idx="4">
                  <c:v>21</c:v>
                </c:pt>
                <c:pt idx="5">
                  <c:v>33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2</c:v>
                </c:pt>
                <c:pt idx="1">
                  <c:v>20</c:v>
                </c:pt>
                <c:pt idx="2">
                  <c:v>24</c:v>
                </c:pt>
                <c:pt idx="3">
                  <c:v>39</c:v>
                </c:pt>
                <c:pt idx="4">
                  <c:v>27</c:v>
                </c:pt>
                <c:pt idx="5">
                  <c:v>44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15</c:v>
                </c:pt>
                <c:pt idx="1">
                  <c:v>21</c:v>
                </c:pt>
                <c:pt idx="2">
                  <c:v>20</c:v>
                </c:pt>
                <c:pt idx="3">
                  <c:v>46</c:v>
                </c:pt>
                <c:pt idx="4">
                  <c:v>32</c:v>
                </c:pt>
                <c:pt idx="5">
                  <c:v>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483648"/>
        <c:axId val="83522304"/>
        <c:axId val="12338496"/>
      </c:area3DChart>
      <c:catAx>
        <c:axId val="834836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3522304"/>
        <c:crosses val="autoZero"/>
        <c:auto val="1"/>
        <c:lblAlgn val="ctr"/>
        <c:lblOffset val="100"/>
        <c:noMultiLvlLbl val="0"/>
      </c:catAx>
      <c:valAx>
        <c:axId val="83522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3483648"/>
        <c:crosses val="autoZero"/>
        <c:crossBetween val="midCat"/>
      </c:valAx>
      <c:serAx>
        <c:axId val="123384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352230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7</c:v>
                </c:pt>
                <c:pt idx="5">
                  <c:v>2</c:v>
                </c:pt>
                <c:pt idx="6">
                  <c:v>15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12</c:v>
                </c:pt>
                <c:pt idx="4">
                  <c:v>10</c:v>
                </c:pt>
                <c:pt idx="5">
                  <c:v>20</c:v>
                </c:pt>
                <c:pt idx="6">
                  <c:v>21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10</c:v>
                </c:pt>
                <c:pt idx="2">
                  <c:v>13</c:v>
                </c:pt>
                <c:pt idx="3">
                  <c:v>14</c:v>
                </c:pt>
                <c:pt idx="4">
                  <c:v>20</c:v>
                </c:pt>
                <c:pt idx="5">
                  <c:v>24</c:v>
                </c:pt>
                <c:pt idx="6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4</c:v>
                </c:pt>
                <c:pt idx="1">
                  <c:v>9</c:v>
                </c:pt>
                <c:pt idx="2">
                  <c:v>11</c:v>
                </c:pt>
                <c:pt idx="3">
                  <c:v>13</c:v>
                </c:pt>
                <c:pt idx="4">
                  <c:v>23</c:v>
                </c:pt>
                <c:pt idx="5">
                  <c:v>39</c:v>
                </c:pt>
                <c:pt idx="6">
                  <c:v>46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14</c:v>
                </c:pt>
                <c:pt idx="2">
                  <c:v>19</c:v>
                </c:pt>
                <c:pt idx="3">
                  <c:v>22</c:v>
                </c:pt>
                <c:pt idx="4">
                  <c:v>21</c:v>
                </c:pt>
                <c:pt idx="5">
                  <c:v>27</c:v>
                </c:pt>
                <c:pt idx="6">
                  <c:v>32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19</c:v>
                </c:pt>
                <c:pt idx="2">
                  <c:v>22</c:v>
                </c:pt>
                <c:pt idx="3">
                  <c:v>32</c:v>
                </c:pt>
                <c:pt idx="4">
                  <c:v>33</c:v>
                </c:pt>
                <c:pt idx="5">
                  <c:v>44</c:v>
                </c:pt>
                <c:pt idx="6">
                  <c:v>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51744"/>
        <c:axId val="83553280"/>
        <c:axId val="12479104"/>
      </c:area3DChart>
      <c:catAx>
        <c:axId val="835517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3553280"/>
        <c:crosses val="autoZero"/>
        <c:auto val="1"/>
        <c:lblAlgn val="ctr"/>
        <c:lblOffset val="100"/>
        <c:noMultiLvlLbl val="0"/>
      </c:catAx>
      <c:valAx>
        <c:axId val="83553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83551744"/>
        <c:crosses val="autoZero"/>
        <c:crossBetween val="midCat"/>
      </c:valAx>
      <c:serAx>
        <c:axId val="124791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835532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4</c:v>
                </c:pt>
                <c:pt idx="4">
                  <c:v>9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10</c:v>
                </c:pt>
                <c:pt idx="3">
                  <c:v>9</c:v>
                </c:pt>
                <c:pt idx="4">
                  <c:v>14</c:v>
                </c:pt>
                <c:pt idx="5">
                  <c:v>19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7</c:v>
                </c:pt>
                <c:pt idx="2">
                  <c:v>13</c:v>
                </c:pt>
                <c:pt idx="3">
                  <c:v>11</c:v>
                </c:pt>
                <c:pt idx="4">
                  <c:v>19</c:v>
                </c:pt>
                <c:pt idx="5">
                  <c:v>22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12</c:v>
                </c:pt>
                <c:pt idx="2">
                  <c:v>14</c:v>
                </c:pt>
                <c:pt idx="3">
                  <c:v>13</c:v>
                </c:pt>
                <c:pt idx="4">
                  <c:v>22</c:v>
                </c:pt>
                <c:pt idx="5">
                  <c:v>32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7</c:v>
                </c:pt>
                <c:pt idx="1">
                  <c:v>10</c:v>
                </c:pt>
                <c:pt idx="2">
                  <c:v>20</c:v>
                </c:pt>
                <c:pt idx="3">
                  <c:v>23</c:v>
                </c:pt>
                <c:pt idx="4">
                  <c:v>21</c:v>
                </c:pt>
                <c:pt idx="5">
                  <c:v>33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2</c:v>
                </c:pt>
                <c:pt idx="1">
                  <c:v>20</c:v>
                </c:pt>
                <c:pt idx="2">
                  <c:v>24</c:v>
                </c:pt>
                <c:pt idx="3">
                  <c:v>39</c:v>
                </c:pt>
                <c:pt idx="4">
                  <c:v>27</c:v>
                </c:pt>
                <c:pt idx="5">
                  <c:v>44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15</c:v>
                </c:pt>
                <c:pt idx="1">
                  <c:v>21</c:v>
                </c:pt>
                <c:pt idx="2">
                  <c:v>20</c:v>
                </c:pt>
                <c:pt idx="3">
                  <c:v>46</c:v>
                </c:pt>
                <c:pt idx="4">
                  <c:v>32</c:v>
                </c:pt>
                <c:pt idx="5">
                  <c:v>73</c:v>
                </c:pt>
              </c:numCache>
            </c:numRef>
          </c:val>
        </c:ser>
        <c:bandFmts/>
        <c:axId val="114750208"/>
        <c:axId val="114751744"/>
        <c:axId val="114719360"/>
      </c:surface3DChart>
      <c:catAx>
        <c:axId val="1147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4751744"/>
        <c:crosses val="autoZero"/>
        <c:auto val="1"/>
        <c:lblAlgn val="ctr"/>
        <c:lblOffset val="100"/>
        <c:noMultiLvlLbl val="0"/>
      </c:catAx>
      <c:valAx>
        <c:axId val="114751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4750208"/>
        <c:crosses val="autoZero"/>
        <c:crossBetween val="midCat"/>
      </c:valAx>
      <c:serAx>
        <c:axId val="1147193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475174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</xdr:colOff>
      <xdr:row>10</xdr:row>
      <xdr:rowOff>144780</xdr:rowOff>
    </xdr:from>
    <xdr:to>
      <xdr:col>2</xdr:col>
      <xdr:colOff>320040</xdr:colOff>
      <xdr:row>11</xdr:row>
      <xdr:rowOff>137160</xdr:rowOff>
    </xdr:to>
    <xdr:sp macro="" textlink="">
      <xdr:nvSpPr>
        <xdr:cNvPr id="2" name="Rectangle 1"/>
        <xdr:cNvSpPr/>
      </xdr:nvSpPr>
      <xdr:spPr>
        <a:xfrm>
          <a:off x="2004060" y="2545080"/>
          <a:ext cx="556260" cy="190500"/>
        </a:xfrm>
        <a:prstGeom prst="rect">
          <a:avLst/>
        </a:prstGeom>
        <a:solidFill>
          <a:srgbClr val="00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pfe</a:t>
          </a:r>
        </a:p>
      </xdr:txBody>
    </xdr:sp>
    <xdr:clientData/>
  </xdr:twoCellAnchor>
  <xdr:twoCellAnchor>
    <xdr:from>
      <xdr:col>2</xdr:col>
      <xdr:colOff>327660</xdr:colOff>
      <xdr:row>10</xdr:row>
      <xdr:rowOff>121920</xdr:rowOff>
    </xdr:from>
    <xdr:to>
      <xdr:col>4</xdr:col>
      <xdr:colOff>76200</xdr:colOff>
      <xdr:row>11</xdr:row>
      <xdr:rowOff>114300</xdr:rowOff>
    </xdr:to>
    <xdr:sp macro="" textlink="">
      <xdr:nvSpPr>
        <xdr:cNvPr id="3" name="Rectangle 2"/>
        <xdr:cNvSpPr/>
      </xdr:nvSpPr>
      <xdr:spPr>
        <a:xfrm>
          <a:off x="2567940" y="6286500"/>
          <a:ext cx="411480" cy="1905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pfg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tabSelected="1" workbookViewId="0"/>
  </sheetViews>
  <sheetFormatPr defaultRowHeight="15.6" x14ac:dyDescent="0.3"/>
  <cols>
    <col min="1" max="1" width="12.09765625" bestFit="1" customWidth="1"/>
    <col min="2" max="2" width="6.296875" style="21" bestFit="1" customWidth="1"/>
    <col min="3" max="3" width="8.5" style="21" bestFit="1" customWidth="1"/>
    <col min="4" max="4" width="4.296875" style="21" bestFit="1" customWidth="1"/>
    <col min="5" max="5" width="8.3984375" style="21" bestFit="1" customWidth="1"/>
    <col min="6" max="6" width="11.19921875" style="21" bestFit="1" customWidth="1"/>
    <col min="7" max="7" width="2.69921875" customWidth="1"/>
    <col min="8" max="8" width="14.796875" bestFit="1" customWidth="1"/>
    <col min="9" max="9" width="4.8984375" bestFit="1" customWidth="1"/>
    <col min="10" max="10" width="16.69921875" bestFit="1" customWidth="1"/>
    <col min="11" max="11" width="2.69921875" customWidth="1"/>
    <col min="12" max="12" width="14.09765625" bestFit="1" customWidth="1"/>
    <col min="13" max="13" width="5.59765625" customWidth="1"/>
    <col min="14" max="14" width="16.8984375" bestFit="1" customWidth="1"/>
  </cols>
  <sheetData>
    <row r="1" spans="1:14" s="110" customFormat="1" ht="31.8" thickBot="1" x14ac:dyDescent="0.35">
      <c r="A1" s="108" t="s">
        <v>0</v>
      </c>
      <c r="B1" s="108" t="s">
        <v>1</v>
      </c>
      <c r="C1" s="108" t="s">
        <v>2</v>
      </c>
      <c r="D1" s="109" t="s">
        <v>3</v>
      </c>
      <c r="E1" s="108" t="s">
        <v>4</v>
      </c>
      <c r="F1" s="108" t="s">
        <v>5</v>
      </c>
      <c r="H1" s="111" t="s">
        <v>21</v>
      </c>
      <c r="I1" s="111"/>
      <c r="J1" s="111"/>
      <c r="K1" s="111"/>
      <c r="L1" s="111" t="s">
        <v>22</v>
      </c>
      <c r="M1" s="111"/>
      <c r="N1" s="111"/>
    </row>
    <row r="2" spans="1:14" ht="16.8" thickTop="1" thickBot="1" x14ac:dyDescent="0.35">
      <c r="A2" s="94" t="s">
        <v>80</v>
      </c>
      <c r="B2" s="94">
        <v>1</v>
      </c>
      <c r="C2" s="78">
        <v>6</v>
      </c>
      <c r="D2" s="139">
        <f t="shared" ref="D2:D9" ca="1" si="0">RANDBETWEEN(1,20)</f>
        <v>20</v>
      </c>
      <c r="E2" s="78">
        <f t="shared" ref="E2:E9" ca="1" si="1">SUM(C2:D2)</f>
        <v>26</v>
      </c>
      <c r="F2" s="78" t="s">
        <v>6</v>
      </c>
      <c r="H2" s="88" t="s">
        <v>0</v>
      </c>
      <c r="I2" s="89" t="s">
        <v>23</v>
      </c>
      <c r="J2" s="90" t="s">
        <v>24</v>
      </c>
      <c r="L2" s="99" t="s">
        <v>0</v>
      </c>
      <c r="M2" s="100" t="s">
        <v>23</v>
      </c>
      <c r="N2" s="101" t="s">
        <v>78</v>
      </c>
    </row>
    <row r="3" spans="1:14" x14ac:dyDescent="0.3">
      <c r="A3" s="79" t="s">
        <v>104</v>
      </c>
      <c r="B3" s="79">
        <v>2</v>
      </c>
      <c r="C3" s="78">
        <v>0</v>
      </c>
      <c r="D3" s="139">
        <f t="shared" ca="1" si="0"/>
        <v>12</v>
      </c>
      <c r="E3" s="78">
        <f t="shared" ca="1" si="1"/>
        <v>12</v>
      </c>
      <c r="F3" s="78" t="s">
        <v>105</v>
      </c>
      <c r="H3" s="91" t="s">
        <v>74</v>
      </c>
      <c r="I3" s="92">
        <v>10</v>
      </c>
      <c r="J3" s="93" t="s">
        <v>75</v>
      </c>
      <c r="L3" s="102" t="s">
        <v>104</v>
      </c>
      <c r="M3" s="79">
        <v>5</v>
      </c>
      <c r="N3" s="164" t="s">
        <v>102</v>
      </c>
    </row>
    <row r="4" spans="1:14" x14ac:dyDescent="0.3">
      <c r="A4" s="94" t="s">
        <v>86</v>
      </c>
      <c r="B4" s="94">
        <v>1</v>
      </c>
      <c r="C4" s="78">
        <v>3</v>
      </c>
      <c r="D4" s="139">
        <f t="shared" ca="1" si="0"/>
        <v>11</v>
      </c>
      <c r="E4" s="78">
        <f t="shared" ca="1" si="1"/>
        <v>14</v>
      </c>
      <c r="F4" s="78" t="s">
        <v>6</v>
      </c>
      <c r="H4" s="91" t="s">
        <v>88</v>
      </c>
      <c r="I4" s="94" t="s">
        <v>106</v>
      </c>
      <c r="J4" s="93" t="s">
        <v>89</v>
      </c>
      <c r="L4" s="102"/>
      <c r="M4" s="79"/>
      <c r="N4" s="103"/>
    </row>
    <row r="5" spans="1:14" ht="16.2" thickBot="1" x14ac:dyDescent="0.35">
      <c r="A5" s="94" t="s">
        <v>74</v>
      </c>
      <c r="B5" s="94">
        <v>1</v>
      </c>
      <c r="C5" s="78">
        <v>2</v>
      </c>
      <c r="D5" s="139">
        <f t="shared" ca="1" si="0"/>
        <v>13</v>
      </c>
      <c r="E5" s="78">
        <f t="shared" ca="1" si="1"/>
        <v>15</v>
      </c>
      <c r="F5" s="78" t="s">
        <v>82</v>
      </c>
      <c r="H5" s="153" t="s">
        <v>83</v>
      </c>
      <c r="I5" s="77" t="s">
        <v>107</v>
      </c>
      <c r="J5" s="154" t="s">
        <v>84</v>
      </c>
      <c r="L5" s="102"/>
      <c r="M5" s="79"/>
      <c r="N5" s="103"/>
    </row>
    <row r="6" spans="1:14" x14ac:dyDescent="0.3">
      <c r="A6" s="77" t="s">
        <v>83</v>
      </c>
      <c r="B6" s="77">
        <v>1</v>
      </c>
      <c r="C6" s="78">
        <v>1</v>
      </c>
      <c r="D6" s="139">
        <f t="shared" ca="1" si="0"/>
        <v>10</v>
      </c>
      <c r="E6" s="78">
        <f t="shared" ca="1" si="1"/>
        <v>11</v>
      </c>
      <c r="F6" s="78" t="s">
        <v>6</v>
      </c>
      <c r="H6" s="91" t="s">
        <v>92</v>
      </c>
      <c r="I6" s="94">
        <v>9</v>
      </c>
      <c r="J6" s="93" t="s">
        <v>93</v>
      </c>
      <c r="L6" s="136" t="s">
        <v>25</v>
      </c>
      <c r="M6" s="145">
        <f>AVERAGE(M3:M5)</f>
        <v>5</v>
      </c>
      <c r="N6" s="104"/>
    </row>
    <row r="7" spans="1:14" x14ac:dyDescent="0.3">
      <c r="A7" s="94" t="s">
        <v>92</v>
      </c>
      <c r="B7" s="94">
        <v>1</v>
      </c>
      <c r="C7" s="78">
        <v>4</v>
      </c>
      <c r="D7" s="139">
        <f t="shared" ca="1" si="0"/>
        <v>3</v>
      </c>
      <c r="E7" s="78">
        <f t="shared" ca="1" si="1"/>
        <v>7</v>
      </c>
      <c r="F7" s="78" t="s">
        <v>6</v>
      </c>
      <c r="H7" s="91" t="s">
        <v>86</v>
      </c>
      <c r="I7" s="94" t="s">
        <v>107</v>
      </c>
      <c r="J7" s="93" t="s">
        <v>87</v>
      </c>
      <c r="L7" s="137" t="s">
        <v>26</v>
      </c>
      <c r="M7" s="105">
        <f>SUM(M3:M5)</f>
        <v>5</v>
      </c>
      <c r="N7" s="103"/>
    </row>
    <row r="8" spans="1:14" x14ac:dyDescent="0.3">
      <c r="A8" s="94" t="s">
        <v>88</v>
      </c>
      <c r="B8" s="94">
        <v>1</v>
      </c>
      <c r="C8" s="78">
        <v>1</v>
      </c>
      <c r="D8" s="139">
        <f t="shared" ca="1" si="0"/>
        <v>6</v>
      </c>
      <c r="E8" s="78">
        <f t="shared" ca="1" si="1"/>
        <v>7</v>
      </c>
      <c r="F8" s="78" t="s">
        <v>6</v>
      </c>
      <c r="H8" s="91" t="s">
        <v>80</v>
      </c>
      <c r="I8" s="94">
        <v>8</v>
      </c>
      <c r="J8" s="93" t="s">
        <v>81</v>
      </c>
      <c r="L8" s="137" t="s">
        <v>27</v>
      </c>
      <c r="M8" s="105">
        <f>COUNT(M3:M5)</f>
        <v>1</v>
      </c>
      <c r="N8" s="103"/>
    </row>
    <row r="9" spans="1:14" ht="16.2" thickBot="1" x14ac:dyDescent="0.35">
      <c r="A9" s="94" t="s">
        <v>77</v>
      </c>
      <c r="B9" s="94">
        <v>1</v>
      </c>
      <c r="C9" s="78">
        <v>-1</v>
      </c>
      <c r="D9" s="139">
        <f t="shared" ca="1" si="0"/>
        <v>8</v>
      </c>
      <c r="E9" s="78">
        <f t="shared" ca="1" si="1"/>
        <v>7</v>
      </c>
      <c r="F9" s="78" t="s">
        <v>97</v>
      </c>
      <c r="H9" s="91" t="s">
        <v>77</v>
      </c>
      <c r="I9" s="94" t="s">
        <v>106</v>
      </c>
      <c r="J9" s="93" t="s">
        <v>96</v>
      </c>
      <c r="L9" s="137" t="s">
        <v>29</v>
      </c>
      <c r="M9" s="127">
        <f>M7/4</f>
        <v>1.25</v>
      </c>
      <c r="N9" s="103" t="s">
        <v>30</v>
      </c>
    </row>
    <row r="10" spans="1:14" ht="16.2" thickBot="1" x14ac:dyDescent="0.35">
      <c r="H10" s="133" t="s">
        <v>25</v>
      </c>
      <c r="I10" s="95">
        <f>AVERAGE(I3:I9)</f>
        <v>9</v>
      </c>
      <c r="J10" s="96"/>
      <c r="L10" s="138" t="s">
        <v>31</v>
      </c>
      <c r="M10" s="128">
        <f>M9*2</f>
        <v>2.5</v>
      </c>
      <c r="N10" s="106" t="s">
        <v>32</v>
      </c>
    </row>
    <row r="11" spans="1:14" ht="16.2" thickTop="1" x14ac:dyDescent="0.3">
      <c r="D11" s="139">
        <f ca="1">RANDBETWEEN(1,20)</f>
        <v>15</v>
      </c>
      <c r="H11" s="134" t="s">
        <v>26</v>
      </c>
      <c r="I11" s="97">
        <f>SUM(I3:I9)</f>
        <v>27</v>
      </c>
      <c r="J11" s="93"/>
    </row>
    <row r="12" spans="1:14" x14ac:dyDescent="0.3">
      <c r="H12" s="134" t="s">
        <v>27</v>
      </c>
      <c r="I12" s="97">
        <f>COUNT(I3:I9)</f>
        <v>3</v>
      </c>
      <c r="J12" s="93"/>
      <c r="M12" s="87" t="s">
        <v>33</v>
      </c>
      <c r="N12" s="131">
        <f>I13</f>
        <v>6.75</v>
      </c>
    </row>
    <row r="13" spans="1:14" x14ac:dyDescent="0.3">
      <c r="A13" s="77" t="s">
        <v>117</v>
      </c>
      <c r="B13" s="77">
        <v>1</v>
      </c>
      <c r="C13" s="78">
        <v>1</v>
      </c>
      <c r="D13" s="139">
        <f ca="1">RANDBETWEEN(1,20)</f>
        <v>19</v>
      </c>
      <c r="E13" s="78">
        <f ca="1">SUM(C13:D13)</f>
        <v>20</v>
      </c>
      <c r="F13" s="78" t="s">
        <v>6</v>
      </c>
      <c r="H13" s="134" t="s">
        <v>29</v>
      </c>
      <c r="I13" s="129">
        <f>I11/4</f>
        <v>6.75</v>
      </c>
      <c r="J13" s="93" t="s">
        <v>30</v>
      </c>
      <c r="M13" s="87" t="s">
        <v>34</v>
      </c>
      <c r="N13" s="131">
        <f>I14</f>
        <v>13.5</v>
      </c>
    </row>
    <row r="14" spans="1:14" ht="16.2" thickBot="1" x14ac:dyDescent="0.35">
      <c r="H14" s="135" t="s">
        <v>31</v>
      </c>
      <c r="I14" s="130">
        <f>I13*2</f>
        <v>13.5</v>
      </c>
      <c r="J14" s="98" t="s">
        <v>32</v>
      </c>
      <c r="M14" s="87" t="s">
        <v>35</v>
      </c>
      <c r="N14" s="131">
        <f>I11</f>
        <v>27</v>
      </c>
    </row>
    <row r="15" spans="1:14" ht="16.2" thickTop="1" x14ac:dyDescent="0.3">
      <c r="N15" s="131"/>
    </row>
    <row r="16" spans="1:14" x14ac:dyDescent="0.3">
      <c r="M16" s="15" t="s">
        <v>36</v>
      </c>
      <c r="N16" s="131">
        <f>M7</f>
        <v>5</v>
      </c>
    </row>
  </sheetData>
  <sortState ref="A2:F9">
    <sortCondition descending="1" ref="E2:E10"/>
    <sortCondition descending="1" ref="C2:C10"/>
  </sortState>
  <conditionalFormatting sqref="N16">
    <cfRule type="cellIs" dxfId="137" priority="1" operator="greaterThan">
      <formula>$N$14</formula>
    </cfRule>
    <cfRule type="cellIs" dxfId="136" priority="2" operator="between">
      <formula>$N$13</formula>
      <formula>$N$14</formula>
    </cfRule>
    <cfRule type="cellIs" dxfId="135" priority="3" operator="between">
      <formula>$N$12</formula>
      <formula>$N$13</formula>
    </cfRule>
    <cfRule type="cellIs" dxfId="134" priority="4" operator="lessThan">
      <formula>$N$12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"/>
  <sheetViews>
    <sheetView showGridLines="0" workbookViewId="0"/>
  </sheetViews>
  <sheetFormatPr defaultRowHeight="15.6" x14ac:dyDescent="0.3"/>
  <cols>
    <col min="1" max="1" width="11.69921875" style="21" bestFit="1" customWidth="1"/>
    <col min="2" max="2" width="13.59765625" style="21" bestFit="1" customWidth="1"/>
    <col min="3" max="3" width="7.796875" style="21" bestFit="1" customWidth="1"/>
    <col min="4" max="4" width="4.8984375" style="21" bestFit="1" customWidth="1"/>
    <col min="5" max="5" width="5.796875" style="21" bestFit="1" customWidth="1"/>
    <col min="6" max="6" width="3.8984375" style="21" bestFit="1" customWidth="1"/>
    <col min="7" max="7" width="7.09765625" style="21" bestFit="1" customWidth="1"/>
    <col min="8" max="8" width="3.8984375" style="21" bestFit="1" customWidth="1"/>
    <col min="9" max="9" width="5.3984375" style="21" bestFit="1" customWidth="1"/>
    <col min="10" max="10" width="9.19921875" bestFit="1" customWidth="1"/>
  </cols>
  <sheetData>
    <row r="1" spans="1:10" ht="16.2" thickBot="1" x14ac:dyDescent="0.35">
      <c r="A1" s="107" t="s">
        <v>0</v>
      </c>
      <c r="B1" s="82" t="s">
        <v>37</v>
      </c>
      <c r="C1" s="82" t="s">
        <v>38</v>
      </c>
      <c r="D1" s="84" t="s">
        <v>39</v>
      </c>
      <c r="E1" s="82" t="s">
        <v>40</v>
      </c>
      <c r="F1" s="82" t="s">
        <v>41</v>
      </c>
      <c r="G1" s="82" t="s">
        <v>42</v>
      </c>
      <c r="H1" s="86" t="s">
        <v>43</v>
      </c>
      <c r="I1" s="83" t="s">
        <v>28</v>
      </c>
      <c r="J1" s="83" t="s">
        <v>95</v>
      </c>
    </row>
    <row r="2" spans="1:10" x14ac:dyDescent="0.3">
      <c r="A2" s="79" t="s">
        <v>108</v>
      </c>
      <c r="B2" s="78" t="s">
        <v>109</v>
      </c>
      <c r="C2" s="78" t="s">
        <v>116</v>
      </c>
      <c r="D2" s="85">
        <v>1</v>
      </c>
      <c r="E2" s="78">
        <v>0</v>
      </c>
      <c r="F2" s="78">
        <v>0</v>
      </c>
      <c r="G2" s="78">
        <v>-2</v>
      </c>
      <c r="H2" s="139">
        <f t="shared" ref="H2:H14" ca="1" si="0">RANDBETWEEN(1,20)</f>
        <v>6</v>
      </c>
      <c r="I2" s="78">
        <f ca="1">SUM(D2:H2)</f>
        <v>5</v>
      </c>
      <c r="J2" s="78"/>
    </row>
    <row r="3" spans="1:10" x14ac:dyDescent="0.3">
      <c r="A3" s="79" t="s">
        <v>108</v>
      </c>
      <c r="B3" s="78" t="s">
        <v>126</v>
      </c>
      <c r="C3" s="78" t="s">
        <v>115</v>
      </c>
      <c r="D3" s="85">
        <v>1</v>
      </c>
      <c r="E3" s="78">
        <v>1</v>
      </c>
      <c r="F3" s="78">
        <v>0</v>
      </c>
      <c r="G3" s="78">
        <v>-2</v>
      </c>
      <c r="H3" s="139">
        <f t="shared" ca="1" si="0"/>
        <v>16</v>
      </c>
      <c r="I3" s="78">
        <f t="shared" ref="I3:I9" ca="1" si="1">SUM(D3:H3)</f>
        <v>16</v>
      </c>
      <c r="J3" s="78"/>
    </row>
    <row r="4" spans="1:10" x14ac:dyDescent="0.3">
      <c r="A4" s="79" t="s">
        <v>108</v>
      </c>
      <c r="B4" s="78" t="s">
        <v>120</v>
      </c>
      <c r="C4" s="78" t="s">
        <v>113</v>
      </c>
      <c r="D4" s="85">
        <v>1</v>
      </c>
      <c r="E4" s="78">
        <v>1</v>
      </c>
      <c r="F4" s="78">
        <v>0</v>
      </c>
      <c r="G4" s="78">
        <v>-2</v>
      </c>
      <c r="H4" s="139">
        <f t="shared" ca="1" si="0"/>
        <v>5</v>
      </c>
      <c r="I4" s="78">
        <f t="shared" ca="1" si="1"/>
        <v>5</v>
      </c>
      <c r="J4" s="78"/>
    </row>
    <row r="5" spans="1:10" x14ac:dyDescent="0.3">
      <c r="A5" s="79" t="s">
        <v>108</v>
      </c>
      <c r="B5" s="78" t="s">
        <v>121</v>
      </c>
      <c r="C5" s="78" t="s">
        <v>113</v>
      </c>
      <c r="D5" s="85">
        <v>1</v>
      </c>
      <c r="E5" s="78">
        <v>1</v>
      </c>
      <c r="F5" s="78">
        <v>0</v>
      </c>
      <c r="G5" s="78">
        <v>0</v>
      </c>
      <c r="H5" s="139">
        <f t="shared" ca="1" si="0"/>
        <v>2</v>
      </c>
      <c r="I5" s="78">
        <f t="shared" ca="1" si="1"/>
        <v>4</v>
      </c>
      <c r="J5" s="78"/>
    </row>
    <row r="6" spans="1:10" x14ac:dyDescent="0.3">
      <c r="A6" s="79" t="s">
        <v>108</v>
      </c>
      <c r="B6" s="78" t="s">
        <v>122</v>
      </c>
      <c r="C6" s="78" t="s">
        <v>115</v>
      </c>
      <c r="D6" s="85">
        <v>1</v>
      </c>
      <c r="E6" s="78">
        <v>2</v>
      </c>
      <c r="F6" s="78">
        <v>0</v>
      </c>
      <c r="G6" s="78">
        <v>-2</v>
      </c>
      <c r="H6" s="139">
        <f t="shared" ca="1" si="0"/>
        <v>4</v>
      </c>
      <c r="I6" s="78">
        <f t="shared" ca="1" si="1"/>
        <v>5</v>
      </c>
      <c r="J6" s="78"/>
    </row>
    <row r="7" spans="1:10" x14ac:dyDescent="0.3">
      <c r="A7" s="79" t="s">
        <v>108</v>
      </c>
      <c r="B7" s="78" t="s">
        <v>123</v>
      </c>
      <c r="C7" s="78" t="s">
        <v>113</v>
      </c>
      <c r="D7" s="85">
        <v>1</v>
      </c>
      <c r="E7" s="78">
        <v>1</v>
      </c>
      <c r="F7" s="78">
        <v>0</v>
      </c>
      <c r="G7" s="78">
        <v>-2</v>
      </c>
      <c r="H7" s="139">
        <f t="shared" ca="1" si="0"/>
        <v>7</v>
      </c>
      <c r="I7" s="78">
        <f t="shared" ca="1" si="1"/>
        <v>7</v>
      </c>
      <c r="J7" s="78"/>
    </row>
    <row r="8" spans="1:10" x14ac:dyDescent="0.3">
      <c r="A8" s="79" t="s">
        <v>108</v>
      </c>
      <c r="B8" s="78" t="s">
        <v>124</v>
      </c>
      <c r="C8" s="78" t="s">
        <v>115</v>
      </c>
      <c r="D8" s="85">
        <v>1</v>
      </c>
      <c r="E8" s="78">
        <v>1</v>
      </c>
      <c r="F8" s="78">
        <v>0</v>
      </c>
      <c r="G8" s="78">
        <v>0</v>
      </c>
      <c r="H8" s="139">
        <f t="shared" ca="1" si="0"/>
        <v>19</v>
      </c>
      <c r="I8" s="78">
        <f t="shared" ca="1" si="1"/>
        <v>21</v>
      </c>
      <c r="J8" s="78"/>
    </row>
    <row r="9" spans="1:10" x14ac:dyDescent="0.3">
      <c r="A9" s="79" t="s">
        <v>108</v>
      </c>
      <c r="B9" s="78" t="s">
        <v>125</v>
      </c>
      <c r="C9" s="78" t="s">
        <v>113</v>
      </c>
      <c r="D9" s="85">
        <v>1</v>
      </c>
      <c r="E9" s="78">
        <v>1</v>
      </c>
      <c r="F9" s="78">
        <v>0</v>
      </c>
      <c r="G9" s="78">
        <v>0</v>
      </c>
      <c r="H9" s="139">
        <f t="shared" ca="1" si="0"/>
        <v>20</v>
      </c>
      <c r="I9" s="78">
        <f t="shared" ca="1" si="1"/>
        <v>22</v>
      </c>
      <c r="J9" s="78"/>
    </row>
    <row r="10" spans="1:10" x14ac:dyDescent="0.3">
      <c r="A10" s="79" t="s">
        <v>108</v>
      </c>
      <c r="B10" s="78" t="s">
        <v>110</v>
      </c>
      <c r="C10" s="78" t="s">
        <v>113</v>
      </c>
      <c r="D10" s="85">
        <v>1</v>
      </c>
      <c r="E10" s="78">
        <v>0</v>
      </c>
      <c r="F10" s="78">
        <v>0</v>
      </c>
      <c r="G10" s="78">
        <v>-2</v>
      </c>
      <c r="H10" s="139">
        <f t="shared" ca="1" si="0"/>
        <v>1</v>
      </c>
      <c r="I10" s="78">
        <f ca="1">SUM(D10:H10)</f>
        <v>0</v>
      </c>
      <c r="J10" s="78"/>
    </row>
    <row r="11" spans="1:10" x14ac:dyDescent="0.3">
      <c r="A11" s="79" t="s">
        <v>108</v>
      </c>
      <c r="B11" s="78" t="s">
        <v>111</v>
      </c>
      <c r="C11" s="78" t="s">
        <v>115</v>
      </c>
      <c r="D11" s="85">
        <v>1</v>
      </c>
      <c r="E11" s="78">
        <v>0</v>
      </c>
      <c r="F11" s="78">
        <v>0</v>
      </c>
      <c r="G11" s="78">
        <v>-2</v>
      </c>
      <c r="H11" s="139">
        <f t="shared" ca="1" si="0"/>
        <v>11</v>
      </c>
      <c r="I11" s="78">
        <f ca="1">SUM(D11:H11)</f>
        <v>10</v>
      </c>
      <c r="J11" s="78"/>
    </row>
    <row r="12" spans="1:10" x14ac:dyDescent="0.3">
      <c r="A12" s="79" t="s">
        <v>108</v>
      </c>
      <c r="B12" s="78" t="s">
        <v>118</v>
      </c>
      <c r="C12" s="78" t="s">
        <v>119</v>
      </c>
      <c r="D12" s="85">
        <v>1</v>
      </c>
      <c r="E12" s="78">
        <v>0</v>
      </c>
      <c r="F12" s="78">
        <v>0</v>
      </c>
      <c r="G12" s="78">
        <v>-2</v>
      </c>
      <c r="H12" s="139">
        <f t="shared" ca="1" si="0"/>
        <v>1</v>
      </c>
      <c r="I12" s="78">
        <f ca="1">SUM(D12:H12)</f>
        <v>0</v>
      </c>
      <c r="J12" s="78"/>
    </row>
    <row r="13" spans="1:10" x14ac:dyDescent="0.3">
      <c r="A13" s="79" t="s">
        <v>108</v>
      </c>
      <c r="B13" s="81" t="s">
        <v>112</v>
      </c>
      <c r="C13" s="81" t="s">
        <v>114</v>
      </c>
      <c r="D13" s="152">
        <v>1</v>
      </c>
      <c r="E13" s="81">
        <v>0</v>
      </c>
      <c r="F13" s="81">
        <v>0</v>
      </c>
      <c r="G13" s="81">
        <v>-2</v>
      </c>
      <c r="H13" s="141">
        <f ca="1">RANDBETWEEN(1,20)</f>
        <v>6</v>
      </c>
      <c r="I13" s="81">
        <f ca="1">SUM(D13:H13)</f>
        <v>5</v>
      </c>
      <c r="J13" s="81"/>
    </row>
    <row r="14" spans="1:10" x14ac:dyDescent="0.3">
      <c r="A14" s="79" t="s">
        <v>128</v>
      </c>
      <c r="B14" s="78" t="s">
        <v>90</v>
      </c>
      <c r="C14" s="78" t="s">
        <v>114</v>
      </c>
      <c r="D14" s="85">
        <v>3</v>
      </c>
      <c r="E14" s="78">
        <v>0</v>
      </c>
      <c r="F14" s="78">
        <v>0</v>
      </c>
      <c r="G14" s="78">
        <v>0</v>
      </c>
      <c r="H14" s="139">
        <f t="shared" ca="1" si="0"/>
        <v>5</v>
      </c>
      <c r="I14" s="78">
        <f ca="1">SUM(D14:H14)</f>
        <v>8</v>
      </c>
      <c r="J14" s="78"/>
    </row>
    <row r="15" spans="1:10" x14ac:dyDescent="0.3">
      <c r="J15" s="21"/>
    </row>
  </sheetData>
  <conditionalFormatting sqref="H15">
    <cfRule type="cellIs" dxfId="133" priority="796" operator="equal">
      <formula>1</formula>
    </cfRule>
    <cfRule type="cellIs" dxfId="132" priority="797" operator="equal">
      <formula>19</formula>
    </cfRule>
    <cfRule type="cellIs" dxfId="131" priority="798" operator="equal">
      <formula>20</formula>
    </cfRule>
  </conditionalFormatting>
  <conditionalFormatting sqref="H15">
    <cfRule type="cellIs" dxfId="130" priority="790" operator="equal">
      <formula>1</formula>
    </cfRule>
    <cfRule type="cellIs" dxfId="129" priority="791" operator="equal">
      <formula>19</formula>
    </cfRule>
    <cfRule type="cellIs" dxfId="128" priority="792" operator="equal">
      <formula>20</formula>
    </cfRule>
  </conditionalFormatting>
  <conditionalFormatting sqref="H15">
    <cfRule type="cellIs" dxfId="127" priority="700" operator="equal">
      <formula>1</formula>
    </cfRule>
    <cfRule type="cellIs" dxfId="126" priority="701" operator="equal">
      <formula>19</formula>
    </cfRule>
    <cfRule type="cellIs" dxfId="125" priority="702" operator="equal">
      <formula>20</formula>
    </cfRule>
  </conditionalFormatting>
  <conditionalFormatting sqref="H15">
    <cfRule type="cellIs" dxfId="124" priority="667" operator="equal">
      <formula>1</formula>
    </cfRule>
    <cfRule type="cellIs" dxfId="123" priority="668" operator="equal">
      <formula>19</formula>
    </cfRule>
    <cfRule type="cellIs" dxfId="122" priority="669" operator="equal">
      <formula>20</formula>
    </cfRule>
  </conditionalFormatting>
  <conditionalFormatting sqref="H15">
    <cfRule type="cellIs" dxfId="121" priority="604" operator="equal">
      <formula>1</formula>
    </cfRule>
    <cfRule type="cellIs" dxfId="120" priority="605" operator="equal">
      <formula>19</formula>
    </cfRule>
    <cfRule type="cellIs" dxfId="119" priority="606" operator="equal">
      <formula>20</formula>
    </cfRule>
  </conditionalFormatting>
  <conditionalFormatting sqref="H2">
    <cfRule type="cellIs" dxfId="118" priority="421" operator="equal">
      <formula>1</formula>
    </cfRule>
    <cfRule type="cellIs" dxfId="117" priority="422" operator="equal">
      <formula>19</formula>
    </cfRule>
    <cfRule type="cellIs" dxfId="116" priority="423" operator="equal">
      <formula>20</formula>
    </cfRule>
  </conditionalFormatting>
  <conditionalFormatting sqref="H11">
    <cfRule type="cellIs" dxfId="115" priority="220" operator="equal">
      <formula>1</formula>
    </cfRule>
    <cfRule type="cellIs" dxfId="114" priority="221" operator="equal">
      <formula>19</formula>
    </cfRule>
    <cfRule type="cellIs" dxfId="113" priority="222" operator="equal">
      <formula>20</formula>
    </cfRule>
  </conditionalFormatting>
  <conditionalFormatting sqref="H11">
    <cfRule type="cellIs" dxfId="112" priority="223" operator="equal">
      <formula>1</formula>
    </cfRule>
    <cfRule type="cellIs" dxfId="111" priority="224" operator="equal">
      <formula>19</formula>
    </cfRule>
    <cfRule type="cellIs" dxfId="110" priority="225" operator="equal">
      <formula>20</formula>
    </cfRule>
  </conditionalFormatting>
  <conditionalFormatting sqref="H10">
    <cfRule type="cellIs" dxfId="109" priority="208" operator="equal">
      <formula>1</formula>
    </cfRule>
    <cfRule type="cellIs" dxfId="108" priority="209" operator="equal">
      <formula>19</formula>
    </cfRule>
    <cfRule type="cellIs" dxfId="107" priority="210" operator="equal">
      <formula>20</formula>
    </cfRule>
  </conditionalFormatting>
  <conditionalFormatting sqref="H10">
    <cfRule type="cellIs" dxfId="106" priority="211" operator="equal">
      <formula>1</formula>
    </cfRule>
    <cfRule type="cellIs" dxfId="105" priority="212" operator="equal">
      <formula>19</formula>
    </cfRule>
    <cfRule type="cellIs" dxfId="104" priority="213" operator="equal">
      <formula>20</formula>
    </cfRule>
  </conditionalFormatting>
  <conditionalFormatting sqref="H10">
    <cfRule type="cellIs" dxfId="103" priority="202" operator="equal">
      <formula>1</formula>
    </cfRule>
    <cfRule type="cellIs" dxfId="102" priority="203" operator="equal">
      <formula>19</formula>
    </cfRule>
    <cfRule type="cellIs" dxfId="101" priority="204" operator="equal">
      <formula>20</formula>
    </cfRule>
  </conditionalFormatting>
  <conditionalFormatting sqref="H11">
    <cfRule type="cellIs" dxfId="100" priority="193" operator="equal">
      <formula>1</formula>
    </cfRule>
    <cfRule type="cellIs" dxfId="99" priority="194" operator="equal">
      <formula>19</formula>
    </cfRule>
    <cfRule type="cellIs" dxfId="98" priority="195" operator="equal">
      <formula>20</formula>
    </cfRule>
  </conditionalFormatting>
  <conditionalFormatting sqref="H11">
    <cfRule type="cellIs" dxfId="97" priority="190" operator="equal">
      <formula>1</formula>
    </cfRule>
    <cfRule type="cellIs" dxfId="96" priority="191" operator="equal">
      <formula>19</formula>
    </cfRule>
    <cfRule type="cellIs" dxfId="95" priority="192" operator="equal">
      <formula>20</formula>
    </cfRule>
  </conditionalFormatting>
  <conditionalFormatting sqref="H10">
    <cfRule type="cellIs" dxfId="94" priority="205" operator="equal">
      <formula>1</formula>
    </cfRule>
    <cfRule type="cellIs" dxfId="93" priority="206" operator="equal">
      <formula>19</formula>
    </cfRule>
    <cfRule type="cellIs" dxfId="92" priority="207" operator="equal">
      <formula>20</formula>
    </cfRule>
  </conditionalFormatting>
  <conditionalFormatting sqref="H13">
    <cfRule type="cellIs" dxfId="91" priority="70" operator="equal">
      <formula>1</formula>
    </cfRule>
    <cfRule type="cellIs" dxfId="90" priority="71" operator="equal">
      <formula>19</formula>
    </cfRule>
    <cfRule type="cellIs" dxfId="89" priority="72" operator="equal">
      <formula>20</formula>
    </cfRule>
  </conditionalFormatting>
  <conditionalFormatting sqref="H13">
    <cfRule type="cellIs" dxfId="88" priority="67" operator="equal">
      <formula>1</formula>
    </cfRule>
    <cfRule type="cellIs" dxfId="87" priority="68" operator="equal">
      <formula>19</formula>
    </cfRule>
    <cfRule type="cellIs" dxfId="86" priority="69" operator="equal">
      <formula>20</formula>
    </cfRule>
  </conditionalFormatting>
  <conditionalFormatting sqref="H12">
    <cfRule type="cellIs" dxfId="85" priority="31" operator="equal">
      <formula>1</formula>
    </cfRule>
    <cfRule type="cellIs" dxfId="84" priority="32" operator="equal">
      <formula>19</formula>
    </cfRule>
    <cfRule type="cellIs" dxfId="83" priority="33" operator="equal">
      <formula>20</formula>
    </cfRule>
  </conditionalFormatting>
  <conditionalFormatting sqref="H12">
    <cfRule type="cellIs" dxfId="82" priority="34" operator="equal">
      <formula>1</formula>
    </cfRule>
    <cfRule type="cellIs" dxfId="81" priority="35" operator="equal">
      <formula>19</formula>
    </cfRule>
    <cfRule type="cellIs" dxfId="80" priority="36" operator="equal">
      <formula>20</formula>
    </cfRule>
  </conditionalFormatting>
  <conditionalFormatting sqref="H12">
    <cfRule type="cellIs" dxfId="79" priority="28" operator="equal">
      <formula>1</formula>
    </cfRule>
    <cfRule type="cellIs" dxfId="78" priority="29" operator="equal">
      <formula>19</formula>
    </cfRule>
    <cfRule type="cellIs" dxfId="77" priority="30" operator="equal">
      <formula>20</formula>
    </cfRule>
  </conditionalFormatting>
  <conditionalFormatting sqref="H12">
    <cfRule type="cellIs" dxfId="76" priority="25" operator="equal">
      <formula>1</formula>
    </cfRule>
    <cfRule type="cellIs" dxfId="75" priority="26" operator="equal">
      <formula>19</formula>
    </cfRule>
    <cfRule type="cellIs" dxfId="74" priority="27" operator="equal">
      <formula>20</formula>
    </cfRule>
  </conditionalFormatting>
  <conditionalFormatting sqref="H3:H9">
    <cfRule type="cellIs" dxfId="73" priority="19" operator="equal">
      <formula>1</formula>
    </cfRule>
    <cfRule type="cellIs" dxfId="72" priority="20" operator="equal">
      <formula>19</formula>
    </cfRule>
    <cfRule type="cellIs" dxfId="71" priority="21" operator="equal">
      <formula>20</formula>
    </cfRule>
  </conditionalFormatting>
  <conditionalFormatting sqref="H3:H9">
    <cfRule type="cellIs" dxfId="70" priority="22" operator="equal">
      <formula>1</formula>
    </cfRule>
    <cfRule type="cellIs" dxfId="69" priority="23" operator="equal">
      <formula>19</formula>
    </cfRule>
    <cfRule type="cellIs" dxfId="68" priority="24" operator="equal">
      <formula>20</formula>
    </cfRule>
  </conditionalFormatting>
  <conditionalFormatting sqref="H3:H9">
    <cfRule type="cellIs" dxfId="67" priority="13" operator="equal">
      <formula>1</formula>
    </cfRule>
    <cfRule type="cellIs" dxfId="66" priority="14" operator="equal">
      <formula>19</formula>
    </cfRule>
    <cfRule type="cellIs" dxfId="65" priority="15" operator="equal">
      <formula>20</formula>
    </cfRule>
  </conditionalFormatting>
  <conditionalFormatting sqref="H3:H9">
    <cfRule type="cellIs" dxfId="64" priority="16" operator="equal">
      <formula>1</formula>
    </cfRule>
    <cfRule type="cellIs" dxfId="63" priority="17" operator="equal">
      <formula>19</formula>
    </cfRule>
    <cfRule type="cellIs" dxfId="62" priority="18" operator="equal">
      <formula>20</formula>
    </cfRule>
  </conditionalFormatting>
  <conditionalFormatting sqref="H14">
    <cfRule type="cellIs" dxfId="61" priority="7" operator="equal">
      <formula>1</formula>
    </cfRule>
    <cfRule type="cellIs" dxfId="60" priority="8" operator="equal">
      <formula>19</formula>
    </cfRule>
    <cfRule type="cellIs" dxfId="59" priority="9" operator="equal">
      <formula>20</formula>
    </cfRule>
  </conditionalFormatting>
  <conditionalFormatting sqref="H14">
    <cfRule type="cellIs" dxfId="58" priority="10" operator="equal">
      <formula>1</formula>
    </cfRule>
    <cfRule type="cellIs" dxfId="57" priority="11" operator="equal">
      <formula>19</formula>
    </cfRule>
    <cfRule type="cellIs" dxfId="56" priority="12" operator="equal">
      <formula>20</formula>
    </cfRule>
  </conditionalFormatting>
  <conditionalFormatting sqref="H14">
    <cfRule type="cellIs" dxfId="55" priority="4" operator="equal">
      <formula>1</formula>
    </cfRule>
    <cfRule type="cellIs" dxfId="54" priority="5" operator="equal">
      <formula>19</formula>
    </cfRule>
    <cfRule type="cellIs" dxfId="53" priority="6" operator="equal">
      <formula>20</formula>
    </cfRule>
  </conditionalFormatting>
  <conditionalFormatting sqref="H14">
    <cfRule type="cellIs" dxfId="52" priority="1" operator="equal">
      <formula>1</formula>
    </cfRule>
    <cfRule type="cellIs" dxfId="51" priority="2" operator="equal">
      <formula>19</formula>
    </cfRule>
    <cfRule type="cellIs" dxfId="50" priority="3" operator="equal">
      <formula>20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showGridLines="0" workbookViewId="0"/>
  </sheetViews>
  <sheetFormatPr defaultColWidth="3.8984375" defaultRowHeight="15.6" x14ac:dyDescent="0.3"/>
  <cols>
    <col min="1" max="1" width="10.59765625" style="21" bestFit="1" customWidth="1"/>
    <col min="2" max="2" width="11.8984375" style="21" bestFit="1" customWidth="1"/>
    <col min="3" max="3" width="6.19921875" style="21" bestFit="1" customWidth="1"/>
    <col min="4" max="4" width="4.296875" style="21" bestFit="1" customWidth="1"/>
    <col min="5" max="5" width="5" style="21" bestFit="1" customWidth="1"/>
    <col min="6" max="6" width="3.8984375" style="21"/>
    <col min="7" max="7" width="9.5" style="21" bestFit="1" customWidth="1"/>
    <col min="8" max="8" width="12.09765625" style="21" bestFit="1" customWidth="1"/>
    <col min="9" max="9" width="6.19921875" style="21" bestFit="1" customWidth="1"/>
    <col min="10" max="10" width="4.296875" style="21" bestFit="1" customWidth="1"/>
    <col min="11" max="11" width="5" style="21" bestFit="1" customWidth="1"/>
    <col min="12" max="16384" width="3.8984375" style="21"/>
  </cols>
  <sheetData>
    <row r="1" spans="1:11" s="24" customFormat="1" x14ac:dyDescent="0.3">
      <c r="A1" s="144" t="s">
        <v>0</v>
      </c>
      <c r="B1" s="144" t="s">
        <v>76</v>
      </c>
      <c r="C1" s="144" t="s">
        <v>44</v>
      </c>
      <c r="D1" s="142" t="s">
        <v>3</v>
      </c>
      <c r="E1" s="144" t="s">
        <v>45</v>
      </c>
      <c r="G1" s="144" t="s">
        <v>0</v>
      </c>
      <c r="H1" s="144" t="s">
        <v>76</v>
      </c>
      <c r="I1" s="144" t="s">
        <v>44</v>
      </c>
      <c r="J1" s="142" t="s">
        <v>3</v>
      </c>
      <c r="K1" s="144" t="s">
        <v>45</v>
      </c>
    </row>
    <row r="2" spans="1:11" x14ac:dyDescent="0.3">
      <c r="A2" s="158" t="s">
        <v>108</v>
      </c>
      <c r="B2" s="159" t="s">
        <v>46</v>
      </c>
      <c r="C2" s="156">
        <v>1</v>
      </c>
      <c r="D2" s="140">
        <f t="shared" ref="D2:D9" ca="1" si="0">RANDBETWEEN(1,20)</f>
        <v>15</v>
      </c>
      <c r="E2" s="76">
        <f t="shared" ref="E2:E9" ca="1" si="1">D2+C2</f>
        <v>16</v>
      </c>
      <c r="G2" s="80" t="s">
        <v>77</v>
      </c>
      <c r="H2" s="81" t="s">
        <v>100</v>
      </c>
      <c r="I2" s="81">
        <v>7</v>
      </c>
      <c r="J2" s="141">
        <f t="shared" ref="J2:J3" ca="1" si="2">RANDBETWEEN(1,20)</f>
        <v>10</v>
      </c>
      <c r="K2" s="81">
        <f t="shared" ref="K2:K3" ca="1" si="3">J2+I2</f>
        <v>17</v>
      </c>
    </row>
    <row r="3" spans="1:11" x14ac:dyDescent="0.3">
      <c r="A3" s="79" t="s">
        <v>108</v>
      </c>
      <c r="B3" s="159" t="s">
        <v>47</v>
      </c>
      <c r="C3" s="156">
        <v>0</v>
      </c>
      <c r="D3" s="139">
        <f t="shared" ca="1" si="0"/>
        <v>19</v>
      </c>
      <c r="E3" s="78">
        <f t="shared" ca="1" si="1"/>
        <v>19</v>
      </c>
      <c r="G3" s="80" t="s">
        <v>92</v>
      </c>
      <c r="H3" s="81" t="s">
        <v>103</v>
      </c>
      <c r="I3" s="81">
        <v>3</v>
      </c>
      <c r="J3" s="141">
        <f t="shared" ca="1" si="2"/>
        <v>4</v>
      </c>
      <c r="K3" s="81">
        <f t="shared" ca="1" si="3"/>
        <v>7</v>
      </c>
    </row>
    <row r="4" spans="1:11" x14ac:dyDescent="0.3">
      <c r="A4" s="155" t="s">
        <v>108</v>
      </c>
      <c r="B4" s="160" t="s">
        <v>48</v>
      </c>
      <c r="C4" s="157">
        <v>0</v>
      </c>
      <c r="D4" s="141">
        <f t="shared" ca="1" si="0"/>
        <v>16</v>
      </c>
      <c r="E4" s="81">
        <f t="shared" ca="1" si="1"/>
        <v>16</v>
      </c>
    </row>
    <row r="5" spans="1:11" x14ac:dyDescent="0.3">
      <c r="A5" s="155" t="s">
        <v>108</v>
      </c>
      <c r="B5" s="160" t="s">
        <v>94</v>
      </c>
      <c r="C5" s="157"/>
      <c r="D5" s="141">
        <f t="shared" ca="1" si="0"/>
        <v>1</v>
      </c>
      <c r="E5" s="81">
        <f t="shared" ca="1" si="1"/>
        <v>1</v>
      </c>
    </row>
    <row r="6" spans="1:11" x14ac:dyDescent="0.3">
      <c r="A6" s="155" t="s">
        <v>108</v>
      </c>
      <c r="B6" s="160" t="s">
        <v>101</v>
      </c>
      <c r="C6" s="157"/>
      <c r="D6" s="141">
        <f t="shared" ca="1" si="0"/>
        <v>19</v>
      </c>
      <c r="E6" s="81">
        <f t="shared" ca="1" si="1"/>
        <v>19</v>
      </c>
    </row>
    <row r="7" spans="1:11" x14ac:dyDescent="0.3">
      <c r="A7" s="155" t="s">
        <v>108</v>
      </c>
      <c r="B7" s="160" t="s">
        <v>98</v>
      </c>
      <c r="C7" s="157"/>
      <c r="D7" s="141">
        <f t="shared" ca="1" si="0"/>
        <v>17</v>
      </c>
      <c r="E7" s="81">
        <f t="shared" ca="1" si="1"/>
        <v>17</v>
      </c>
    </row>
    <row r="8" spans="1:11" x14ac:dyDescent="0.3">
      <c r="A8" s="155" t="s">
        <v>108</v>
      </c>
      <c r="B8" s="160" t="s">
        <v>99</v>
      </c>
      <c r="C8" s="157"/>
      <c r="D8" s="141">
        <f t="shared" ca="1" si="0"/>
        <v>8</v>
      </c>
      <c r="E8" s="81">
        <f t="shared" ca="1" si="1"/>
        <v>8</v>
      </c>
    </row>
    <row r="9" spans="1:11" x14ac:dyDescent="0.3">
      <c r="A9" s="155" t="s">
        <v>108</v>
      </c>
      <c r="B9" s="160" t="s">
        <v>91</v>
      </c>
      <c r="C9" s="157"/>
      <c r="D9" s="141">
        <f t="shared" ca="1" si="0"/>
        <v>2</v>
      </c>
      <c r="E9" s="81">
        <f t="shared" ca="1" si="1"/>
        <v>2</v>
      </c>
    </row>
  </sheetData>
  <conditionalFormatting sqref="A2">
    <cfRule type="cellIs" dxfId="49" priority="75" operator="equal">
      <formula>"No"</formula>
    </cfRule>
    <cfRule type="cellIs" dxfId="48" priority="76" operator="equal">
      <formula>"Yes"</formula>
    </cfRule>
  </conditionalFormatting>
  <conditionalFormatting sqref="A3:A4">
    <cfRule type="cellIs" dxfId="47" priority="73" operator="equal">
      <formula>"No"</formula>
    </cfRule>
    <cfRule type="cellIs" dxfId="46" priority="74" operator="equal">
      <formula>"Yes"</formula>
    </cfRule>
  </conditionalFormatting>
  <conditionalFormatting sqref="A2">
    <cfRule type="cellIs" dxfId="45" priority="87" operator="equal">
      <formula>"No"</formula>
    </cfRule>
    <cfRule type="cellIs" dxfId="44" priority="88" operator="equal">
      <formula>"Yes"</formula>
    </cfRule>
  </conditionalFormatting>
  <conditionalFormatting sqref="A3:A4">
    <cfRule type="cellIs" dxfId="43" priority="85" operator="equal">
      <formula>"No"</formula>
    </cfRule>
    <cfRule type="cellIs" dxfId="42" priority="86" operator="equal">
      <formula>"Yes"</formula>
    </cfRule>
  </conditionalFormatting>
  <conditionalFormatting sqref="A2">
    <cfRule type="cellIs" dxfId="41" priority="83" operator="equal">
      <formula>"No"</formula>
    </cfRule>
    <cfRule type="cellIs" dxfId="40" priority="84" operator="equal">
      <formula>"Yes"</formula>
    </cfRule>
  </conditionalFormatting>
  <conditionalFormatting sqref="A3:A4">
    <cfRule type="cellIs" dxfId="39" priority="81" operator="equal">
      <formula>"No"</formula>
    </cfRule>
    <cfRule type="cellIs" dxfId="38" priority="82" operator="equal">
      <formula>"Yes"</formula>
    </cfRule>
  </conditionalFormatting>
  <conditionalFormatting sqref="A2">
    <cfRule type="cellIs" dxfId="37" priority="79" operator="equal">
      <formula>"No"</formula>
    </cfRule>
    <cfRule type="cellIs" dxfId="36" priority="80" operator="equal">
      <formula>"Yes"</formula>
    </cfRule>
  </conditionalFormatting>
  <conditionalFormatting sqref="A3:A4">
    <cfRule type="cellIs" dxfId="35" priority="77" operator="equal">
      <formula>"No"</formula>
    </cfRule>
    <cfRule type="cellIs" dxfId="34" priority="78" operator="equal">
      <formula>"Yes"</formula>
    </cfRule>
  </conditionalFormatting>
  <conditionalFormatting sqref="A5">
    <cfRule type="cellIs" dxfId="33" priority="65" operator="equal">
      <formula>"No"</formula>
    </cfRule>
    <cfRule type="cellIs" dxfId="32" priority="66" operator="equal">
      <formula>"Yes"</formula>
    </cfRule>
  </conditionalFormatting>
  <conditionalFormatting sqref="A5">
    <cfRule type="cellIs" dxfId="31" priority="71" operator="equal">
      <formula>"No"</formula>
    </cfRule>
    <cfRule type="cellIs" dxfId="30" priority="72" operator="equal">
      <formula>"Yes"</formula>
    </cfRule>
  </conditionalFormatting>
  <conditionalFormatting sqref="A5">
    <cfRule type="cellIs" dxfId="29" priority="69" operator="equal">
      <formula>"No"</formula>
    </cfRule>
    <cfRule type="cellIs" dxfId="28" priority="70" operator="equal">
      <formula>"Yes"</formula>
    </cfRule>
  </conditionalFormatting>
  <conditionalFormatting sqref="A5">
    <cfRule type="cellIs" dxfId="27" priority="67" operator="equal">
      <formula>"No"</formula>
    </cfRule>
    <cfRule type="cellIs" dxfId="26" priority="68" operator="equal">
      <formula>"Yes"</formula>
    </cfRule>
  </conditionalFormatting>
  <conditionalFormatting sqref="A6:A7">
    <cfRule type="cellIs" dxfId="25" priority="57" operator="equal">
      <formula>"No"</formula>
    </cfRule>
    <cfRule type="cellIs" dxfId="24" priority="58" operator="equal">
      <formula>"Yes"</formula>
    </cfRule>
  </conditionalFormatting>
  <conditionalFormatting sqref="A6:A7">
    <cfRule type="cellIs" dxfId="23" priority="63" operator="equal">
      <formula>"No"</formula>
    </cfRule>
    <cfRule type="cellIs" dxfId="22" priority="64" operator="equal">
      <formula>"Yes"</formula>
    </cfRule>
  </conditionalFormatting>
  <conditionalFormatting sqref="A6:A7">
    <cfRule type="cellIs" dxfId="21" priority="61" operator="equal">
      <formula>"No"</formula>
    </cfRule>
    <cfRule type="cellIs" dxfId="20" priority="62" operator="equal">
      <formula>"Yes"</formula>
    </cfRule>
  </conditionalFormatting>
  <conditionalFormatting sqref="A6:A7">
    <cfRule type="cellIs" dxfId="19" priority="59" operator="equal">
      <formula>"No"</formula>
    </cfRule>
    <cfRule type="cellIs" dxfId="18" priority="60" operator="equal">
      <formula>"Yes"</formula>
    </cfRule>
  </conditionalFormatting>
  <conditionalFormatting sqref="A8">
    <cfRule type="cellIs" dxfId="17" priority="9" operator="equal">
      <formula>"No"</formula>
    </cfRule>
    <cfRule type="cellIs" dxfId="16" priority="10" operator="equal">
      <formula>"Yes"</formula>
    </cfRule>
  </conditionalFormatting>
  <conditionalFormatting sqref="A8">
    <cfRule type="cellIs" dxfId="15" priority="15" operator="equal">
      <formula>"No"</formula>
    </cfRule>
    <cfRule type="cellIs" dxfId="14" priority="16" operator="equal">
      <formula>"Yes"</formula>
    </cfRule>
  </conditionalFormatting>
  <conditionalFormatting sqref="A8">
    <cfRule type="cellIs" dxfId="13" priority="13" operator="equal">
      <formula>"No"</formula>
    </cfRule>
    <cfRule type="cellIs" dxfId="12" priority="14" operator="equal">
      <formula>"Yes"</formula>
    </cfRule>
  </conditionalFormatting>
  <conditionalFormatting sqref="A8">
    <cfRule type="cellIs" dxfId="11" priority="11" operator="equal">
      <formula>"No"</formula>
    </cfRule>
    <cfRule type="cellIs" dxfId="10" priority="12" operator="equal">
      <formula>"Yes"</formula>
    </cfRule>
  </conditionalFormatting>
  <conditionalFormatting sqref="A9">
    <cfRule type="cellIs" dxfId="9" priority="1" operator="equal">
      <formula>"No"</formula>
    </cfRule>
    <cfRule type="cellIs" dxfId="8" priority="2" operator="equal">
      <formula>"Yes"</formula>
    </cfRule>
  </conditionalFormatting>
  <conditionalFormatting sqref="A9">
    <cfRule type="cellIs" dxfId="7" priority="7" operator="equal">
      <formula>"No"</formula>
    </cfRule>
    <cfRule type="cellIs" dxfId="6" priority="8" operator="equal">
      <formula>"Yes"</formula>
    </cfRule>
  </conditionalFormatting>
  <conditionalFormatting sqref="A9">
    <cfRule type="cellIs" dxfId="5" priority="5" operator="equal">
      <formula>"No"</formula>
    </cfRule>
    <cfRule type="cellIs" dxfId="4" priority="6" operator="equal">
      <formula>"Yes"</formula>
    </cfRule>
  </conditionalFormatting>
  <conditionalFormatting sqref="A9">
    <cfRule type="cellIs" dxfId="3" priority="3" operator="equal">
      <formula>"No"</formula>
    </cfRule>
    <cfRule type="cellIs" dxfId="2" priority="4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0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5.6" x14ac:dyDescent="0.3"/>
  <cols>
    <col min="1" max="1" width="23.5" style="24" bestFit="1" customWidth="1"/>
    <col min="2" max="2" width="5.8984375" style="24" bestFit="1" customWidth="1"/>
    <col min="3" max="3" width="5" style="24" bestFit="1" customWidth="1"/>
    <col min="4" max="4" width="3.69921875" style="24" bestFit="1" customWidth="1"/>
    <col min="5" max="5" width="6.09765625" style="24" bestFit="1" customWidth="1"/>
    <col min="6" max="6" width="15.3984375" style="21" bestFit="1" customWidth="1"/>
    <col min="7" max="7" width="2.8984375" style="21" bestFit="1" customWidth="1"/>
    <col min="8" max="8" width="6.19921875" style="21" bestFit="1" customWidth="1"/>
    <col min="9" max="9" width="9.796875" style="21" bestFit="1" customWidth="1"/>
    <col min="10" max="10" width="4.296875" style="21" bestFit="1" customWidth="1"/>
    <col min="11" max="11" width="4.796875" style="21" bestFit="1" customWidth="1"/>
    <col min="12" max="12" width="4.69921875" style="21" bestFit="1" customWidth="1"/>
    <col min="13" max="13" width="7.5" style="21" bestFit="1" customWidth="1"/>
    <col min="14" max="14" width="5.3984375" style="21" bestFit="1" customWidth="1"/>
    <col min="15" max="15" width="4.19921875" style="21" bestFit="1" customWidth="1"/>
    <col min="16" max="16" width="5.5" style="21" bestFit="1" customWidth="1"/>
    <col min="17" max="17" width="6.09765625" style="21" bestFit="1" customWidth="1"/>
    <col min="18" max="18" width="4.59765625" style="21" bestFit="1" customWidth="1"/>
    <col min="19" max="19" width="5.796875" style="21" bestFit="1" customWidth="1"/>
    <col min="20" max="20" width="6.09765625" style="21" bestFit="1" customWidth="1"/>
    <col min="21" max="21" width="9" style="21"/>
    <col min="22" max="22" width="7.796875" style="21" bestFit="1" customWidth="1"/>
    <col min="23" max="23" width="8.796875" style="21" bestFit="1" customWidth="1"/>
    <col min="24" max="24" width="7.3984375" style="21" bestFit="1" customWidth="1"/>
    <col min="25" max="25" width="4.8984375" style="21" bestFit="1" customWidth="1"/>
    <col min="26" max="26" width="6.69921875" style="21" hidden="1" customWidth="1"/>
    <col min="27" max="27" width="7.59765625" style="21" bestFit="1" customWidth="1"/>
    <col min="28" max="16384" width="9" style="21"/>
  </cols>
  <sheetData>
    <row r="1" spans="1:27" s="17" customFormat="1" ht="32.4" thickTop="1" thickBot="1" x14ac:dyDescent="0.35">
      <c r="A1" s="58" t="s">
        <v>0</v>
      </c>
      <c r="B1" s="118" t="s">
        <v>49</v>
      </c>
      <c r="C1" s="121" t="s">
        <v>50</v>
      </c>
      <c r="D1" s="124" t="s">
        <v>51</v>
      </c>
      <c r="E1" s="146" t="s">
        <v>79</v>
      </c>
      <c r="F1" s="112" t="s">
        <v>52</v>
      </c>
      <c r="G1" s="113"/>
      <c r="H1" s="55" t="s">
        <v>53</v>
      </c>
      <c r="I1" s="16" t="s">
        <v>54</v>
      </c>
      <c r="J1" s="18" t="s">
        <v>55</v>
      </c>
      <c r="K1" s="25" t="s">
        <v>56</v>
      </c>
      <c r="L1" s="28" t="s">
        <v>57</v>
      </c>
      <c r="M1" s="31" t="s">
        <v>58</v>
      </c>
      <c r="N1" s="37" t="s">
        <v>59</v>
      </c>
      <c r="O1" s="40" t="s">
        <v>60</v>
      </c>
      <c r="P1" s="43" t="s">
        <v>61</v>
      </c>
      <c r="Q1" s="46" t="s">
        <v>62</v>
      </c>
      <c r="R1" s="49" t="s">
        <v>63</v>
      </c>
      <c r="S1" s="52" t="s">
        <v>64</v>
      </c>
      <c r="T1" s="34" t="s">
        <v>65</v>
      </c>
      <c r="U1" s="61" t="s">
        <v>66</v>
      </c>
      <c r="V1" s="64" t="s">
        <v>67</v>
      </c>
      <c r="W1" s="70" t="s">
        <v>68</v>
      </c>
      <c r="X1" s="73" t="s">
        <v>69</v>
      </c>
      <c r="Y1" s="68" t="s">
        <v>70</v>
      </c>
      <c r="Z1" s="64" t="s">
        <v>71</v>
      </c>
      <c r="AA1" s="67" t="s">
        <v>72</v>
      </c>
    </row>
    <row r="2" spans="1:27" ht="16.2" thickTop="1" x14ac:dyDescent="0.3">
      <c r="A2" s="59" t="s">
        <v>74</v>
      </c>
      <c r="B2" s="119">
        <f>15+2</f>
        <v>17</v>
      </c>
      <c r="C2" s="122">
        <v>12</v>
      </c>
      <c r="D2" s="125">
        <f>17+2</f>
        <v>19</v>
      </c>
      <c r="E2" s="147">
        <v>0</v>
      </c>
      <c r="F2" s="114" t="s">
        <v>73</v>
      </c>
      <c r="G2" s="115">
        <v>0</v>
      </c>
      <c r="H2" s="56"/>
      <c r="I2" s="19"/>
      <c r="J2" s="20"/>
      <c r="K2" s="26"/>
      <c r="L2" s="29"/>
      <c r="M2" s="32"/>
      <c r="N2" s="38"/>
      <c r="O2" s="41"/>
      <c r="P2" s="44"/>
      <c r="Q2" s="47"/>
      <c r="R2" s="50"/>
      <c r="S2" s="53"/>
      <c r="T2" s="35"/>
      <c r="U2" s="62"/>
      <c r="V2" s="65">
        <f t="shared" ref="V2:V8" si="0">SUM(H2:U2)</f>
        <v>0</v>
      </c>
      <c r="W2" s="71"/>
      <c r="X2" s="74"/>
      <c r="Y2" s="69">
        <f>54</f>
        <v>54</v>
      </c>
      <c r="Z2" s="65">
        <f t="shared" ref="Z2:Z9" si="1">Y2+X2-(V2+W2)</f>
        <v>54</v>
      </c>
      <c r="AA2" s="132">
        <f t="shared" ref="AA2:AA9" si="2">SMALL(Y2:Z2,1)</f>
        <v>54</v>
      </c>
    </row>
    <row r="3" spans="1:27" x14ac:dyDescent="0.3">
      <c r="A3" s="59" t="s">
        <v>86</v>
      </c>
      <c r="B3" s="120">
        <v>16</v>
      </c>
      <c r="C3" s="123">
        <v>14</v>
      </c>
      <c r="D3" s="126">
        <v>19</v>
      </c>
      <c r="E3" s="148">
        <v>0</v>
      </c>
      <c r="F3" s="116" t="s">
        <v>73</v>
      </c>
      <c r="G3" s="117">
        <v>0</v>
      </c>
      <c r="H3" s="57"/>
      <c r="I3" s="22"/>
      <c r="J3" s="23"/>
      <c r="K3" s="27"/>
      <c r="L3" s="30"/>
      <c r="M3" s="33"/>
      <c r="N3" s="39"/>
      <c r="O3" s="42"/>
      <c r="P3" s="45"/>
      <c r="Q3" s="48"/>
      <c r="R3" s="51"/>
      <c r="S3" s="54"/>
      <c r="T3" s="36"/>
      <c r="U3" s="63"/>
      <c r="V3" s="65">
        <f t="shared" si="0"/>
        <v>0</v>
      </c>
      <c r="W3" s="72"/>
      <c r="X3" s="75"/>
      <c r="Y3" s="151">
        <v>44</v>
      </c>
      <c r="Z3" s="66">
        <f t="shared" si="1"/>
        <v>44</v>
      </c>
      <c r="AA3" s="132">
        <f t="shared" si="2"/>
        <v>44</v>
      </c>
    </row>
    <row r="4" spans="1:27" x14ac:dyDescent="0.3">
      <c r="A4" s="165" t="s">
        <v>83</v>
      </c>
      <c r="B4" s="120">
        <v>21</v>
      </c>
      <c r="C4" s="123">
        <v>12</v>
      </c>
      <c r="D4" s="126">
        <v>22</v>
      </c>
      <c r="E4" s="148">
        <v>0</v>
      </c>
      <c r="F4" s="116" t="s">
        <v>85</v>
      </c>
      <c r="G4" s="117">
        <v>5</v>
      </c>
      <c r="H4" s="57"/>
      <c r="I4" s="22"/>
      <c r="J4" s="23"/>
      <c r="K4" s="143"/>
      <c r="L4" s="30"/>
      <c r="M4" s="33"/>
      <c r="N4" s="39"/>
      <c r="O4" s="42"/>
      <c r="P4" s="45"/>
      <c r="Q4" s="48"/>
      <c r="R4" s="51"/>
      <c r="S4" s="54"/>
      <c r="T4" s="36"/>
      <c r="U4" s="63"/>
      <c r="V4" s="65">
        <f t="shared" si="0"/>
        <v>0</v>
      </c>
      <c r="W4" s="72"/>
      <c r="X4" s="75"/>
      <c r="Y4" s="69">
        <f>44+13</f>
        <v>57</v>
      </c>
      <c r="Z4" s="66">
        <f t="shared" si="1"/>
        <v>57</v>
      </c>
      <c r="AA4" s="132">
        <f t="shared" si="2"/>
        <v>57</v>
      </c>
    </row>
    <row r="5" spans="1:27" x14ac:dyDescent="0.3">
      <c r="A5" s="60" t="s">
        <v>92</v>
      </c>
      <c r="B5" s="120">
        <f>23+3</f>
        <v>26</v>
      </c>
      <c r="C5" s="123">
        <f>10+3</f>
        <v>13</v>
      </c>
      <c r="D5" s="126">
        <f>23+3</f>
        <v>26</v>
      </c>
      <c r="E5" s="148">
        <v>0</v>
      </c>
      <c r="F5" s="116" t="s">
        <v>73</v>
      </c>
      <c r="G5" s="117">
        <v>0</v>
      </c>
      <c r="H5" s="57"/>
      <c r="I5" s="22"/>
      <c r="J5" s="23"/>
      <c r="K5" s="27"/>
      <c r="L5" s="30"/>
      <c r="M5" s="33"/>
      <c r="N5" s="39"/>
      <c r="O5" s="42"/>
      <c r="P5" s="45"/>
      <c r="Q5" s="48"/>
      <c r="R5" s="51"/>
      <c r="S5" s="54"/>
      <c r="T5" s="36"/>
      <c r="U5" s="63"/>
      <c r="V5" s="65">
        <f t="shared" si="0"/>
        <v>0</v>
      </c>
      <c r="W5" s="72"/>
      <c r="X5" s="75"/>
      <c r="Y5" s="167">
        <v>86</v>
      </c>
      <c r="Z5" s="66">
        <f t="shared" si="1"/>
        <v>86</v>
      </c>
      <c r="AA5" s="132">
        <f t="shared" si="2"/>
        <v>86</v>
      </c>
    </row>
    <row r="6" spans="1:27" x14ac:dyDescent="0.3">
      <c r="A6" s="60" t="s">
        <v>80</v>
      </c>
      <c r="B6" s="120">
        <v>10</v>
      </c>
      <c r="C6" s="123">
        <v>12</v>
      </c>
      <c r="D6" s="126">
        <v>12</v>
      </c>
      <c r="E6" s="148">
        <v>0</v>
      </c>
      <c r="F6" s="116" t="s">
        <v>73</v>
      </c>
      <c r="G6" s="117">
        <v>0</v>
      </c>
      <c r="H6" s="57">
        <v>18</v>
      </c>
      <c r="I6" s="22"/>
      <c r="J6" s="23"/>
      <c r="K6" s="27"/>
      <c r="L6" s="30"/>
      <c r="M6" s="33"/>
      <c r="N6" s="39"/>
      <c r="O6" s="42"/>
      <c r="P6" s="45"/>
      <c r="Q6" s="48"/>
      <c r="R6" s="51"/>
      <c r="S6" s="54"/>
      <c r="T6" s="36">
        <v>2</v>
      </c>
      <c r="U6" s="63"/>
      <c r="V6" s="65">
        <f t="shared" si="0"/>
        <v>20</v>
      </c>
      <c r="W6" s="72"/>
      <c r="X6" s="75"/>
      <c r="Y6" s="69">
        <v>36</v>
      </c>
      <c r="Z6" s="66">
        <f t="shared" si="1"/>
        <v>16</v>
      </c>
      <c r="AA6" s="132">
        <f t="shared" si="2"/>
        <v>16</v>
      </c>
    </row>
    <row r="7" spans="1:27" x14ac:dyDescent="0.3">
      <c r="A7" s="60" t="s">
        <v>77</v>
      </c>
      <c r="B7" s="120">
        <f>20</f>
        <v>20</v>
      </c>
      <c r="C7" s="123">
        <f>10</f>
        <v>10</v>
      </c>
      <c r="D7" s="126">
        <f>20</f>
        <v>20</v>
      </c>
      <c r="E7" s="148">
        <v>0</v>
      </c>
      <c r="F7" s="116" t="s">
        <v>73</v>
      </c>
      <c r="G7" s="117">
        <v>0</v>
      </c>
      <c r="H7" s="57"/>
      <c r="I7" s="22"/>
      <c r="J7" s="23"/>
      <c r="K7" s="143"/>
      <c r="L7" s="30"/>
      <c r="M7" s="33"/>
      <c r="N7" s="39"/>
      <c r="O7" s="42"/>
      <c r="P7" s="45"/>
      <c r="Q7" s="48"/>
      <c r="R7" s="51"/>
      <c r="S7" s="54"/>
      <c r="T7" s="36"/>
      <c r="U7" s="63"/>
      <c r="V7" s="65">
        <f t="shared" si="0"/>
        <v>0</v>
      </c>
      <c r="W7" s="72"/>
      <c r="X7" s="75"/>
      <c r="Y7" s="166">
        <f>41+13+9</f>
        <v>63</v>
      </c>
      <c r="Z7" s="66">
        <f t="shared" si="1"/>
        <v>63</v>
      </c>
      <c r="AA7" s="132">
        <f t="shared" si="2"/>
        <v>63</v>
      </c>
    </row>
    <row r="8" spans="1:27" x14ac:dyDescent="0.3">
      <c r="A8" s="60" t="s">
        <v>88</v>
      </c>
      <c r="B8" s="149">
        <v>18</v>
      </c>
      <c r="C8" s="150">
        <v>11</v>
      </c>
      <c r="D8" s="126">
        <v>19</v>
      </c>
      <c r="E8" s="148">
        <v>0</v>
      </c>
      <c r="F8" s="116" t="s">
        <v>73</v>
      </c>
      <c r="G8" s="117">
        <v>0</v>
      </c>
      <c r="H8" s="57"/>
      <c r="I8" s="22"/>
      <c r="J8" s="23"/>
      <c r="K8" s="27"/>
      <c r="L8" s="30"/>
      <c r="M8" s="33"/>
      <c r="N8" s="39"/>
      <c r="O8" s="42"/>
      <c r="P8" s="45"/>
      <c r="Q8" s="48"/>
      <c r="R8" s="51"/>
      <c r="S8" s="54"/>
      <c r="T8" s="36"/>
      <c r="U8" s="63"/>
      <c r="V8" s="65">
        <f t="shared" si="0"/>
        <v>0</v>
      </c>
      <c r="W8" s="72"/>
      <c r="X8" s="75"/>
      <c r="Y8" s="69">
        <v>44</v>
      </c>
      <c r="Z8" s="66">
        <f t="shared" si="1"/>
        <v>44</v>
      </c>
      <c r="AA8" s="132">
        <f t="shared" si="2"/>
        <v>44</v>
      </c>
    </row>
    <row r="9" spans="1:27" x14ac:dyDescent="0.3">
      <c r="A9" s="161" t="s">
        <v>108</v>
      </c>
      <c r="B9" s="119">
        <v>11</v>
      </c>
      <c r="C9" s="123">
        <v>11</v>
      </c>
      <c r="D9" s="126">
        <v>12</v>
      </c>
      <c r="E9" s="148">
        <v>0</v>
      </c>
      <c r="F9" s="116" t="s">
        <v>73</v>
      </c>
      <c r="G9" s="117">
        <v>0</v>
      </c>
      <c r="H9" s="57"/>
      <c r="I9" s="22"/>
      <c r="J9" s="23"/>
      <c r="K9" s="162"/>
      <c r="L9" s="163"/>
      <c r="M9" s="33"/>
      <c r="N9" s="39"/>
      <c r="O9" s="42"/>
      <c r="P9" s="45"/>
      <c r="Q9" s="48"/>
      <c r="R9" s="51"/>
      <c r="S9" s="54"/>
      <c r="T9" s="36"/>
      <c r="U9" s="63"/>
      <c r="V9" s="65">
        <f>SUM(H9:U9)</f>
        <v>0</v>
      </c>
      <c r="W9" s="72"/>
      <c r="X9" s="75"/>
      <c r="Y9" s="69">
        <v>4</v>
      </c>
      <c r="Z9" s="66">
        <f t="shared" si="1"/>
        <v>4</v>
      </c>
      <c r="AA9" s="132">
        <f t="shared" si="2"/>
        <v>4</v>
      </c>
    </row>
    <row r="10" spans="1:27" x14ac:dyDescent="0.3">
      <c r="A10" s="161" t="s">
        <v>127</v>
      </c>
      <c r="B10" s="119">
        <v>11</v>
      </c>
      <c r="C10" s="123">
        <v>11</v>
      </c>
      <c r="D10" s="126">
        <v>12</v>
      </c>
      <c r="E10" s="148">
        <v>0</v>
      </c>
      <c r="F10" s="116" t="s">
        <v>73</v>
      </c>
      <c r="G10" s="117">
        <v>0</v>
      </c>
      <c r="H10" s="57">
        <v>4</v>
      </c>
      <c r="I10" s="22"/>
      <c r="J10" s="23"/>
      <c r="K10" s="162"/>
      <c r="L10" s="163"/>
      <c r="M10" s="33">
        <v>6</v>
      </c>
      <c r="N10" s="39">
        <v>4</v>
      </c>
      <c r="O10" s="42"/>
      <c r="P10" s="45"/>
      <c r="Q10" s="48"/>
      <c r="R10" s="51"/>
      <c r="S10" s="54"/>
      <c r="T10" s="36"/>
      <c r="U10" s="63"/>
      <c r="V10" s="65">
        <f>SUM(H10:U10)</f>
        <v>14</v>
      </c>
      <c r="W10" s="72"/>
      <c r="X10" s="75"/>
      <c r="Y10" s="69">
        <v>19</v>
      </c>
      <c r="Z10" s="66">
        <f t="shared" ref="Z10" si="3">Y10+X10-(V10+W10)</f>
        <v>5</v>
      </c>
      <c r="AA10" s="132">
        <f t="shared" ref="AA10" si="4">SMALL(Y10:Z10,1)</f>
        <v>5</v>
      </c>
    </row>
  </sheetData>
  <sortState ref="A2:AA9">
    <sortCondition ref="A2:A9"/>
  </sortState>
  <conditionalFormatting sqref="AA2:AA9">
    <cfRule type="cellIs" dxfId="1" priority="57" stopIfTrue="1" operator="lessThan">
      <formula>0.5</formula>
    </cfRule>
  </conditionalFormatting>
  <conditionalFormatting sqref="AA10">
    <cfRule type="cellIs" dxfId="0" priority="1" stopIfTrue="1" operator="lessThan">
      <formula>0.5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1</v>
      </c>
      <c r="D2" s="7">
        <f ca="1">RANDBETWEEN(1,3)+RANDBETWEEN(1,3)</f>
        <v>2</v>
      </c>
      <c r="E2" s="7">
        <f ca="1">RANDBETWEEN(1,3)+RANDBETWEEN(1,3)+RANDBETWEEN(1,3)</f>
        <v>7</v>
      </c>
      <c r="F2" s="7">
        <f ca="1">RANDBETWEEN(1,3)+RANDBETWEEN(1,3)+RANDBETWEEN(1,3)+RANDBETWEEN(1,3)</f>
        <v>4</v>
      </c>
      <c r="G2" s="7">
        <f ca="1">RANDBETWEEN(1,3)+RANDBETWEEN(1,3)+RANDBETWEEN(1,3)+RANDBETWEEN(1,3)+RANDBETWEEN(1,3)</f>
        <v>9</v>
      </c>
      <c r="H2" s="8">
        <f ca="1">RANDBETWEEN(1,3)+RANDBETWEEN(1,3)+RANDBETWEEN(1,3)+RANDBETWEEN(1,3)+RANDBETWEEN(1,3)+RANDBETWEEN(1,3)</f>
        <v>11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3</v>
      </c>
      <c r="D3" s="10">
        <f ca="1">RANDBETWEEN(1,4)+RANDBETWEEN(1,4)</f>
        <v>4</v>
      </c>
      <c r="E3" s="10">
        <f ca="1">RANDBETWEEN(1,4)+RANDBETWEEN(1,4)+RANDBETWEEN(1,4)</f>
        <v>10</v>
      </c>
      <c r="F3" s="10">
        <f ca="1">RANDBETWEEN(1,4)+RANDBETWEEN(1,4)+RANDBETWEEN(1,4)+RANDBETWEEN(1,4)</f>
        <v>9</v>
      </c>
      <c r="G3" s="10">
        <f ca="1">RANDBETWEEN(1,4)+RANDBETWEEN(1,4)+RANDBETWEEN(1,4)+RANDBETWEEN(1,4)+RANDBETWEEN(1,4)</f>
        <v>14</v>
      </c>
      <c r="H3" s="11">
        <f ca="1">RANDBETWEEN(1,4)+RANDBETWEEN(1,4)+RANDBETWEEN(1,4)+RANDBETWEEN(1,4)+RANDBETWEEN(1,4)+RANDBETWEEN(1,4)</f>
        <v>19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5</v>
      </c>
      <c r="D4" s="10">
        <f ca="1">RANDBETWEEN(1,6)+RANDBETWEEN(1,6)</f>
        <v>7</v>
      </c>
      <c r="E4" s="10">
        <f ca="1">RANDBETWEEN(1,6)+RANDBETWEEN(1,6)+RANDBETWEEN(1,6)</f>
        <v>13</v>
      </c>
      <c r="F4" s="10">
        <f ca="1">RANDBETWEEN(1,6)+RANDBETWEEN(1,6)+RANDBETWEEN(1,6)+RANDBETWEEN(1,6)</f>
        <v>11</v>
      </c>
      <c r="G4" s="10">
        <f ca="1">RANDBETWEEN(1,6)+RANDBETWEEN(1,6)+RANDBETWEEN(1,6)+RANDBETWEEN(1,6)+RANDBETWEEN(1,6)</f>
        <v>19</v>
      </c>
      <c r="H4" s="11">
        <f ca="1">RANDBETWEEN(1,6)+RANDBETWEEN(1,6)+RANDBETWEEN(1,6)+RANDBETWEEN(1,6)+RANDBETWEEN(1,6)+RANDBETWEEN(1,6)</f>
        <v>22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4</v>
      </c>
      <c r="D5" s="10">
        <f ca="1">RANDBETWEEN(1,8)+RANDBETWEEN(1,8)</f>
        <v>12</v>
      </c>
      <c r="E5" s="10">
        <f ca="1">RANDBETWEEN(1,8)+RANDBETWEEN(1,8)+RANDBETWEEN(1,8)</f>
        <v>14</v>
      </c>
      <c r="F5" s="10">
        <f ca="1">RANDBETWEEN(1,8)+RANDBETWEEN(1,8)+RANDBETWEEN(1,8)+RANDBETWEEN(1,8)</f>
        <v>13</v>
      </c>
      <c r="G5" s="10">
        <f ca="1">RANDBETWEEN(1,8)+RANDBETWEEN(1,8)+RANDBETWEEN(1,8)+RANDBETWEEN(1,8)+RANDBETWEEN(1,8)</f>
        <v>22</v>
      </c>
      <c r="H5" s="11">
        <f ca="1">RANDBETWEEN(1,8)+RANDBETWEEN(1,8)+RANDBETWEEN(1,8)+RANDBETWEEN(1,8)+RANDBETWEEN(1,8)+RANDBETWEEN(1,8)</f>
        <v>32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7</v>
      </c>
      <c r="D6" s="10">
        <f ca="1">RANDBETWEEN(1,10)+RANDBETWEEN(1,10)</f>
        <v>10</v>
      </c>
      <c r="E6" s="10">
        <f ca="1">RANDBETWEEN(1,10)+RANDBETWEEN(1,10)+RANDBETWEEN(1,10)</f>
        <v>20</v>
      </c>
      <c r="F6" s="10">
        <f ca="1">RANDBETWEEN(1,10)+RANDBETWEEN(1,10)+RANDBETWEEN(1,10)+RANDBETWEEN(1,10)</f>
        <v>23</v>
      </c>
      <c r="G6" s="10">
        <f ca="1">RANDBETWEEN(1,10)+RANDBETWEEN(1,10)+RANDBETWEEN(1,10)+RANDBETWEEN(1,10)+RANDBETWEEN(1,10)</f>
        <v>21</v>
      </c>
      <c r="H6" s="11">
        <f ca="1">RANDBETWEEN(1,10)+RANDBETWEEN(1,10)+RANDBETWEEN(1,10)+RANDBETWEEN(1,10)+RANDBETWEEN(1,10)+RANDBETWEEN(1,10)</f>
        <v>33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2</v>
      </c>
      <c r="D7" s="10">
        <f ca="1">RANDBETWEEN(1,12)+RANDBETWEEN(1,12)</f>
        <v>20</v>
      </c>
      <c r="E7" s="10">
        <f ca="1">RANDBETWEEN(1,12)+RANDBETWEEN(1,12)+RANDBETWEEN(1,12)</f>
        <v>24</v>
      </c>
      <c r="F7" s="10">
        <f ca="1">RANDBETWEEN(1,12)+RANDBETWEEN(1,12)+RANDBETWEEN(1,12)+RANDBETWEEN(1,12)</f>
        <v>39</v>
      </c>
      <c r="G7" s="10">
        <f ca="1">RANDBETWEEN(1,12)+RANDBETWEEN(1,12)+RANDBETWEEN(1,12)+RANDBETWEEN(1,12)+RANDBETWEEN(1,12)</f>
        <v>27</v>
      </c>
      <c r="H7" s="11">
        <f ca="1">RANDBETWEEN(1,12)+RANDBETWEEN(1,12)+RANDBETWEEN(1,12)+RANDBETWEEN(1,12)+RANDBETWEEN(1,12)+RANDBETWEEN(1,12)</f>
        <v>44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15</v>
      </c>
      <c r="D8" s="10">
        <f ca="1">RANDBETWEEN(1,20)+RANDBETWEEN(1,20)</f>
        <v>21</v>
      </c>
      <c r="E8" s="10">
        <f ca="1">RANDBETWEEN(1,20)+RANDBETWEEN(1,20)+RANDBETWEEN(1,20)</f>
        <v>20</v>
      </c>
      <c r="F8" s="10">
        <f ca="1">RANDBETWEEN(1,20)+RANDBETWEEN(1,20)+RANDBETWEEN(1,20)+RANDBETWEEN(1,20)</f>
        <v>46</v>
      </c>
      <c r="G8" s="10">
        <f ca="1">RANDBETWEEN(1,20)+RANDBETWEEN(1,20)+RANDBETWEEN(1,20)+RANDBETWEEN(1,20)+RANDBETWEEN(1,20)</f>
        <v>32</v>
      </c>
      <c r="H8" s="11">
        <f ca="1">RANDBETWEEN(1,20)+RANDBETWEEN(1,20)+RANDBETWEEN(1,20)+RANDBETWEEN(1,20)+RANDBETWEEN(1,20)+RANDBETWEEN(1,20)</f>
        <v>73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40</v>
      </c>
      <c r="D9" s="13">
        <f ca="1">RANDBETWEEN(1,100)+RANDBETWEEN(1,100)</f>
        <v>181</v>
      </c>
      <c r="E9" s="13">
        <f ca="1">RANDBETWEEN(1,100)+RANDBETWEEN(1,100)+RANDBETWEEN(1,100)</f>
        <v>220</v>
      </c>
      <c r="F9" s="13">
        <f ca="1">RANDBETWEEN(1,100)+RANDBETWEEN(1,100)+RANDBETWEEN(1,100)+RANDBETWEEN(1,100)</f>
        <v>212</v>
      </c>
      <c r="G9" s="13">
        <f ca="1">RANDBETWEEN(1,100)+RANDBETWEEN(1,100)+RANDBETWEEN(1,100)+RANDBETWEEN(1,100)+RANDBETWEEN(1,100)</f>
        <v>262</v>
      </c>
      <c r="H9" s="14">
        <f ca="1">RANDBETWEEN(1,100)+RANDBETWEEN(1,100)+RANDBETWEEN(1,100)+RANDBETWEEN(1,100)+RANDBETWEEN(1,100)+RANDBETWEEN(1,100)</f>
        <v>380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7" x14ac:dyDescent="0.3">
      <c r="A17" s="1"/>
      <c r="C17" s="1"/>
      <c r="D17" s="1"/>
      <c r="E17" s="1"/>
      <c r="F17" s="1"/>
    </row>
    <row r="18" spans="1:7" x14ac:dyDescent="0.3">
      <c r="A18" s="1"/>
      <c r="C18" s="1"/>
      <c r="D18" s="1"/>
      <c r="E18" s="1"/>
      <c r="F18" s="1"/>
    </row>
    <row r="19" spans="1:7" x14ac:dyDescent="0.3">
      <c r="A19" s="1"/>
      <c r="C19" s="1"/>
      <c r="D19" s="1"/>
      <c r="E19" s="1"/>
      <c r="F19" s="1"/>
    </row>
    <row r="20" spans="1:7" x14ac:dyDescent="0.3">
      <c r="A20" s="1"/>
      <c r="C20" s="1"/>
      <c r="D20" s="1"/>
      <c r="E20" s="1"/>
      <c r="F20" s="1"/>
    </row>
    <row r="21" spans="1:7" x14ac:dyDescent="0.3">
      <c r="A21" s="1"/>
      <c r="C21" s="1"/>
      <c r="D21" s="1"/>
      <c r="E21" s="1"/>
      <c r="F21" s="1"/>
    </row>
    <row r="22" spans="1:7" x14ac:dyDescent="0.3">
      <c r="A22" s="1"/>
      <c r="C22" s="1"/>
      <c r="D22" s="1"/>
      <c r="E22" s="1"/>
      <c r="F22" s="1"/>
    </row>
    <row r="23" spans="1:7" x14ac:dyDescent="0.3">
      <c r="A23" s="1"/>
      <c r="C23" s="1"/>
      <c r="D23" s="1"/>
      <c r="E23" s="1"/>
      <c r="F23" s="1"/>
    </row>
    <row r="24" spans="1:7" x14ac:dyDescent="0.3">
      <c r="A24" s="1"/>
      <c r="C24" s="1"/>
      <c r="D24" s="1"/>
      <c r="E24" s="1"/>
      <c r="F24" s="1"/>
    </row>
    <row r="25" spans="1:7" x14ac:dyDescent="0.3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2015-05-10T13:13:36Z</cp:lastPrinted>
  <dcterms:created xsi:type="dcterms:W3CDTF">2014-01-30T16:13:23Z</dcterms:created>
  <dcterms:modified xsi:type="dcterms:W3CDTF">2017-04-12T00:37:54Z</dcterms:modified>
</cp:coreProperties>
</file>