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4356" windowWidth="5052" windowHeight="4356" activeTab="3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H5" i="2" l="1"/>
  <c r="I5" i="2" s="1"/>
  <c r="D10" i="5" l="1"/>
  <c r="C10" i="5"/>
  <c r="Y11" i="5"/>
  <c r="C3" i="3" l="1"/>
  <c r="D12" i="5" l="1"/>
  <c r="C12" i="5"/>
  <c r="B12" i="5"/>
  <c r="D11" i="5"/>
  <c r="C11" i="5"/>
  <c r="B11" i="5"/>
  <c r="B10" i="5"/>
  <c r="V11" i="5" l="1"/>
  <c r="Z11" i="5" s="1"/>
  <c r="AA11" i="5" s="1"/>
  <c r="E8" i="1" l="1"/>
  <c r="H4" i="2" l="1"/>
  <c r="I4" i="2" s="1"/>
  <c r="E14" i="1"/>
  <c r="H3" i="2" l="1"/>
  <c r="I3" i="2" s="1"/>
  <c r="D4" i="5" l="1"/>
  <c r="C4" i="5"/>
  <c r="B4" i="5"/>
  <c r="D2" i="5" l="1"/>
  <c r="C2" i="5"/>
  <c r="V8" i="5"/>
  <c r="Z8" i="5" l="1"/>
  <c r="AA8" i="5" s="1"/>
  <c r="E11" i="1"/>
  <c r="Y7" i="5" l="1"/>
  <c r="Y6" i="5"/>
  <c r="Y5" i="5"/>
  <c r="Y4" i="5"/>
  <c r="Y3" i="5"/>
  <c r="Y2" i="5"/>
  <c r="D16" i="1" l="1"/>
  <c r="E10" i="1"/>
  <c r="E2" i="1"/>
  <c r="V13" i="5" l="1"/>
  <c r="Z13" i="5" s="1"/>
  <c r="AA13" i="5" s="1"/>
  <c r="V12" i="5"/>
  <c r="Z12" i="5" s="1"/>
  <c r="AA12" i="5" s="1"/>
  <c r="J6" i="3" l="1"/>
  <c r="K6" i="3" s="1"/>
  <c r="V10" i="5" l="1"/>
  <c r="Z10" i="5" s="1"/>
  <c r="AA10" i="5" s="1"/>
  <c r="D3" i="5" l="1"/>
  <c r="C3" i="5"/>
  <c r="B3" i="5"/>
  <c r="C7" i="5" l="1"/>
  <c r="B7" i="5"/>
  <c r="D7" i="5"/>
  <c r="D6" i="5" l="1"/>
  <c r="B6" i="5"/>
  <c r="C6" i="5"/>
  <c r="D5" i="5" l="1"/>
  <c r="C5" i="5"/>
  <c r="B2" i="5" l="1"/>
  <c r="J3" i="3" l="1"/>
  <c r="K3" i="3" s="1"/>
  <c r="J4" i="3" l="1"/>
  <c r="K4" i="3" s="1"/>
  <c r="J2" i="3" l="1"/>
  <c r="K2" i="3" s="1"/>
  <c r="H14" i="2"/>
  <c r="I14" i="2" s="1"/>
  <c r="H13" i="2"/>
  <c r="I13" i="2" s="1"/>
  <c r="D2" i="3" l="1"/>
  <c r="E2" i="3" s="1"/>
  <c r="D3" i="3"/>
  <c r="E3" i="3" s="1"/>
  <c r="D4" i="3"/>
  <c r="E4" i="3" s="1"/>
  <c r="D5" i="3"/>
  <c r="E5" i="3" s="1"/>
  <c r="D6" i="3"/>
  <c r="E6" i="3" s="1"/>
  <c r="D7" i="3"/>
  <c r="E7" i="3" s="1"/>
  <c r="J5" i="3"/>
  <c r="K5" i="3" s="1"/>
  <c r="D8" i="3"/>
  <c r="E8" i="3" s="1"/>
  <c r="E13" i="1" l="1"/>
  <c r="H6" i="2"/>
  <c r="I6" i="2" s="1"/>
  <c r="V9" i="5"/>
  <c r="Z9" i="5" s="1"/>
  <c r="AA9" i="5" l="1"/>
  <c r="E5" i="1" l="1"/>
  <c r="H12" i="2" l="1"/>
  <c r="I12" i="2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  <c r="V7" i="5"/>
  <c r="Z7" i="5" s="1"/>
  <c r="AA7" i="5" s="1"/>
  <c r="V5" i="5"/>
  <c r="Z5" i="5" s="1"/>
  <c r="AA5" i="5" s="1"/>
  <c r="V3" i="5"/>
  <c r="Z3" i="5" s="1"/>
  <c r="AA3" i="5" s="1"/>
  <c r="V4" i="5"/>
  <c r="Z4" i="5" s="1"/>
  <c r="AA4" i="5" s="1"/>
  <c r="V6" i="5"/>
  <c r="Z6" i="5" s="1"/>
  <c r="AA6" i="5" s="1"/>
  <c r="V2" i="5"/>
  <c r="Z2" i="5" s="1"/>
  <c r="AA2" i="5" s="1"/>
  <c r="H11" i="2"/>
  <c r="I11" i="2" s="1"/>
  <c r="H10" i="2"/>
  <c r="I10" i="2" s="1"/>
  <c r="H9" i="2"/>
  <c r="I9" i="2" s="1"/>
  <c r="H2" i="2"/>
  <c r="I2" i="2" s="1"/>
  <c r="I12" i="1"/>
  <c r="I11" i="1"/>
  <c r="I13" i="1" s="1"/>
  <c r="I10" i="1"/>
  <c r="M8" i="1"/>
  <c r="E7" i="1"/>
  <c r="M7" i="1"/>
  <c r="M16" i="1" s="1"/>
  <c r="E4" i="1"/>
  <c r="M6" i="1"/>
  <c r="E12" i="1"/>
  <c r="E3" i="1"/>
  <c r="E9" i="1"/>
  <c r="E6" i="1"/>
  <c r="I14" i="1" l="1"/>
  <c r="M13" i="1" s="1"/>
  <c r="M12" i="1"/>
  <c r="M14" i="1"/>
  <c r="M9" i="1"/>
  <c r="M10" i="1" s="1"/>
</calcChain>
</file>

<file path=xl/comments1.xml><?xml version="1.0" encoding="utf-8"?>
<comments xmlns="http://schemas.openxmlformats.org/spreadsheetml/2006/main">
  <authors>
    <author>Alexis Álvarez</author>
  </authors>
  <commentList>
    <comment ref="G2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G3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G4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G5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F11" authorId="0">
      <text>
        <r>
          <rPr>
            <i/>
            <sz val="12"/>
            <color theme="1"/>
            <rFont val="Times New Roman"/>
            <family val="1"/>
          </rPr>
          <t>greater magic fang +2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C3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C2" authorId="0">
      <text>
        <r>
          <rPr>
            <i/>
            <sz val="12"/>
            <color theme="1"/>
            <rFont val="Times New Roman"/>
            <family val="1"/>
          </rPr>
          <t>barkskin +4</t>
        </r>
      </text>
    </comment>
    <comment ref="D2" authorId="0">
      <text>
        <r>
          <rPr>
            <i/>
            <sz val="12"/>
            <color theme="1"/>
            <rFont val="Times New Roman"/>
            <family val="1"/>
          </rPr>
          <t>barkskin +4</t>
        </r>
      </text>
    </comment>
    <comment ref="B4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4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D4" authorId="0">
      <text>
        <r>
          <rPr>
            <i/>
            <sz val="12"/>
            <color theme="1"/>
            <rFont val="Times New Roman"/>
            <family val="1"/>
          </rPr>
          <t>barkskin +4
shield of faith +3</t>
        </r>
      </text>
    </comment>
    <comment ref="J4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B5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C5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K5" authorId="0">
      <text>
        <r>
          <rPr>
            <i/>
            <sz val="12"/>
            <color theme="1"/>
            <rFont val="Times New Roman"/>
            <family val="1"/>
          </rPr>
          <t>Resist (2)</t>
        </r>
      </text>
    </comment>
    <comment ref="C6" authorId="0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B10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C10" authorId="0">
      <text>
        <r>
          <rPr>
            <i/>
            <sz val="12"/>
            <color theme="1"/>
            <rFont val="Times New Roman"/>
            <family val="1"/>
          </rPr>
          <t>haste +1
mage armor +4</t>
        </r>
      </text>
    </comment>
    <comment ref="D10" authorId="0">
      <text>
        <r>
          <rPr>
            <i/>
            <sz val="12"/>
            <color theme="1"/>
            <rFont val="Times New Roman"/>
            <family val="1"/>
          </rPr>
          <t>haste +1
mage armor +4</t>
        </r>
      </text>
    </comment>
    <comment ref="B11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C11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D11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J11" authorId="0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X11" authorId="0">
      <text>
        <r>
          <rPr>
            <i/>
            <sz val="12"/>
            <color theme="1"/>
            <rFont val="Times New Roman"/>
            <family val="1"/>
          </rPr>
          <t>Fast Healing 2</t>
        </r>
      </text>
    </comment>
    <comment ref="Y11" authorId="0">
      <text>
        <r>
          <rPr>
            <i/>
            <sz val="12"/>
            <color indexed="81"/>
            <rFont val="Times New Roman"/>
            <family val="1"/>
          </rPr>
          <t>bear’s endurance +12</t>
        </r>
      </text>
    </comment>
    <comment ref="B12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C12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  <comment ref="D12" authorId="0">
      <text>
        <r>
          <rPr>
            <i/>
            <sz val="12"/>
            <color theme="1"/>
            <rFont val="Times New Roman"/>
            <family val="1"/>
          </rPr>
          <t>haste +1</t>
        </r>
      </text>
    </comment>
  </commentList>
</comments>
</file>

<file path=xl/sharedStrings.xml><?xml version="1.0" encoding="utf-8"?>
<sst xmlns="http://schemas.openxmlformats.org/spreadsheetml/2006/main" count="226" uniqueCount="129">
  <si>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</si>
  <si>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</si>
  <si>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</si>
  <si>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</si>
  <si>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</si>
  <si>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</si>
  <si>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</si>
  <si>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</si>
  <si>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</si>
  <si>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</si>
  <si>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</si>
  <si>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</si>
  <si>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</si>
  <si>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</si>
  <si>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</si>
  <si>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</si>
  <si>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</si>
  <si>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</si>
  <si>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</si>
  <si>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</si>
  <si>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</si>
  <si>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</si>
  <si>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</si>
  <si>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</si>
  <si>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</si>
  <si>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</si>
  <si>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</si>
  <si>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</si>
  <si>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</si>
  <si>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</si>
  <si>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</si>
  <si>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</si>
  <si>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</si>
  <si>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</si>
  <si>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</si>
  <si>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</si>
  <si>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</si>
  <si>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</si>
  <si>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</si>
  <si>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</si>
  <si>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</si>
  <si>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</si>
  <si>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</si>
  <si>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</si>
  <si>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</si>
  <si>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</si>
  <si>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</si>
  <si>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</si>
  <si>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</si>
  <si>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</si>
  <si>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</si>
  <si>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</si>
  <si>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</si>
  <si>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</si>
  <si>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</si>
  <si>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</si>
  <si>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</si>
  <si>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</si>
  <si>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</si>
  <si>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</si>
  <si>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</si>
  <si>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</si>
  <si>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</si>
  <si>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</si>
  <si>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</si>
  <si>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</si>
  <si>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</si>
  <si>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</si>
  <si>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</si>
  <si>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</si>
  <si>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</si>
  <si>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</si>
  <si>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</si>
  <si>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</si>
  <si>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Allisa</t>
  </si>
  <si>
    <t>druid</t>
  </si>
  <si>
    <t>Save vs.</t>
  </si>
  <si>
    <t>Rook</t>
  </si>
  <si>
    <t>Details</t>
  </si>
  <si>
    <t>Spell Resist</t>
  </si>
  <si>
    <t>Maiko</t>
  </si>
  <si>
    <t>bard</t>
  </si>
  <si>
    <t>Kedrik</t>
  </si>
  <si>
    <t>archivist</t>
  </si>
  <si>
    <t>Fingers</t>
  </si>
  <si>
    <t>rogue-trapsmith</t>
  </si>
  <si>
    <t>Sarge</t>
  </si>
  <si>
    <t>warmage</t>
  </si>
  <si>
    <t>Bite</t>
  </si>
  <si>
    <t>Claw 1</t>
  </si>
  <si>
    <t>Claw 2</t>
  </si>
  <si>
    <t>Lauren</t>
  </si>
  <si>
    <t>duskblade</t>
  </si>
  <si>
    <t>1d8+2</t>
  </si>
  <si>
    <t>2d6+4</t>
  </si>
  <si>
    <t>Grapple</t>
  </si>
  <si>
    <t>Targeting</t>
  </si>
  <si>
    <t>cleric-rogue-inquis</t>
  </si>
  <si>
    <t>Dispel Magic</t>
  </si>
  <si>
    <t>Climb</t>
  </si>
  <si>
    <t>Strength</t>
  </si>
  <si>
    <t>Allisa (bear)</t>
  </si>
  <si>
    <t>Stoneskin</t>
  </si>
  <si>
    <t>30’/80’</t>
  </si>
  <si>
    <t>Sylar</t>
  </si>
  <si>
    <t>Sorcerer-Incantator</t>
  </si>
  <si>
    <t>Balance</t>
  </si>
  <si>
    <t>Mellion</t>
  </si>
  <si>
    <t>wizard-incantator</t>
  </si>
  <si>
    <r>
      <t xml:space="preserve">Sylar’s </t>
    </r>
    <r>
      <rPr>
        <i/>
        <sz val="12"/>
        <color theme="1"/>
        <rFont val="Times New Roman"/>
        <family val="1"/>
      </rPr>
      <t>simulacrum</t>
    </r>
  </si>
  <si>
    <t>Sorcerer (Ragnarok)</t>
  </si>
  <si>
    <t>traps</t>
  </si>
  <si>
    <t>simlacrum</t>
  </si>
  <si>
    <t>Silent Mistress</t>
  </si>
  <si>
    <t>R10</t>
  </si>
  <si>
    <t>R2</t>
  </si>
  <si>
    <t>simulacrum</t>
  </si>
  <si>
    <t>Zogar</t>
  </si>
  <si>
    <t>1d4+1</t>
  </si>
  <si>
    <t>dog</t>
  </si>
  <si>
    <t>30’/50’</t>
  </si>
  <si>
    <t>40’</t>
  </si>
  <si>
    <t>1d6+3</t>
  </si>
  <si>
    <t>20’</t>
  </si>
  <si>
    <t>cold iron or good</t>
  </si>
  <si>
    <t>1d3-1+poison</t>
  </si>
  <si>
    <r>
      <t xml:space="preserve">Claw 1, </t>
    </r>
    <r>
      <rPr>
        <i/>
        <sz val="12"/>
        <color theme="1"/>
        <rFont val="Times New Roman"/>
        <family val="1"/>
      </rPr>
      <t>haste</t>
    </r>
  </si>
  <si>
    <t>Deveraux Felgin</t>
  </si>
  <si>
    <t>Use Magic Device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</si>
</sst>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  <font>
      <b/>
      <sz val="12"/>
      <color rgb="FFFF33CC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 tint="0.34998626667073579"/>
      <name val="Times New Roman"/>
      <family val="1"/>
    </font>
    <font>
      <i/>
      <sz val="12"/>
      <color indexed="8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9933"/>
        <bgColor indexed="64"/>
      </patternFill>
    </fill>
  </fills>
  <borders count="62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9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9" borderId="32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0" fillId="18" borderId="31" xfId="0" applyFill="1" applyBorder="1" applyAlignment="1">
      <alignment horizontal="center"/>
    </xf>
    <xf numFmtId="0" fontId="8" fillId="17" borderId="33" xfId="0" applyFont="1" applyFill="1" applyBorder="1" applyAlignment="1">
      <alignment horizontal="center" vertical="center" wrapText="1"/>
    </xf>
    <xf numFmtId="0" fontId="9" fillId="17" borderId="34" xfId="0" applyFont="1" applyFill="1" applyBorder="1" applyAlignment="1">
      <alignment horizontal="center"/>
    </xf>
    <xf numFmtId="0" fontId="9" fillId="17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9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13" fillId="22" borderId="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164" fontId="0" fillId="5" borderId="52" xfId="0" applyNumberFormat="1" applyFill="1" applyBorder="1" applyAlignment="1">
      <alignment horizontal="center"/>
    </xf>
    <xf numFmtId="0" fontId="14" fillId="9" borderId="29" xfId="0" applyFont="1" applyFill="1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/>
    </xf>
    <xf numFmtId="0" fontId="14" fillId="9" borderId="31" xfId="0" applyFont="1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6" xfId="0" applyFont="1" applyBorder="1" applyAlignment="1">
      <alignment horizontal="center"/>
    </xf>
    <xf numFmtId="0" fontId="0" fillId="7" borderId="59" xfId="0" applyFill="1" applyBorder="1" applyAlignment="1">
      <alignment horizontal="center"/>
    </xf>
    <xf numFmtId="0" fontId="0" fillId="8" borderId="59" xfId="0" applyFill="1" applyBorder="1" applyAlignment="1">
      <alignment horizontal="center"/>
    </xf>
    <xf numFmtId="0" fontId="0" fillId="5" borderId="45" xfId="0" quotePrefix="1" applyFill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16" borderId="41" xfId="0" applyFont="1" applyFill="1" applyBorder="1" applyAlignment="1">
      <alignment horizontal="center" vertical="center"/>
    </xf>
    <xf numFmtId="0" fontId="10" fillId="9" borderId="41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7" xfId="0" applyBorder="1" applyAlignment="1">
      <alignment horizontal="center" vertical="center"/>
    </xf>
    <xf numFmtId="0" fontId="0" fillId="16" borderId="37" xfId="0" applyFill="1" applyBorder="1" applyAlignment="1">
      <alignment horizontal="center" vertical="center"/>
    </xf>
    <xf numFmtId="0" fontId="12" fillId="9" borderId="37" xfId="0" applyFont="1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16" borderId="39" xfId="0" applyFill="1" applyBorder="1" applyAlignment="1">
      <alignment horizontal="center" vertical="center"/>
    </xf>
    <xf numFmtId="0" fontId="12" fillId="9" borderId="3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7" borderId="39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2" fillId="23" borderId="60" xfId="0" applyFont="1" applyFill="1" applyBorder="1" applyAlignment="1">
      <alignment horizontal="center" vertical="center" wrapText="1"/>
    </xf>
    <xf numFmtId="0" fontId="0" fillId="24" borderId="61" xfId="0" applyFill="1" applyBorder="1" applyAlignment="1">
      <alignment horizontal="center"/>
    </xf>
    <xf numFmtId="0" fontId="2" fillId="21" borderId="19" xfId="0" applyFont="1" applyFill="1" applyBorder="1" applyAlignment="1">
      <alignment horizontal="center" vertical="center" wrapText="1"/>
    </xf>
    <xf numFmtId="0" fontId="2" fillId="20" borderId="17" xfId="0" applyFont="1" applyFill="1" applyBorder="1" applyAlignment="1">
      <alignment horizontal="center" vertical="center" wrapText="1"/>
    </xf>
    <xf numFmtId="0" fontId="6" fillId="22" borderId="23" xfId="0" applyFont="1" applyFill="1" applyBorder="1" applyAlignment="1">
      <alignment horizontal="center" vertical="center" wrapText="1"/>
    </xf>
    <xf numFmtId="0" fontId="2" fillId="21" borderId="21" xfId="0" applyFont="1" applyFill="1" applyBorder="1" applyAlignment="1">
      <alignment horizontal="center"/>
    </xf>
    <xf numFmtId="0" fontId="2" fillId="20" borderId="8" xfId="0" applyFont="1" applyFill="1" applyBorder="1" applyAlignment="1">
      <alignment horizontal="center"/>
    </xf>
    <xf numFmtId="0" fontId="6" fillId="22" borderId="25" xfId="0" applyFont="1" applyFill="1" applyBorder="1" applyAlignment="1">
      <alignment horizontal="center"/>
    </xf>
    <xf numFmtId="0" fontId="4" fillId="21" borderId="21" xfId="0" applyFont="1" applyFill="1" applyBorder="1" applyAlignment="1">
      <alignment horizontal="center"/>
    </xf>
    <xf numFmtId="0" fontId="4" fillId="20" borderId="8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5" fillId="5" borderId="44" xfId="0" applyFont="1" applyFill="1" applyBorder="1" applyAlignment="1">
      <alignment horizontal="center"/>
    </xf>
    <xf numFmtId="0" fontId="11" fillId="5" borderId="37" xfId="0" applyFont="1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25" borderId="21" xfId="0" applyFont="1" applyFill="1" applyBorder="1" applyAlignment="1">
      <alignment horizontal="center"/>
    </xf>
    <xf numFmtId="0" fontId="2" fillId="25" borderId="8" xfId="0" applyFont="1" applyFill="1" applyBorder="1" applyAlignment="1">
      <alignment horizontal="center"/>
    </xf>
    <xf numFmtId="0" fontId="4" fillId="25" borderId="25" xfId="0" applyFont="1" applyFill="1" applyBorder="1" applyAlignment="1">
      <alignment horizontal="center"/>
    </xf>
    <xf numFmtId="0" fontId="0" fillId="20" borderId="8" xfId="0" applyFill="1" applyBorder="1" applyAlignment="1">
      <alignment horizontal="center"/>
    </xf>
    <xf numFmtId="0" fontId="15" fillId="5" borderId="28" xfId="0" applyFont="1" applyFill="1" applyBorder="1" applyAlignment="1">
      <alignment horizontal="center"/>
    </xf>
    <xf numFmtId="0" fontId="0" fillId="5" borderId="37" xfId="0" applyFill="1" applyBorder="1" applyAlignment="1">
      <alignment horizontal="center" vertical="center"/>
    </xf>
    <xf numFmtId="0" fontId="16" fillId="17" borderId="8" xfId="0" applyFont="1" applyFill="1" applyBorder="1" applyAlignment="1">
      <alignment horizontal="center"/>
    </xf>
    <xf numFmtId="0" fontId="0" fillId="6" borderId="39" xfId="0" applyFill="1" applyBorder="1" applyAlignment="1">
      <alignment horizontal="center" vertical="center"/>
    </xf>
    <xf numFmtId="0" fontId="5" fillId="6" borderId="57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431"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33"/>
      <color rgb="FF00FFFF"/>
      <color rgb="FF99FF99"/>
      <color rgb="FFCC0066"/>
      <color rgb="FFFF00FF"/>
      <color rgb="FFFF99FF"/>
      <color rgb="FF99FFCC"/>
      <color rgb="FF000000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11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13</c:v>
                </c:pt>
                <c:pt idx="4">
                  <c:v>10</c:v>
                </c:pt>
                <c:pt idx="5">
                  <c:v>19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4</c:v>
                </c:pt>
                <c:pt idx="2">
                  <c:v>14</c:v>
                </c:pt>
                <c:pt idx="3">
                  <c:v>12</c:v>
                </c:pt>
                <c:pt idx="4">
                  <c:v>10</c:v>
                </c:pt>
                <c:pt idx="5">
                  <c:v>26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15</c:v>
                </c:pt>
                <c:pt idx="3">
                  <c:v>17</c:v>
                </c:pt>
                <c:pt idx="4">
                  <c:v>22</c:v>
                </c:pt>
                <c:pt idx="5">
                  <c:v>41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13</c:v>
                </c:pt>
                <c:pt idx="2">
                  <c:v>13</c:v>
                </c:pt>
                <c:pt idx="3">
                  <c:v>25</c:v>
                </c:pt>
                <c:pt idx="4">
                  <c:v>24</c:v>
                </c:pt>
                <c:pt idx="5">
                  <c:v>45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7</c:v>
                </c:pt>
                <c:pt idx="1">
                  <c:v>18</c:v>
                </c:pt>
                <c:pt idx="2">
                  <c:v>21</c:v>
                </c:pt>
                <c:pt idx="3">
                  <c:v>26</c:v>
                </c:pt>
                <c:pt idx="4">
                  <c:v>23</c:v>
                </c:pt>
                <c:pt idx="5">
                  <c:v>31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10</c:v>
                </c:pt>
                <c:pt idx="1">
                  <c:v>27</c:v>
                </c:pt>
                <c:pt idx="2">
                  <c:v>52</c:v>
                </c:pt>
                <c:pt idx="3">
                  <c:v>64</c:v>
                </c:pt>
                <c:pt idx="4">
                  <c:v>48</c:v>
                </c:pt>
                <c:pt idx="5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155904"/>
        <c:axId val="116157440"/>
        <c:axId val="115407488"/>
      </c:area3DChart>
      <c:catAx>
        <c:axId val="1161559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6157440"/>
        <c:crosses val="autoZero"/>
        <c:auto val="1"/>
        <c:lblAlgn val="ctr"/>
        <c:lblOffset val="100"/>
        <c:noMultiLvlLbl val="0"/>
      </c:catAx>
      <c:valAx>
        <c:axId val="11615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6155904"/>
        <c:crosses val="autoZero"/>
        <c:crossBetween val="midCat"/>
      </c:valAx>
      <c:serAx>
        <c:axId val="1154074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615744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9</c:v>
                </c:pt>
                <c:pt idx="5">
                  <c:v>7</c:v>
                </c:pt>
                <c:pt idx="6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6</c:v>
                </c:pt>
                <c:pt idx="4">
                  <c:v>13</c:v>
                </c:pt>
                <c:pt idx="5">
                  <c:v>18</c:v>
                </c:pt>
                <c:pt idx="6">
                  <c:v>27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8</c:v>
                </c:pt>
                <c:pt idx="2">
                  <c:v>14</c:v>
                </c:pt>
                <c:pt idx="3">
                  <c:v>15</c:v>
                </c:pt>
                <c:pt idx="4">
                  <c:v>13</c:v>
                </c:pt>
                <c:pt idx="5">
                  <c:v>21</c:v>
                </c:pt>
                <c:pt idx="6">
                  <c:v>52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6</c:v>
                </c:pt>
                <c:pt idx="1">
                  <c:v>13</c:v>
                </c:pt>
                <c:pt idx="2">
                  <c:v>12</c:v>
                </c:pt>
                <c:pt idx="3">
                  <c:v>17</c:v>
                </c:pt>
                <c:pt idx="4">
                  <c:v>25</c:v>
                </c:pt>
                <c:pt idx="5">
                  <c:v>26</c:v>
                </c:pt>
                <c:pt idx="6">
                  <c:v>64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10</c:v>
                </c:pt>
                <c:pt idx="2">
                  <c:v>10</c:v>
                </c:pt>
                <c:pt idx="3">
                  <c:v>22</c:v>
                </c:pt>
                <c:pt idx="4">
                  <c:v>24</c:v>
                </c:pt>
                <c:pt idx="5">
                  <c:v>23</c:v>
                </c:pt>
                <c:pt idx="6">
                  <c:v>48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19</c:v>
                </c:pt>
                <c:pt idx="2">
                  <c:v>26</c:v>
                </c:pt>
                <c:pt idx="3">
                  <c:v>41</c:v>
                </c:pt>
                <c:pt idx="4">
                  <c:v>45</c:v>
                </c:pt>
                <c:pt idx="5">
                  <c:v>31</c:v>
                </c:pt>
                <c:pt idx="6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883456"/>
        <c:axId val="116884992"/>
        <c:axId val="116164800"/>
      </c:area3DChart>
      <c:catAx>
        <c:axId val="1168834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6884992"/>
        <c:crosses val="autoZero"/>
        <c:auto val="1"/>
        <c:lblAlgn val="ctr"/>
        <c:lblOffset val="100"/>
        <c:noMultiLvlLbl val="0"/>
      </c:catAx>
      <c:valAx>
        <c:axId val="116884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6883456"/>
        <c:crosses val="autoZero"/>
        <c:crossBetween val="midCat"/>
      </c:valAx>
      <c:serAx>
        <c:axId val="1161648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1688499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11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13</c:v>
                </c:pt>
                <c:pt idx="4">
                  <c:v>10</c:v>
                </c:pt>
                <c:pt idx="5">
                  <c:v>19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4</c:v>
                </c:pt>
                <c:pt idx="2">
                  <c:v>14</c:v>
                </c:pt>
                <c:pt idx="3">
                  <c:v>12</c:v>
                </c:pt>
                <c:pt idx="4">
                  <c:v>10</c:v>
                </c:pt>
                <c:pt idx="5">
                  <c:v>26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15</c:v>
                </c:pt>
                <c:pt idx="3">
                  <c:v>17</c:v>
                </c:pt>
                <c:pt idx="4">
                  <c:v>22</c:v>
                </c:pt>
                <c:pt idx="5">
                  <c:v>41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13</c:v>
                </c:pt>
                <c:pt idx="2">
                  <c:v>13</c:v>
                </c:pt>
                <c:pt idx="3">
                  <c:v>25</c:v>
                </c:pt>
                <c:pt idx="4">
                  <c:v>24</c:v>
                </c:pt>
                <c:pt idx="5">
                  <c:v>45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7</c:v>
                </c:pt>
                <c:pt idx="1">
                  <c:v>18</c:v>
                </c:pt>
                <c:pt idx="2">
                  <c:v>21</c:v>
                </c:pt>
                <c:pt idx="3">
                  <c:v>26</c:v>
                </c:pt>
                <c:pt idx="4">
                  <c:v>23</c:v>
                </c:pt>
                <c:pt idx="5">
                  <c:v>31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10</c:v>
                </c:pt>
                <c:pt idx="1">
                  <c:v>27</c:v>
                </c:pt>
                <c:pt idx="2">
                  <c:v>52</c:v>
                </c:pt>
                <c:pt idx="3">
                  <c:v>64</c:v>
                </c:pt>
                <c:pt idx="4">
                  <c:v>48</c:v>
                </c:pt>
                <c:pt idx="5">
                  <c:v>51</c:v>
                </c:pt>
              </c:numCache>
            </c:numRef>
          </c:val>
        </c:ser>
        <c:bandFmts/>
        <c:axId val="116984832"/>
        <c:axId val="116998912"/>
        <c:axId val="116881600"/>
      </c:surface3DChart>
      <c:catAx>
        <c:axId val="11698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6998912"/>
        <c:crosses val="autoZero"/>
        <c:auto val="1"/>
        <c:lblAlgn val="ctr"/>
        <c:lblOffset val="100"/>
        <c:noMultiLvlLbl val="0"/>
      </c:catAx>
      <c:valAx>
        <c:axId val="116998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6984832"/>
        <c:crosses val="autoZero"/>
        <c:crossBetween val="midCat"/>
      </c:valAx>
      <c:serAx>
        <c:axId val="1168816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1699891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workbookViewId="0"/>
  </sheetViews>
  <sheetFormatPr defaultRowHeight="15.6" x14ac:dyDescent="0.3"/>
  <cols>
    <col min="1" max="1" width="12.796875" bestFit="1" customWidth="1"/>
    <col min="2" max="2" width="6.296875" style="21" bestFit="1" customWidth="1"/>
    <col min="3" max="3" width="8.5" style="21" bestFit="1" customWidth="1"/>
    <col min="4" max="4" width="4.296875" style="21" bestFit="1" customWidth="1"/>
    <col min="5" max="5" width="8.3984375" style="21" bestFit="1" customWidth="1"/>
    <col min="6" max="6" width="6.8984375" style="21" bestFit="1" customWidth="1"/>
    <col min="7" max="7" width="2.69921875" customWidth="1"/>
    <col min="8" max="8" width="14.09765625" bestFit="1" customWidth="1"/>
    <col min="9" max="9" width="4.8984375" bestFit="1" customWidth="1"/>
    <col min="10" max="10" width="16.69921875" bestFit="1" customWidth="1"/>
    <col min="11" max="11" width="2.69921875" customWidth="1"/>
    <col min="12" max="12" width="19.59765625" bestFit="1" customWidth="1"/>
    <col min="13" max="13" width="7.3984375" bestFit="1" customWidth="1"/>
    <col min="14" max="14" width="17.3984375" bestFit="1" customWidth="1"/>
  </cols>
  <sheetData>
    <row r="1" spans="1:14" s="104" customFormat="1" ht="31.8" thickBot="1" x14ac:dyDescent="0.35">
      <c r="A1" s="102" t="s">
        <v>0</v>
      </c>
      <c r="B1" s="102" t="s">
        <v>1</v>
      </c>
      <c r="C1" s="102" t="s">
        <v>2</v>
      </c>
      <c r="D1" s="103" t="s">
        <v>3</v>
      </c>
      <c r="E1" s="102" t="s">
        <v>4</v>
      </c>
      <c r="F1" s="102" t="s">
        <v>5</v>
      </c>
      <c r="H1" s="105" t="s">
        <v>21</v>
      </c>
      <c r="I1" s="105"/>
      <c r="J1" s="105"/>
      <c r="K1" s="105"/>
      <c r="L1" s="105" t="s">
        <v>22</v>
      </c>
      <c r="M1" s="105"/>
      <c r="N1" s="105"/>
    </row>
    <row r="2" spans="1:14" ht="16.8" thickTop="1" thickBot="1" x14ac:dyDescent="0.35">
      <c r="A2" s="176" t="s">
        <v>112</v>
      </c>
      <c r="B2" s="79">
        <v>2</v>
      </c>
      <c r="C2" s="78">
        <v>7</v>
      </c>
      <c r="D2" s="124">
        <v>18</v>
      </c>
      <c r="E2" s="78">
        <f t="shared" ref="E2:E14" si="0">SUM(C2:D2)</f>
        <v>25</v>
      </c>
      <c r="F2" s="78" t="s">
        <v>6</v>
      </c>
      <c r="H2" s="83" t="s">
        <v>0</v>
      </c>
      <c r="I2" s="84" t="s">
        <v>23</v>
      </c>
      <c r="J2" s="85" t="s">
        <v>24</v>
      </c>
      <c r="L2" s="94" t="s">
        <v>0</v>
      </c>
      <c r="M2" s="95" t="s">
        <v>23</v>
      </c>
      <c r="N2" s="96" t="s">
        <v>78</v>
      </c>
    </row>
    <row r="3" spans="1:14" x14ac:dyDescent="0.3">
      <c r="A3" s="89" t="s">
        <v>74</v>
      </c>
      <c r="B3" s="89">
        <v>1</v>
      </c>
      <c r="C3" s="78">
        <v>3</v>
      </c>
      <c r="D3" s="124">
        <v>18</v>
      </c>
      <c r="E3" s="78">
        <f t="shared" si="0"/>
        <v>21</v>
      </c>
      <c r="F3" s="78" t="s">
        <v>103</v>
      </c>
      <c r="H3" s="86" t="s">
        <v>74</v>
      </c>
      <c r="I3" s="87">
        <v>11</v>
      </c>
      <c r="J3" s="88" t="s">
        <v>75</v>
      </c>
      <c r="L3" s="97" t="s">
        <v>104</v>
      </c>
      <c r="M3" s="79">
        <v>12</v>
      </c>
      <c r="N3" s="142" t="s">
        <v>105</v>
      </c>
    </row>
    <row r="4" spans="1:14" x14ac:dyDescent="0.3">
      <c r="A4" s="89" t="s">
        <v>91</v>
      </c>
      <c r="B4" s="89">
        <v>1</v>
      </c>
      <c r="C4" s="78">
        <v>4</v>
      </c>
      <c r="D4" s="124">
        <v>14</v>
      </c>
      <c r="E4" s="78">
        <f t="shared" si="0"/>
        <v>18</v>
      </c>
      <c r="F4" s="78" t="s">
        <v>6</v>
      </c>
      <c r="H4" s="86" t="s">
        <v>84</v>
      </c>
      <c r="I4" s="89">
        <v>11</v>
      </c>
      <c r="J4" s="88" t="s">
        <v>85</v>
      </c>
      <c r="L4" s="175" t="s">
        <v>109</v>
      </c>
      <c r="M4" s="79">
        <v>8</v>
      </c>
      <c r="N4" s="98" t="s">
        <v>110</v>
      </c>
    </row>
    <row r="5" spans="1:14" ht="16.2" thickBot="1" x14ac:dyDescent="0.35">
      <c r="A5" s="89" t="s">
        <v>77</v>
      </c>
      <c r="B5" s="89">
        <v>1</v>
      </c>
      <c r="C5" s="78">
        <v>-1</v>
      </c>
      <c r="D5" s="124">
        <v>19</v>
      </c>
      <c r="E5" s="78">
        <f t="shared" si="0"/>
        <v>18</v>
      </c>
      <c r="F5" s="78" t="s">
        <v>123</v>
      </c>
      <c r="H5" s="86" t="s">
        <v>91</v>
      </c>
      <c r="I5" s="89">
        <v>11</v>
      </c>
      <c r="J5" s="88" t="s">
        <v>92</v>
      </c>
      <c r="L5" s="97" t="s">
        <v>111</v>
      </c>
      <c r="M5" s="79">
        <v>5</v>
      </c>
      <c r="N5" s="98"/>
    </row>
    <row r="6" spans="1:14" x14ac:dyDescent="0.3">
      <c r="A6" s="89" t="s">
        <v>80</v>
      </c>
      <c r="B6" s="89">
        <v>1</v>
      </c>
      <c r="C6" s="78">
        <v>6</v>
      </c>
      <c r="D6" s="124">
        <v>11</v>
      </c>
      <c r="E6" s="78">
        <f t="shared" si="0"/>
        <v>17</v>
      </c>
      <c r="F6" s="78" t="s">
        <v>6</v>
      </c>
      <c r="H6" s="86" t="s">
        <v>77</v>
      </c>
      <c r="I6" s="89">
        <v>9</v>
      </c>
      <c r="J6" s="88" t="s">
        <v>97</v>
      </c>
      <c r="L6" s="121" t="s">
        <v>25</v>
      </c>
      <c r="M6" s="130">
        <f>AVERAGE(M3:M5)</f>
        <v>8.3333333333333339</v>
      </c>
      <c r="N6" s="99"/>
    </row>
    <row r="7" spans="1:14" x14ac:dyDescent="0.3">
      <c r="A7" s="89" t="s">
        <v>86</v>
      </c>
      <c r="B7" s="89">
        <v>1</v>
      </c>
      <c r="C7" s="78">
        <v>1</v>
      </c>
      <c r="D7" s="124">
        <v>16</v>
      </c>
      <c r="E7" s="78">
        <f t="shared" si="0"/>
        <v>17</v>
      </c>
      <c r="F7" s="78" t="s">
        <v>6</v>
      </c>
      <c r="H7" s="86" t="s">
        <v>80</v>
      </c>
      <c r="I7" s="89">
        <v>9</v>
      </c>
      <c r="J7" s="88" t="s">
        <v>81</v>
      </c>
      <c r="L7" s="122" t="s">
        <v>26</v>
      </c>
      <c r="M7" s="100">
        <f>SUM(M3:M5)</f>
        <v>25</v>
      </c>
      <c r="N7" s="98"/>
    </row>
    <row r="8" spans="1:14" x14ac:dyDescent="0.3">
      <c r="A8" s="89" t="s">
        <v>107</v>
      </c>
      <c r="B8" s="89">
        <v>1</v>
      </c>
      <c r="C8" s="78">
        <v>0</v>
      </c>
      <c r="D8" s="124">
        <v>15</v>
      </c>
      <c r="E8" s="78">
        <f t="shared" si="0"/>
        <v>15</v>
      </c>
      <c r="F8" s="78" t="s">
        <v>6</v>
      </c>
      <c r="H8" s="86" t="s">
        <v>86</v>
      </c>
      <c r="I8" s="89">
        <v>9</v>
      </c>
      <c r="J8" s="88" t="s">
        <v>87</v>
      </c>
      <c r="L8" s="122" t="s">
        <v>27</v>
      </c>
      <c r="M8" s="100">
        <f>COUNT(M3:M5)</f>
        <v>3</v>
      </c>
      <c r="N8" s="98"/>
    </row>
    <row r="9" spans="1:14" ht="16.2" thickBot="1" x14ac:dyDescent="0.35">
      <c r="A9" s="89" t="s">
        <v>84</v>
      </c>
      <c r="B9" s="89">
        <v>1</v>
      </c>
      <c r="C9" s="78">
        <v>3</v>
      </c>
      <c r="D9" s="124">
        <v>11</v>
      </c>
      <c r="E9" s="78">
        <f t="shared" si="0"/>
        <v>14</v>
      </c>
      <c r="F9" s="78" t="s">
        <v>6</v>
      </c>
      <c r="H9" s="86" t="s">
        <v>107</v>
      </c>
      <c r="I9" s="89">
        <v>11</v>
      </c>
      <c r="J9" s="88" t="s">
        <v>108</v>
      </c>
      <c r="L9" s="122" t="s">
        <v>29</v>
      </c>
      <c r="M9" s="112">
        <f>M7/4</f>
        <v>6.25</v>
      </c>
      <c r="N9" s="98" t="s">
        <v>30</v>
      </c>
    </row>
    <row r="10" spans="1:14" ht="16.2" thickBot="1" x14ac:dyDescent="0.35">
      <c r="A10" s="77" t="s">
        <v>113</v>
      </c>
      <c r="B10" s="77">
        <v>3</v>
      </c>
      <c r="C10" s="78">
        <v>2</v>
      </c>
      <c r="D10" s="124">
        <v>10</v>
      </c>
      <c r="E10" s="78">
        <f t="shared" si="0"/>
        <v>12</v>
      </c>
      <c r="F10" s="78" t="s">
        <v>6</v>
      </c>
      <c r="H10" s="118" t="s">
        <v>25</v>
      </c>
      <c r="I10" s="90">
        <f>AVERAGE(I3:I9)</f>
        <v>10.142857142857142</v>
      </c>
      <c r="J10" s="91"/>
      <c r="L10" s="123" t="s">
        <v>31</v>
      </c>
      <c r="M10" s="113">
        <f>M9*2</f>
        <v>12.5</v>
      </c>
      <c r="N10" s="101" t="s">
        <v>32</v>
      </c>
    </row>
    <row r="11" spans="1:14" ht="16.2" thickTop="1" x14ac:dyDescent="0.3">
      <c r="A11" s="79" t="s">
        <v>117</v>
      </c>
      <c r="B11" s="79">
        <v>2</v>
      </c>
      <c r="C11" s="78">
        <v>7</v>
      </c>
      <c r="D11" s="124">
        <v>3</v>
      </c>
      <c r="E11" s="78">
        <f t="shared" si="0"/>
        <v>10</v>
      </c>
      <c r="F11" s="78" t="s">
        <v>120</v>
      </c>
      <c r="H11" s="119" t="s">
        <v>26</v>
      </c>
      <c r="I11" s="92">
        <f>SUM(I3:I9)</f>
        <v>71</v>
      </c>
      <c r="J11" s="88"/>
    </row>
    <row r="12" spans="1:14" x14ac:dyDescent="0.3">
      <c r="A12" s="77" t="s">
        <v>82</v>
      </c>
      <c r="B12" s="77">
        <v>1</v>
      </c>
      <c r="C12" s="78">
        <v>1</v>
      </c>
      <c r="D12" s="124">
        <v>8</v>
      </c>
      <c r="E12" s="78">
        <f t="shared" si="0"/>
        <v>9</v>
      </c>
      <c r="F12" s="78" t="s">
        <v>6</v>
      </c>
      <c r="H12" s="119" t="s">
        <v>27</v>
      </c>
      <c r="I12" s="92">
        <f>COUNT(I3:I9)</f>
        <v>7</v>
      </c>
      <c r="J12" s="88"/>
      <c r="L12" s="82" t="s">
        <v>33</v>
      </c>
      <c r="M12" s="116">
        <f>I13</f>
        <v>17.75</v>
      </c>
    </row>
    <row r="13" spans="1:14" x14ac:dyDescent="0.3">
      <c r="A13" s="79" t="s">
        <v>104</v>
      </c>
      <c r="B13" s="79">
        <v>2</v>
      </c>
      <c r="C13" s="78">
        <v>7</v>
      </c>
      <c r="D13" s="124">
        <v>1</v>
      </c>
      <c r="E13" s="78">
        <f t="shared" si="0"/>
        <v>8</v>
      </c>
      <c r="F13" s="78" t="s">
        <v>6</v>
      </c>
      <c r="H13" s="119" t="s">
        <v>29</v>
      </c>
      <c r="I13" s="114">
        <f>I11/4</f>
        <v>17.75</v>
      </c>
      <c r="J13" s="88" t="s">
        <v>30</v>
      </c>
      <c r="L13" s="82" t="s">
        <v>34</v>
      </c>
      <c r="M13" s="116">
        <f>I14</f>
        <v>35.5</v>
      </c>
    </row>
    <row r="14" spans="1:14" ht="16.2" thickBot="1" x14ac:dyDescent="0.35">
      <c r="A14" s="79" t="s">
        <v>119</v>
      </c>
      <c r="B14" s="79">
        <v>2</v>
      </c>
      <c r="C14" s="78">
        <v>2</v>
      </c>
      <c r="D14" s="124">
        <v>2</v>
      </c>
      <c r="E14" s="78">
        <f t="shared" si="0"/>
        <v>4</v>
      </c>
      <c r="F14" s="78" t="s">
        <v>121</v>
      </c>
      <c r="H14" s="120" t="s">
        <v>31</v>
      </c>
      <c r="I14" s="115">
        <f>I13*2</f>
        <v>35.5</v>
      </c>
      <c r="J14" s="93" t="s">
        <v>32</v>
      </c>
      <c r="L14" s="82" t="s">
        <v>35</v>
      </c>
      <c r="M14" s="116">
        <f>I11</f>
        <v>71</v>
      </c>
    </row>
    <row r="15" spans="1:14" ht="16.2" thickTop="1" x14ac:dyDescent="0.3">
      <c r="H15" s="143"/>
      <c r="I15" s="143"/>
      <c r="J15" s="143"/>
      <c r="N15" s="116"/>
    </row>
    <row r="16" spans="1:14" x14ac:dyDescent="0.3">
      <c r="D16" s="124">
        <f ca="1">RANDBETWEEN(1,20)</f>
        <v>19</v>
      </c>
      <c r="H16" s="177" t="s">
        <v>82</v>
      </c>
      <c r="I16" s="77">
        <v>11</v>
      </c>
      <c r="J16" s="178" t="s">
        <v>83</v>
      </c>
      <c r="L16" s="15" t="s">
        <v>36</v>
      </c>
      <c r="M16" s="116">
        <f>M7</f>
        <v>25</v>
      </c>
    </row>
  </sheetData>
  <sortState ref="A2:F14">
    <sortCondition descending="1" ref="E2:E14"/>
    <sortCondition descending="1" ref="C2:C14"/>
  </sortState>
  <conditionalFormatting sqref="M16">
    <cfRule type="cellIs" dxfId="430" priority="1430" operator="greaterThan">
      <formula>$M$14</formula>
    </cfRule>
    <cfRule type="cellIs" dxfId="429" priority="1431" operator="between">
      <formula>$M$13</formula>
      <formula>$M$14</formula>
    </cfRule>
    <cfRule type="cellIs" dxfId="428" priority="1432" operator="between">
      <formula>$M$12</formula>
      <formula>$M$13</formula>
    </cfRule>
    <cfRule type="cellIs" dxfId="427" priority="1433" operator="lessThan">
      <formula>$M$12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"/>
  <sheetViews>
    <sheetView showGridLines="0" workbookViewId="0"/>
  </sheetViews>
  <sheetFormatPr defaultRowHeight="15.6" x14ac:dyDescent="0.3"/>
  <cols>
    <col min="1" max="1" width="11.19921875" style="157" bestFit="1" customWidth="1"/>
    <col min="2" max="2" width="12.296875" style="157" bestFit="1" customWidth="1"/>
    <col min="3" max="3" width="12" style="157" bestFit="1" customWidth="1"/>
    <col min="4" max="4" width="4.8984375" style="157" bestFit="1" customWidth="1"/>
    <col min="5" max="5" width="5.796875" style="157" bestFit="1" customWidth="1"/>
    <col min="6" max="6" width="3.8984375" style="157" bestFit="1" customWidth="1"/>
    <col min="7" max="7" width="7.09765625" style="157" bestFit="1" customWidth="1"/>
    <col min="8" max="8" width="3.8984375" style="157" bestFit="1" customWidth="1"/>
    <col min="9" max="9" width="5.3984375" style="157" bestFit="1" customWidth="1"/>
    <col min="10" max="10" width="9.19921875" style="149" bestFit="1" customWidth="1"/>
    <col min="11" max="16384" width="8.796875" style="149"/>
  </cols>
  <sheetData>
    <row r="1" spans="1:10" ht="16.2" thickBot="1" x14ac:dyDescent="0.35">
      <c r="A1" s="129" t="s">
        <v>0</v>
      </c>
      <c r="B1" s="145" t="s">
        <v>37</v>
      </c>
      <c r="C1" s="145" t="s">
        <v>38</v>
      </c>
      <c r="D1" s="146" t="s">
        <v>39</v>
      </c>
      <c r="E1" s="145" t="s">
        <v>40</v>
      </c>
      <c r="F1" s="145" t="s">
        <v>41</v>
      </c>
      <c r="G1" s="145" t="s">
        <v>42</v>
      </c>
      <c r="H1" s="147" t="s">
        <v>43</v>
      </c>
      <c r="I1" s="148" t="s">
        <v>28</v>
      </c>
      <c r="J1" s="148" t="s">
        <v>96</v>
      </c>
    </row>
    <row r="2" spans="1:10" x14ac:dyDescent="0.3">
      <c r="A2" s="187" t="s">
        <v>117</v>
      </c>
      <c r="B2" s="150" t="s">
        <v>89</v>
      </c>
      <c r="C2" s="150" t="s">
        <v>125</v>
      </c>
      <c r="D2" s="151">
        <v>3</v>
      </c>
      <c r="E2" s="150">
        <v>5</v>
      </c>
      <c r="F2" s="150">
        <v>0</v>
      </c>
      <c r="G2" s="162">
        <v>1</v>
      </c>
      <c r="H2" s="152">
        <f ca="1">RANDBETWEEN(1,20)</f>
        <v>17</v>
      </c>
      <c r="I2" s="150">
        <f t="shared" ref="I2" ca="1" si="0">SUM(D2:H2)</f>
        <v>26</v>
      </c>
      <c r="J2" s="150"/>
    </row>
    <row r="3" spans="1:10" x14ac:dyDescent="0.3">
      <c r="A3" s="187" t="s">
        <v>117</v>
      </c>
      <c r="B3" s="150" t="s">
        <v>90</v>
      </c>
      <c r="C3" s="150" t="s">
        <v>125</v>
      </c>
      <c r="D3" s="151">
        <v>3</v>
      </c>
      <c r="E3" s="150">
        <v>5</v>
      </c>
      <c r="F3" s="150">
        <v>0</v>
      </c>
      <c r="G3" s="162">
        <v>1</v>
      </c>
      <c r="H3" s="152">
        <f t="shared" ref="H3:H6" ca="1" si="1">RANDBETWEEN(1,20)</f>
        <v>17</v>
      </c>
      <c r="I3" s="150">
        <f ca="1">SUM(D3:H3)</f>
        <v>26</v>
      </c>
      <c r="J3" s="150"/>
    </row>
    <row r="4" spans="1:10" x14ac:dyDescent="0.3">
      <c r="A4" s="187" t="s">
        <v>117</v>
      </c>
      <c r="B4" s="150" t="s">
        <v>88</v>
      </c>
      <c r="C4" s="150" t="s">
        <v>118</v>
      </c>
      <c r="D4" s="151">
        <v>3</v>
      </c>
      <c r="E4" s="150">
        <v>0</v>
      </c>
      <c r="F4" s="150">
        <v>0</v>
      </c>
      <c r="G4" s="162">
        <v>1</v>
      </c>
      <c r="H4" s="152">
        <f t="shared" ca="1" si="1"/>
        <v>1</v>
      </c>
      <c r="I4" s="150">
        <f ca="1">SUM(D4:H4)</f>
        <v>5</v>
      </c>
      <c r="J4" s="150"/>
    </row>
    <row r="5" spans="1:10" x14ac:dyDescent="0.3">
      <c r="A5" s="153" t="s">
        <v>117</v>
      </c>
      <c r="B5" s="154" t="s">
        <v>126</v>
      </c>
      <c r="C5" s="154" t="s">
        <v>125</v>
      </c>
      <c r="D5" s="155">
        <v>3</v>
      </c>
      <c r="E5" s="154">
        <v>5</v>
      </c>
      <c r="F5" s="154">
        <v>0</v>
      </c>
      <c r="G5" s="189">
        <v>1</v>
      </c>
      <c r="H5" s="156">
        <f t="shared" ca="1" si="1"/>
        <v>14</v>
      </c>
      <c r="I5" s="154">
        <f t="shared" ref="I5" ca="1" si="2">SUM(D5:H5)</f>
        <v>23</v>
      </c>
      <c r="J5" s="154"/>
    </row>
    <row r="6" spans="1:10" x14ac:dyDescent="0.3">
      <c r="A6" s="153" t="s">
        <v>119</v>
      </c>
      <c r="B6" s="154" t="s">
        <v>88</v>
      </c>
      <c r="C6" s="154" t="s">
        <v>122</v>
      </c>
      <c r="D6" s="155">
        <v>1</v>
      </c>
      <c r="E6" s="154">
        <v>2</v>
      </c>
      <c r="F6" s="154">
        <v>0</v>
      </c>
      <c r="G6" s="154">
        <v>0</v>
      </c>
      <c r="H6" s="156">
        <f t="shared" ca="1" si="1"/>
        <v>1</v>
      </c>
      <c r="I6" s="154">
        <f ca="1">SUM(D6:H6)</f>
        <v>4</v>
      </c>
      <c r="J6" s="154"/>
    </row>
    <row r="7" spans="1:10" ht="16.2" thickBot="1" x14ac:dyDescent="0.35">
      <c r="J7" s="157"/>
    </row>
    <row r="8" spans="1:10" ht="16.2" thickBot="1" x14ac:dyDescent="0.35">
      <c r="A8" s="144" t="s">
        <v>0</v>
      </c>
      <c r="B8" s="145" t="s">
        <v>37</v>
      </c>
      <c r="C8" s="145" t="s">
        <v>38</v>
      </c>
      <c r="D8" s="146" t="s">
        <v>39</v>
      </c>
      <c r="E8" s="145" t="s">
        <v>40</v>
      </c>
      <c r="F8" s="145" t="s">
        <v>41</v>
      </c>
      <c r="G8" s="145" t="s">
        <v>42</v>
      </c>
      <c r="H8" s="147" t="s">
        <v>43</v>
      </c>
      <c r="I8" s="148" t="s">
        <v>28</v>
      </c>
      <c r="J8" s="148" t="s">
        <v>96</v>
      </c>
    </row>
    <row r="9" spans="1:10" x14ac:dyDescent="0.3">
      <c r="A9" s="158" t="s">
        <v>101</v>
      </c>
      <c r="B9" s="150" t="s">
        <v>89</v>
      </c>
      <c r="C9" s="150" t="s">
        <v>93</v>
      </c>
      <c r="D9" s="151">
        <v>4</v>
      </c>
      <c r="E9" s="150">
        <v>7</v>
      </c>
      <c r="F9" s="159">
        <v>1</v>
      </c>
      <c r="G9" s="159">
        <v>0</v>
      </c>
      <c r="H9" s="152">
        <f ca="1">RANDBETWEEN(1,20)</f>
        <v>7</v>
      </c>
      <c r="I9" s="150">
        <f t="shared" ref="I9:I12" ca="1" si="3">SUM(D9:H9)</f>
        <v>19</v>
      </c>
      <c r="J9" s="150"/>
    </row>
    <row r="10" spans="1:10" x14ac:dyDescent="0.3">
      <c r="A10" s="158" t="s">
        <v>101</v>
      </c>
      <c r="B10" s="150" t="s">
        <v>90</v>
      </c>
      <c r="C10" s="150" t="s">
        <v>93</v>
      </c>
      <c r="D10" s="151">
        <v>4</v>
      </c>
      <c r="E10" s="150">
        <v>7</v>
      </c>
      <c r="F10" s="159">
        <v>1</v>
      </c>
      <c r="G10" s="159">
        <v>0</v>
      </c>
      <c r="H10" s="152">
        <f ca="1">RANDBETWEEN(1,20)</f>
        <v>17</v>
      </c>
      <c r="I10" s="150">
        <f t="shared" ca="1" si="3"/>
        <v>29</v>
      </c>
      <c r="J10" s="150"/>
    </row>
    <row r="11" spans="1:10" x14ac:dyDescent="0.3">
      <c r="A11" s="158" t="s">
        <v>101</v>
      </c>
      <c r="B11" s="150" t="s">
        <v>88</v>
      </c>
      <c r="C11" s="150" t="s">
        <v>94</v>
      </c>
      <c r="D11" s="151">
        <v>4</v>
      </c>
      <c r="E11" s="150">
        <v>2</v>
      </c>
      <c r="F11" s="162">
        <v>1</v>
      </c>
      <c r="G11" s="159">
        <v>0</v>
      </c>
      <c r="H11" s="152">
        <f ca="1">RANDBETWEEN(1,20)</f>
        <v>3</v>
      </c>
      <c r="I11" s="150">
        <f t="shared" ca="1" si="3"/>
        <v>10</v>
      </c>
      <c r="J11" s="150"/>
    </row>
    <row r="12" spans="1:10" x14ac:dyDescent="0.3">
      <c r="A12" s="160" t="s">
        <v>101</v>
      </c>
      <c r="B12" s="154" t="s">
        <v>95</v>
      </c>
      <c r="C12" s="154" t="s">
        <v>95</v>
      </c>
      <c r="D12" s="155">
        <v>4</v>
      </c>
      <c r="E12" s="154">
        <v>12</v>
      </c>
      <c r="F12" s="161">
        <v>0</v>
      </c>
      <c r="G12" s="161">
        <v>0</v>
      </c>
      <c r="H12" s="156">
        <f t="shared" ref="H12" ca="1" si="4">RANDBETWEEN(1,20)</f>
        <v>16</v>
      </c>
      <c r="I12" s="154">
        <f t="shared" ca="1" si="3"/>
        <v>32</v>
      </c>
      <c r="J12" s="154"/>
    </row>
    <row r="13" spans="1:10" x14ac:dyDescent="0.3">
      <c r="A13" s="158"/>
      <c r="B13" s="150"/>
      <c r="C13" s="150"/>
      <c r="D13" s="151"/>
      <c r="E13" s="150"/>
      <c r="F13" s="159"/>
      <c r="G13" s="159"/>
      <c r="H13" s="152">
        <f ca="1">RANDBETWEEN(1,20)</f>
        <v>16</v>
      </c>
      <c r="I13" s="150">
        <f t="shared" ref="I13:I14" ca="1" si="5">SUM(D13:H13)</f>
        <v>16</v>
      </c>
      <c r="J13" s="150"/>
    </row>
    <row r="14" spans="1:10" x14ac:dyDescent="0.3">
      <c r="A14" s="160"/>
      <c r="B14" s="154"/>
      <c r="C14" s="154"/>
      <c r="D14" s="155"/>
      <c r="E14" s="154"/>
      <c r="F14" s="161"/>
      <c r="G14" s="161"/>
      <c r="H14" s="156">
        <f t="shared" ref="H14" ca="1" si="6">RANDBETWEEN(1,20)</f>
        <v>16</v>
      </c>
      <c r="I14" s="154">
        <f t="shared" ca="1" si="5"/>
        <v>16</v>
      </c>
      <c r="J14" s="154"/>
    </row>
  </sheetData>
  <sortState ref="A7:I13">
    <sortCondition ref="A7:A13"/>
  </sortState>
  <conditionalFormatting sqref="H8">
    <cfRule type="cellIs" dxfId="426" priority="1985" operator="equal">
      <formula>1</formula>
    </cfRule>
    <cfRule type="cellIs" dxfId="425" priority="1986" operator="equal">
      <formula>19</formula>
    </cfRule>
    <cfRule type="cellIs" dxfId="424" priority="1987" operator="equal">
      <formula>20</formula>
    </cfRule>
  </conditionalFormatting>
  <conditionalFormatting sqref="H9">
    <cfRule type="cellIs" dxfId="423" priority="1982" operator="equal">
      <formula>1</formula>
    </cfRule>
    <cfRule type="cellIs" dxfId="422" priority="1983" operator="equal">
      <formula>19</formula>
    </cfRule>
    <cfRule type="cellIs" dxfId="421" priority="1984" operator="equal">
      <formula>20</formula>
    </cfRule>
  </conditionalFormatting>
  <conditionalFormatting sqref="H10">
    <cfRule type="cellIs" dxfId="420" priority="1967" operator="equal">
      <formula>1</formula>
    </cfRule>
    <cfRule type="cellIs" dxfId="419" priority="1968" operator="equal">
      <formula>19</formula>
    </cfRule>
    <cfRule type="cellIs" dxfId="418" priority="1969" operator="equal">
      <formula>20</formula>
    </cfRule>
  </conditionalFormatting>
  <conditionalFormatting sqref="H11">
    <cfRule type="cellIs" dxfId="417" priority="1964" operator="equal">
      <formula>1</formula>
    </cfRule>
    <cfRule type="cellIs" dxfId="416" priority="1965" operator="equal">
      <formula>19</formula>
    </cfRule>
    <cfRule type="cellIs" dxfId="415" priority="1966" operator="equal">
      <formula>20</formula>
    </cfRule>
  </conditionalFormatting>
  <conditionalFormatting sqref="H8">
    <cfRule type="cellIs" dxfId="414" priority="1909" operator="equal">
      <formula>1</formula>
    </cfRule>
    <cfRule type="cellIs" dxfId="413" priority="1910" operator="equal">
      <formula>19</formula>
    </cfRule>
    <cfRule type="cellIs" dxfId="412" priority="1911" operator="equal">
      <formula>20</formula>
    </cfRule>
  </conditionalFormatting>
  <conditionalFormatting sqref="H9">
    <cfRule type="cellIs" dxfId="411" priority="1906" operator="equal">
      <formula>1</formula>
    </cfRule>
    <cfRule type="cellIs" dxfId="410" priority="1907" operator="equal">
      <formula>19</formula>
    </cfRule>
    <cfRule type="cellIs" dxfId="409" priority="1908" operator="equal">
      <formula>20</formula>
    </cfRule>
  </conditionalFormatting>
  <conditionalFormatting sqref="H10">
    <cfRule type="cellIs" dxfId="408" priority="1903" operator="equal">
      <formula>1</formula>
    </cfRule>
    <cfRule type="cellIs" dxfId="407" priority="1904" operator="equal">
      <formula>19</formula>
    </cfRule>
    <cfRule type="cellIs" dxfId="406" priority="1905" operator="equal">
      <formula>20</formula>
    </cfRule>
  </conditionalFormatting>
  <conditionalFormatting sqref="H11">
    <cfRule type="cellIs" dxfId="405" priority="1900" operator="equal">
      <formula>1</formula>
    </cfRule>
    <cfRule type="cellIs" dxfId="404" priority="1901" operator="equal">
      <formula>19</formula>
    </cfRule>
    <cfRule type="cellIs" dxfId="403" priority="1902" operator="equal">
      <formula>20</formula>
    </cfRule>
  </conditionalFormatting>
  <conditionalFormatting sqref="H12">
    <cfRule type="cellIs" dxfId="402" priority="1897" operator="equal">
      <formula>1</formula>
    </cfRule>
    <cfRule type="cellIs" dxfId="401" priority="1898" operator="equal">
      <formula>19</formula>
    </cfRule>
    <cfRule type="cellIs" dxfId="400" priority="1899" operator="equal">
      <formula>20</formula>
    </cfRule>
  </conditionalFormatting>
  <conditionalFormatting sqref="H7">
    <cfRule type="cellIs" dxfId="399" priority="1885" operator="equal">
      <formula>1</formula>
    </cfRule>
    <cfRule type="cellIs" dxfId="398" priority="1886" operator="equal">
      <formula>19</formula>
    </cfRule>
    <cfRule type="cellIs" dxfId="397" priority="1887" operator="equal">
      <formula>20</formula>
    </cfRule>
  </conditionalFormatting>
  <conditionalFormatting sqref="H9">
    <cfRule type="cellIs" dxfId="396" priority="1876" operator="equal">
      <formula>1</formula>
    </cfRule>
    <cfRule type="cellIs" dxfId="395" priority="1877" operator="equal">
      <formula>19</formula>
    </cfRule>
    <cfRule type="cellIs" dxfId="394" priority="1878" operator="equal">
      <formula>20</formula>
    </cfRule>
  </conditionalFormatting>
  <conditionalFormatting sqref="H7">
    <cfRule type="cellIs" dxfId="393" priority="1879" operator="equal">
      <formula>1</formula>
    </cfRule>
    <cfRule type="cellIs" dxfId="392" priority="1880" operator="equal">
      <formula>19</formula>
    </cfRule>
    <cfRule type="cellIs" dxfId="391" priority="1881" operator="equal">
      <formula>20</formula>
    </cfRule>
  </conditionalFormatting>
  <conditionalFormatting sqref="H10">
    <cfRule type="cellIs" dxfId="390" priority="1873" operator="equal">
      <formula>1</formula>
    </cfRule>
    <cfRule type="cellIs" dxfId="389" priority="1874" operator="equal">
      <formula>19</formula>
    </cfRule>
    <cfRule type="cellIs" dxfId="388" priority="1875" operator="equal">
      <formula>20</formula>
    </cfRule>
  </conditionalFormatting>
  <conditionalFormatting sqref="H11">
    <cfRule type="cellIs" dxfId="387" priority="1870" operator="equal">
      <formula>1</formula>
    </cfRule>
    <cfRule type="cellIs" dxfId="386" priority="1871" operator="equal">
      <formula>19</formula>
    </cfRule>
    <cfRule type="cellIs" dxfId="385" priority="1872" operator="equal">
      <formula>20</formula>
    </cfRule>
  </conditionalFormatting>
  <conditionalFormatting sqref="H12">
    <cfRule type="cellIs" dxfId="384" priority="1867" operator="equal">
      <formula>1</formula>
    </cfRule>
    <cfRule type="cellIs" dxfId="383" priority="1868" operator="equal">
      <formula>19</formula>
    </cfRule>
    <cfRule type="cellIs" dxfId="382" priority="1869" operator="equal">
      <formula>20</formula>
    </cfRule>
  </conditionalFormatting>
  <conditionalFormatting sqref="H9">
    <cfRule type="cellIs" dxfId="381" priority="1852" operator="equal">
      <formula>1</formula>
    </cfRule>
    <cfRule type="cellIs" dxfId="380" priority="1853" operator="equal">
      <formula>19</formula>
    </cfRule>
    <cfRule type="cellIs" dxfId="379" priority="1854" operator="equal">
      <formula>20</formula>
    </cfRule>
  </conditionalFormatting>
  <conditionalFormatting sqref="H10">
    <cfRule type="cellIs" dxfId="378" priority="1849" operator="equal">
      <formula>1</formula>
    </cfRule>
    <cfRule type="cellIs" dxfId="377" priority="1850" operator="equal">
      <formula>19</formula>
    </cfRule>
    <cfRule type="cellIs" dxfId="376" priority="1851" operator="equal">
      <formula>20</formula>
    </cfRule>
  </conditionalFormatting>
  <conditionalFormatting sqref="H11">
    <cfRule type="cellIs" dxfId="375" priority="1846" operator="equal">
      <formula>1</formula>
    </cfRule>
    <cfRule type="cellIs" dxfId="374" priority="1847" operator="equal">
      <formula>19</formula>
    </cfRule>
    <cfRule type="cellIs" dxfId="373" priority="1848" operator="equal">
      <formula>20</formula>
    </cfRule>
  </conditionalFormatting>
  <conditionalFormatting sqref="H12">
    <cfRule type="cellIs" dxfId="372" priority="1843" operator="equal">
      <formula>1</formula>
    </cfRule>
    <cfRule type="cellIs" dxfId="371" priority="1844" operator="equal">
      <formula>19</formula>
    </cfRule>
    <cfRule type="cellIs" dxfId="370" priority="1845" operator="equal">
      <formula>20</formula>
    </cfRule>
  </conditionalFormatting>
  <conditionalFormatting sqref="H8">
    <cfRule type="cellIs" dxfId="369" priority="1831" operator="equal">
      <formula>1</formula>
    </cfRule>
    <cfRule type="cellIs" dxfId="368" priority="1832" operator="equal">
      <formula>19</formula>
    </cfRule>
    <cfRule type="cellIs" dxfId="367" priority="1833" operator="equal">
      <formula>20</formula>
    </cfRule>
  </conditionalFormatting>
  <conditionalFormatting sqref="H9">
    <cfRule type="cellIs" dxfId="366" priority="1786" operator="equal">
      <formula>1</formula>
    </cfRule>
    <cfRule type="cellIs" dxfId="365" priority="1787" operator="equal">
      <formula>19</formula>
    </cfRule>
    <cfRule type="cellIs" dxfId="364" priority="1788" operator="equal">
      <formula>20</formula>
    </cfRule>
  </conditionalFormatting>
  <conditionalFormatting sqref="H7">
    <cfRule type="cellIs" dxfId="363" priority="1789" operator="equal">
      <formula>1</formula>
    </cfRule>
    <cfRule type="cellIs" dxfId="362" priority="1790" operator="equal">
      <formula>19</formula>
    </cfRule>
    <cfRule type="cellIs" dxfId="361" priority="1791" operator="equal">
      <formula>20</formula>
    </cfRule>
  </conditionalFormatting>
  <conditionalFormatting sqref="H10">
    <cfRule type="cellIs" dxfId="360" priority="1783" operator="equal">
      <formula>1</formula>
    </cfRule>
    <cfRule type="cellIs" dxfId="359" priority="1784" operator="equal">
      <formula>19</formula>
    </cfRule>
    <cfRule type="cellIs" dxfId="358" priority="1785" operator="equal">
      <formula>20</formula>
    </cfRule>
  </conditionalFormatting>
  <conditionalFormatting sqref="H11">
    <cfRule type="cellIs" dxfId="357" priority="1780" operator="equal">
      <formula>1</formula>
    </cfRule>
    <cfRule type="cellIs" dxfId="356" priority="1781" operator="equal">
      <formula>19</formula>
    </cfRule>
    <cfRule type="cellIs" dxfId="355" priority="1782" operator="equal">
      <formula>20</formula>
    </cfRule>
  </conditionalFormatting>
  <conditionalFormatting sqref="H12">
    <cfRule type="cellIs" dxfId="354" priority="1777" operator="equal">
      <formula>1</formula>
    </cfRule>
    <cfRule type="cellIs" dxfId="353" priority="1778" operator="equal">
      <formula>19</formula>
    </cfRule>
    <cfRule type="cellIs" dxfId="352" priority="1779" operator="equal">
      <formula>20</formula>
    </cfRule>
  </conditionalFormatting>
  <conditionalFormatting sqref="H9">
    <cfRule type="cellIs" dxfId="351" priority="1774" operator="equal">
      <formula>1</formula>
    </cfRule>
    <cfRule type="cellIs" dxfId="350" priority="1775" operator="equal">
      <formula>19</formula>
    </cfRule>
    <cfRule type="cellIs" dxfId="349" priority="1776" operator="equal">
      <formula>20</formula>
    </cfRule>
  </conditionalFormatting>
  <conditionalFormatting sqref="H10">
    <cfRule type="cellIs" dxfId="348" priority="1771" operator="equal">
      <formula>1</formula>
    </cfRule>
    <cfRule type="cellIs" dxfId="347" priority="1772" operator="equal">
      <formula>19</formula>
    </cfRule>
    <cfRule type="cellIs" dxfId="346" priority="1773" operator="equal">
      <formula>20</formula>
    </cfRule>
  </conditionalFormatting>
  <conditionalFormatting sqref="H11">
    <cfRule type="cellIs" dxfId="345" priority="1768" operator="equal">
      <formula>1</formula>
    </cfRule>
    <cfRule type="cellIs" dxfId="344" priority="1769" operator="equal">
      <formula>19</formula>
    </cfRule>
    <cfRule type="cellIs" dxfId="343" priority="1770" operator="equal">
      <formula>20</formula>
    </cfRule>
  </conditionalFormatting>
  <conditionalFormatting sqref="H12">
    <cfRule type="cellIs" dxfId="342" priority="1765" operator="equal">
      <formula>1</formula>
    </cfRule>
    <cfRule type="cellIs" dxfId="341" priority="1766" operator="equal">
      <formula>19</formula>
    </cfRule>
    <cfRule type="cellIs" dxfId="340" priority="1767" operator="equal">
      <formula>20</formula>
    </cfRule>
  </conditionalFormatting>
  <conditionalFormatting sqref="H8">
    <cfRule type="cellIs" dxfId="339" priority="1759" operator="equal">
      <formula>1</formula>
    </cfRule>
    <cfRule type="cellIs" dxfId="338" priority="1760" operator="equal">
      <formula>19</formula>
    </cfRule>
    <cfRule type="cellIs" dxfId="337" priority="1761" operator="equal">
      <formula>20</formula>
    </cfRule>
  </conditionalFormatting>
  <conditionalFormatting sqref="H7">
    <cfRule type="cellIs" dxfId="336" priority="1756" operator="equal">
      <formula>1</formula>
    </cfRule>
    <cfRule type="cellIs" dxfId="335" priority="1757" operator="equal">
      <formula>19</formula>
    </cfRule>
    <cfRule type="cellIs" dxfId="334" priority="1758" operator="equal">
      <formula>20</formula>
    </cfRule>
  </conditionalFormatting>
  <conditionalFormatting sqref="H8">
    <cfRule type="cellIs" dxfId="333" priority="1753" operator="equal">
      <formula>1</formula>
    </cfRule>
    <cfRule type="cellIs" dxfId="332" priority="1754" operator="equal">
      <formula>19</formula>
    </cfRule>
    <cfRule type="cellIs" dxfId="331" priority="1755" operator="equal">
      <formula>20</formula>
    </cfRule>
  </conditionalFormatting>
  <conditionalFormatting sqref="H10">
    <cfRule type="cellIs" dxfId="330" priority="1750" operator="equal">
      <formula>1</formula>
    </cfRule>
    <cfRule type="cellIs" dxfId="329" priority="1751" operator="equal">
      <formula>19</formula>
    </cfRule>
    <cfRule type="cellIs" dxfId="328" priority="1752" operator="equal">
      <formula>20</formula>
    </cfRule>
  </conditionalFormatting>
  <conditionalFormatting sqref="H11">
    <cfRule type="cellIs" dxfId="327" priority="1747" operator="equal">
      <formula>1</formula>
    </cfRule>
    <cfRule type="cellIs" dxfId="326" priority="1748" operator="equal">
      <formula>19</formula>
    </cfRule>
    <cfRule type="cellIs" dxfId="325" priority="1749" operator="equal">
      <formula>20</formula>
    </cfRule>
  </conditionalFormatting>
  <conditionalFormatting sqref="H12">
    <cfRule type="cellIs" dxfId="324" priority="1744" operator="equal">
      <formula>1</formula>
    </cfRule>
    <cfRule type="cellIs" dxfId="323" priority="1745" operator="equal">
      <formula>19</formula>
    </cfRule>
    <cfRule type="cellIs" dxfId="322" priority="1746" operator="equal">
      <formula>20</formula>
    </cfRule>
  </conditionalFormatting>
  <conditionalFormatting sqref="H10">
    <cfRule type="cellIs" dxfId="321" priority="1738" operator="equal">
      <formula>1</formula>
    </cfRule>
    <cfRule type="cellIs" dxfId="320" priority="1739" operator="equal">
      <formula>19</formula>
    </cfRule>
    <cfRule type="cellIs" dxfId="319" priority="1740" operator="equal">
      <formula>20</formula>
    </cfRule>
  </conditionalFormatting>
  <conditionalFormatting sqref="H11">
    <cfRule type="cellIs" dxfId="318" priority="1735" operator="equal">
      <formula>1</formula>
    </cfRule>
    <cfRule type="cellIs" dxfId="317" priority="1736" operator="equal">
      <formula>19</formula>
    </cfRule>
    <cfRule type="cellIs" dxfId="316" priority="1737" operator="equal">
      <formula>20</formula>
    </cfRule>
  </conditionalFormatting>
  <conditionalFormatting sqref="H12">
    <cfRule type="cellIs" dxfId="315" priority="1732" operator="equal">
      <formula>1</formula>
    </cfRule>
    <cfRule type="cellIs" dxfId="314" priority="1733" operator="equal">
      <formula>19</formula>
    </cfRule>
    <cfRule type="cellIs" dxfId="313" priority="1734" operator="equal">
      <formula>20</formula>
    </cfRule>
  </conditionalFormatting>
  <conditionalFormatting sqref="H9">
    <cfRule type="cellIs" dxfId="312" priority="1726" operator="equal">
      <formula>1</formula>
    </cfRule>
    <cfRule type="cellIs" dxfId="311" priority="1727" operator="equal">
      <formula>19</formula>
    </cfRule>
    <cfRule type="cellIs" dxfId="310" priority="1728" operator="equal">
      <formula>20</formula>
    </cfRule>
  </conditionalFormatting>
  <conditionalFormatting sqref="H7">
    <cfRule type="cellIs" dxfId="309" priority="1693" operator="equal">
      <formula>1</formula>
    </cfRule>
    <cfRule type="cellIs" dxfId="308" priority="1694" operator="equal">
      <formula>19</formula>
    </cfRule>
    <cfRule type="cellIs" dxfId="307" priority="1695" operator="equal">
      <formula>20</formula>
    </cfRule>
  </conditionalFormatting>
  <conditionalFormatting sqref="H8">
    <cfRule type="cellIs" dxfId="306" priority="1690" operator="equal">
      <formula>1</formula>
    </cfRule>
    <cfRule type="cellIs" dxfId="305" priority="1691" operator="equal">
      <formula>19</formula>
    </cfRule>
    <cfRule type="cellIs" dxfId="304" priority="1692" operator="equal">
      <formula>20</formula>
    </cfRule>
  </conditionalFormatting>
  <conditionalFormatting sqref="H10">
    <cfRule type="cellIs" dxfId="303" priority="1687" operator="equal">
      <formula>1</formula>
    </cfRule>
    <cfRule type="cellIs" dxfId="302" priority="1688" operator="equal">
      <formula>19</formula>
    </cfRule>
    <cfRule type="cellIs" dxfId="301" priority="1689" operator="equal">
      <formula>20</formula>
    </cfRule>
  </conditionalFormatting>
  <conditionalFormatting sqref="H11">
    <cfRule type="cellIs" dxfId="300" priority="1684" operator="equal">
      <formula>1</formula>
    </cfRule>
    <cfRule type="cellIs" dxfId="299" priority="1685" operator="equal">
      <formula>19</formula>
    </cfRule>
    <cfRule type="cellIs" dxfId="298" priority="1686" operator="equal">
      <formula>20</formula>
    </cfRule>
  </conditionalFormatting>
  <conditionalFormatting sqref="H12">
    <cfRule type="cellIs" dxfId="297" priority="1681" operator="equal">
      <formula>1</formula>
    </cfRule>
    <cfRule type="cellIs" dxfId="296" priority="1682" operator="equal">
      <formula>19</formula>
    </cfRule>
    <cfRule type="cellIs" dxfId="295" priority="1683" operator="equal">
      <formula>20</formula>
    </cfRule>
  </conditionalFormatting>
  <conditionalFormatting sqref="H10">
    <cfRule type="cellIs" dxfId="294" priority="1672" operator="equal">
      <formula>1</formula>
    </cfRule>
    <cfRule type="cellIs" dxfId="293" priority="1673" operator="equal">
      <formula>19</formula>
    </cfRule>
    <cfRule type="cellIs" dxfId="292" priority="1674" operator="equal">
      <formula>20</formula>
    </cfRule>
  </conditionalFormatting>
  <conditionalFormatting sqref="H11">
    <cfRule type="cellIs" dxfId="291" priority="1669" operator="equal">
      <formula>1</formula>
    </cfRule>
    <cfRule type="cellIs" dxfId="290" priority="1670" operator="equal">
      <formula>19</formula>
    </cfRule>
    <cfRule type="cellIs" dxfId="289" priority="1671" operator="equal">
      <formula>20</formula>
    </cfRule>
  </conditionalFormatting>
  <conditionalFormatting sqref="H12">
    <cfRule type="cellIs" dxfId="288" priority="1666" operator="equal">
      <formula>1</formula>
    </cfRule>
    <cfRule type="cellIs" dxfId="287" priority="1667" operator="equal">
      <formula>19</formula>
    </cfRule>
    <cfRule type="cellIs" dxfId="286" priority="1668" operator="equal">
      <formula>20</formula>
    </cfRule>
  </conditionalFormatting>
  <conditionalFormatting sqref="H9">
    <cfRule type="cellIs" dxfId="285" priority="1657" operator="equal">
      <formula>1</formula>
    </cfRule>
    <cfRule type="cellIs" dxfId="284" priority="1658" operator="equal">
      <formula>19</formula>
    </cfRule>
    <cfRule type="cellIs" dxfId="283" priority="1659" operator="equal">
      <formula>20</formula>
    </cfRule>
  </conditionalFormatting>
  <conditionalFormatting sqref="H8">
    <cfRule type="cellIs" dxfId="282" priority="1654" operator="equal">
      <formula>1</formula>
    </cfRule>
    <cfRule type="cellIs" dxfId="281" priority="1655" operator="equal">
      <formula>19</formula>
    </cfRule>
    <cfRule type="cellIs" dxfId="280" priority="1656" operator="equal">
      <formula>20</formula>
    </cfRule>
  </conditionalFormatting>
  <conditionalFormatting sqref="H9">
    <cfRule type="cellIs" dxfId="279" priority="1651" operator="equal">
      <formula>1</formula>
    </cfRule>
    <cfRule type="cellIs" dxfId="278" priority="1652" operator="equal">
      <formula>19</formula>
    </cfRule>
    <cfRule type="cellIs" dxfId="277" priority="1653" operator="equal">
      <formula>20</formula>
    </cfRule>
  </conditionalFormatting>
  <conditionalFormatting sqref="H11">
    <cfRule type="cellIs" dxfId="276" priority="1648" operator="equal">
      <formula>1</formula>
    </cfRule>
    <cfRule type="cellIs" dxfId="275" priority="1649" operator="equal">
      <formula>19</formula>
    </cfRule>
    <cfRule type="cellIs" dxfId="274" priority="1650" operator="equal">
      <formula>20</formula>
    </cfRule>
  </conditionalFormatting>
  <conditionalFormatting sqref="H12">
    <cfRule type="cellIs" dxfId="273" priority="1645" operator="equal">
      <formula>1</formula>
    </cfRule>
    <cfRule type="cellIs" dxfId="272" priority="1646" operator="equal">
      <formula>19</formula>
    </cfRule>
    <cfRule type="cellIs" dxfId="271" priority="1647" operator="equal">
      <formula>20</formula>
    </cfRule>
  </conditionalFormatting>
  <conditionalFormatting sqref="H11">
    <cfRule type="cellIs" dxfId="270" priority="1636" operator="equal">
      <formula>1</formula>
    </cfRule>
    <cfRule type="cellIs" dxfId="269" priority="1637" operator="equal">
      <formula>19</formula>
    </cfRule>
    <cfRule type="cellIs" dxfId="268" priority="1638" operator="equal">
      <formula>20</formula>
    </cfRule>
  </conditionalFormatting>
  <conditionalFormatting sqref="H12">
    <cfRule type="cellIs" dxfId="267" priority="1633" operator="equal">
      <formula>1</formula>
    </cfRule>
    <cfRule type="cellIs" dxfId="266" priority="1634" operator="equal">
      <formula>19</formula>
    </cfRule>
    <cfRule type="cellIs" dxfId="265" priority="1635" operator="equal">
      <formula>20</formula>
    </cfRule>
  </conditionalFormatting>
  <conditionalFormatting sqref="H10">
    <cfRule type="cellIs" dxfId="264" priority="1621" operator="equal">
      <formula>1</formula>
    </cfRule>
    <cfRule type="cellIs" dxfId="263" priority="1622" operator="equal">
      <formula>19</formula>
    </cfRule>
    <cfRule type="cellIs" dxfId="262" priority="1623" operator="equal">
      <formula>20</formula>
    </cfRule>
  </conditionalFormatting>
  <conditionalFormatting sqref="H8">
    <cfRule type="cellIs" dxfId="261" priority="1612" operator="equal">
      <formula>1</formula>
    </cfRule>
    <cfRule type="cellIs" dxfId="260" priority="1613" operator="equal">
      <formula>19</formula>
    </cfRule>
    <cfRule type="cellIs" dxfId="259" priority="1614" operator="equal">
      <formula>20</formula>
    </cfRule>
  </conditionalFormatting>
  <conditionalFormatting sqref="H9">
    <cfRule type="cellIs" dxfId="258" priority="1609" operator="equal">
      <formula>1</formula>
    </cfRule>
    <cfRule type="cellIs" dxfId="257" priority="1610" operator="equal">
      <formula>19</formula>
    </cfRule>
    <cfRule type="cellIs" dxfId="256" priority="1611" operator="equal">
      <formula>20</formula>
    </cfRule>
  </conditionalFormatting>
  <conditionalFormatting sqref="H11">
    <cfRule type="cellIs" dxfId="255" priority="1606" operator="equal">
      <formula>1</formula>
    </cfRule>
    <cfRule type="cellIs" dxfId="254" priority="1607" operator="equal">
      <formula>19</formula>
    </cfRule>
    <cfRule type="cellIs" dxfId="253" priority="1608" operator="equal">
      <formula>20</formula>
    </cfRule>
  </conditionalFormatting>
  <conditionalFormatting sqref="H12">
    <cfRule type="cellIs" dxfId="252" priority="1603" operator="equal">
      <formula>1</formula>
    </cfRule>
    <cfRule type="cellIs" dxfId="251" priority="1604" operator="equal">
      <formula>19</formula>
    </cfRule>
    <cfRule type="cellIs" dxfId="250" priority="1605" operator="equal">
      <formula>20</formula>
    </cfRule>
  </conditionalFormatting>
  <conditionalFormatting sqref="H11">
    <cfRule type="cellIs" dxfId="249" priority="1594" operator="equal">
      <formula>1</formula>
    </cfRule>
    <cfRule type="cellIs" dxfId="248" priority="1595" operator="equal">
      <formula>19</formula>
    </cfRule>
    <cfRule type="cellIs" dxfId="247" priority="1596" operator="equal">
      <formula>20</formula>
    </cfRule>
  </conditionalFormatting>
  <conditionalFormatting sqref="H12">
    <cfRule type="cellIs" dxfId="246" priority="1591" operator="equal">
      <formula>1</formula>
    </cfRule>
    <cfRule type="cellIs" dxfId="245" priority="1592" operator="equal">
      <formula>19</formula>
    </cfRule>
    <cfRule type="cellIs" dxfId="244" priority="1593" operator="equal">
      <formula>20</formula>
    </cfRule>
  </conditionalFormatting>
  <conditionalFormatting sqref="H10">
    <cfRule type="cellIs" dxfId="243" priority="1579" operator="equal">
      <formula>1</formula>
    </cfRule>
    <cfRule type="cellIs" dxfId="242" priority="1580" operator="equal">
      <formula>19</formula>
    </cfRule>
    <cfRule type="cellIs" dxfId="241" priority="1581" operator="equal">
      <formula>20</formula>
    </cfRule>
  </conditionalFormatting>
  <conditionalFormatting sqref="H9">
    <cfRule type="cellIs" dxfId="240" priority="1576" operator="equal">
      <formula>1</formula>
    </cfRule>
    <cfRule type="cellIs" dxfId="239" priority="1577" operator="equal">
      <formula>19</formula>
    </cfRule>
    <cfRule type="cellIs" dxfId="238" priority="1578" operator="equal">
      <formula>20</formula>
    </cfRule>
  </conditionalFormatting>
  <conditionalFormatting sqref="H10">
    <cfRule type="cellIs" dxfId="237" priority="1573" operator="equal">
      <formula>1</formula>
    </cfRule>
    <cfRule type="cellIs" dxfId="236" priority="1574" operator="equal">
      <formula>19</formula>
    </cfRule>
    <cfRule type="cellIs" dxfId="235" priority="1575" operator="equal">
      <formula>20</formula>
    </cfRule>
  </conditionalFormatting>
  <conditionalFormatting sqref="H12">
    <cfRule type="cellIs" dxfId="234" priority="1570" operator="equal">
      <formula>1</formula>
    </cfRule>
    <cfRule type="cellIs" dxfId="233" priority="1571" operator="equal">
      <formula>19</formula>
    </cfRule>
    <cfRule type="cellIs" dxfId="232" priority="1572" operator="equal">
      <formula>20</formula>
    </cfRule>
  </conditionalFormatting>
  <conditionalFormatting sqref="H12">
    <cfRule type="cellIs" dxfId="231" priority="1558" operator="equal">
      <formula>1</formula>
    </cfRule>
    <cfRule type="cellIs" dxfId="230" priority="1559" operator="equal">
      <formula>19</formula>
    </cfRule>
    <cfRule type="cellIs" dxfId="229" priority="1560" operator="equal">
      <formula>20</formula>
    </cfRule>
  </conditionalFormatting>
  <conditionalFormatting sqref="H11">
    <cfRule type="cellIs" dxfId="228" priority="1546" operator="equal">
      <formula>1</formula>
    </cfRule>
    <cfRule type="cellIs" dxfId="227" priority="1547" operator="equal">
      <formula>19</formula>
    </cfRule>
    <cfRule type="cellIs" dxfId="226" priority="1548" operator="equal">
      <formula>20</formula>
    </cfRule>
  </conditionalFormatting>
  <conditionalFormatting sqref="H2">
    <cfRule type="cellIs" dxfId="225" priority="1159" operator="equal">
      <formula>1</formula>
    </cfRule>
    <cfRule type="cellIs" dxfId="224" priority="1160" operator="equal">
      <formula>19</formula>
    </cfRule>
    <cfRule type="cellIs" dxfId="223" priority="1161" operator="equal">
      <formula>20</formula>
    </cfRule>
  </conditionalFormatting>
  <conditionalFormatting sqref="H2">
    <cfRule type="cellIs" dxfId="222" priority="1156" operator="equal">
      <formula>1</formula>
    </cfRule>
    <cfRule type="cellIs" dxfId="221" priority="1157" operator="equal">
      <formula>19</formula>
    </cfRule>
    <cfRule type="cellIs" dxfId="220" priority="1158" operator="equal">
      <formula>20</formula>
    </cfRule>
  </conditionalFormatting>
  <conditionalFormatting sqref="H6">
    <cfRule type="cellIs" dxfId="219" priority="610" operator="equal">
      <formula>1</formula>
    </cfRule>
    <cfRule type="cellIs" dxfId="218" priority="611" operator="equal">
      <formula>19</formula>
    </cfRule>
    <cfRule type="cellIs" dxfId="217" priority="612" operator="equal">
      <formula>20</formula>
    </cfRule>
  </conditionalFormatting>
  <conditionalFormatting sqref="H6">
    <cfRule type="cellIs" dxfId="216" priority="607" operator="equal">
      <formula>1</formula>
    </cfRule>
    <cfRule type="cellIs" dxfId="215" priority="608" operator="equal">
      <formula>19</formula>
    </cfRule>
    <cfRule type="cellIs" dxfId="214" priority="609" operator="equal">
      <formula>20</formula>
    </cfRule>
  </conditionalFormatting>
  <conditionalFormatting sqref="H13">
    <cfRule type="cellIs" dxfId="213" priority="247" operator="equal">
      <formula>1</formula>
    </cfRule>
    <cfRule type="cellIs" dxfId="212" priority="248" operator="equal">
      <formula>19</formula>
    </cfRule>
    <cfRule type="cellIs" dxfId="211" priority="249" operator="equal">
      <formula>20</formula>
    </cfRule>
  </conditionalFormatting>
  <conditionalFormatting sqref="H13">
    <cfRule type="cellIs" dxfId="210" priority="238" operator="equal">
      <formula>1</formula>
    </cfRule>
    <cfRule type="cellIs" dxfId="209" priority="239" operator="equal">
      <formula>19</formula>
    </cfRule>
    <cfRule type="cellIs" dxfId="208" priority="240" operator="equal">
      <formula>20</formula>
    </cfRule>
  </conditionalFormatting>
  <conditionalFormatting sqref="H14">
    <cfRule type="cellIs" dxfId="207" priority="235" operator="equal">
      <formula>1</formula>
    </cfRule>
    <cfRule type="cellIs" dxfId="206" priority="236" operator="equal">
      <formula>19</formula>
    </cfRule>
    <cfRule type="cellIs" dxfId="205" priority="237" operator="equal">
      <formula>20</formula>
    </cfRule>
  </conditionalFormatting>
  <conditionalFormatting sqref="H13">
    <cfRule type="cellIs" dxfId="204" priority="226" operator="equal">
      <formula>1</formula>
    </cfRule>
    <cfRule type="cellIs" dxfId="203" priority="227" operator="equal">
      <formula>19</formula>
    </cfRule>
    <cfRule type="cellIs" dxfId="202" priority="228" operator="equal">
      <formula>20</formula>
    </cfRule>
  </conditionalFormatting>
  <conditionalFormatting sqref="H14">
    <cfRule type="cellIs" dxfId="201" priority="223" operator="equal">
      <formula>1</formula>
    </cfRule>
    <cfRule type="cellIs" dxfId="200" priority="224" operator="equal">
      <formula>19</formula>
    </cfRule>
    <cfRule type="cellIs" dxfId="199" priority="225" operator="equal">
      <formula>20</formula>
    </cfRule>
  </conditionalFormatting>
  <conditionalFormatting sqref="H13">
    <cfRule type="cellIs" dxfId="198" priority="214" operator="equal">
      <formula>1</formula>
    </cfRule>
    <cfRule type="cellIs" dxfId="197" priority="215" operator="equal">
      <formula>19</formula>
    </cfRule>
    <cfRule type="cellIs" dxfId="196" priority="216" operator="equal">
      <formula>20</formula>
    </cfRule>
  </conditionalFormatting>
  <conditionalFormatting sqref="H14">
    <cfRule type="cellIs" dxfId="195" priority="211" operator="equal">
      <formula>1</formula>
    </cfRule>
    <cfRule type="cellIs" dxfId="194" priority="212" operator="equal">
      <formula>19</formula>
    </cfRule>
    <cfRule type="cellIs" dxfId="193" priority="213" operator="equal">
      <formula>20</formula>
    </cfRule>
  </conditionalFormatting>
  <conditionalFormatting sqref="H13">
    <cfRule type="cellIs" dxfId="192" priority="202" operator="equal">
      <formula>1</formula>
    </cfRule>
    <cfRule type="cellIs" dxfId="191" priority="203" operator="equal">
      <formula>19</formula>
    </cfRule>
    <cfRule type="cellIs" dxfId="190" priority="204" operator="equal">
      <formula>20</formula>
    </cfRule>
  </conditionalFormatting>
  <conditionalFormatting sqref="H14">
    <cfRule type="cellIs" dxfId="189" priority="199" operator="equal">
      <formula>1</formula>
    </cfRule>
    <cfRule type="cellIs" dxfId="188" priority="200" operator="equal">
      <formula>19</formula>
    </cfRule>
    <cfRule type="cellIs" dxfId="187" priority="201" operator="equal">
      <formula>20</formula>
    </cfRule>
  </conditionalFormatting>
  <conditionalFormatting sqref="H13">
    <cfRule type="cellIs" dxfId="186" priority="190" operator="equal">
      <formula>1</formula>
    </cfRule>
    <cfRule type="cellIs" dxfId="185" priority="191" operator="equal">
      <formula>19</formula>
    </cfRule>
    <cfRule type="cellIs" dxfId="184" priority="192" operator="equal">
      <formula>20</formula>
    </cfRule>
  </conditionalFormatting>
  <conditionalFormatting sqref="H14">
    <cfRule type="cellIs" dxfId="183" priority="187" operator="equal">
      <formula>1</formula>
    </cfRule>
    <cfRule type="cellIs" dxfId="182" priority="188" operator="equal">
      <formula>19</formula>
    </cfRule>
    <cfRule type="cellIs" dxfId="181" priority="189" operator="equal">
      <formula>20</formula>
    </cfRule>
  </conditionalFormatting>
  <conditionalFormatting sqref="H13">
    <cfRule type="cellIs" dxfId="180" priority="181" operator="equal">
      <formula>1</formula>
    </cfRule>
    <cfRule type="cellIs" dxfId="179" priority="182" operator="equal">
      <formula>19</formula>
    </cfRule>
    <cfRule type="cellIs" dxfId="178" priority="183" operator="equal">
      <formula>20</formula>
    </cfRule>
  </conditionalFormatting>
  <conditionalFormatting sqref="H14">
    <cfRule type="cellIs" dxfId="177" priority="178" operator="equal">
      <formula>1</formula>
    </cfRule>
    <cfRule type="cellIs" dxfId="176" priority="179" operator="equal">
      <formula>19</formula>
    </cfRule>
    <cfRule type="cellIs" dxfId="175" priority="180" operator="equal">
      <formula>20</formula>
    </cfRule>
  </conditionalFormatting>
  <conditionalFormatting sqref="H13">
    <cfRule type="cellIs" dxfId="174" priority="172" operator="equal">
      <formula>1</formula>
    </cfRule>
    <cfRule type="cellIs" dxfId="173" priority="173" operator="equal">
      <formula>19</formula>
    </cfRule>
    <cfRule type="cellIs" dxfId="172" priority="174" operator="equal">
      <formula>20</formula>
    </cfRule>
  </conditionalFormatting>
  <conditionalFormatting sqref="H14">
    <cfRule type="cellIs" dxfId="171" priority="169" operator="equal">
      <formula>1</formula>
    </cfRule>
    <cfRule type="cellIs" dxfId="170" priority="170" operator="equal">
      <formula>19</formula>
    </cfRule>
    <cfRule type="cellIs" dxfId="169" priority="171" operator="equal">
      <formula>20</formula>
    </cfRule>
  </conditionalFormatting>
  <conditionalFormatting sqref="H13">
    <cfRule type="cellIs" dxfId="168" priority="160" operator="equal">
      <formula>1</formula>
    </cfRule>
    <cfRule type="cellIs" dxfId="167" priority="161" operator="equal">
      <formula>19</formula>
    </cfRule>
    <cfRule type="cellIs" dxfId="166" priority="162" operator="equal">
      <formula>20</formula>
    </cfRule>
  </conditionalFormatting>
  <conditionalFormatting sqref="H14">
    <cfRule type="cellIs" dxfId="165" priority="157" operator="equal">
      <formula>1</formula>
    </cfRule>
    <cfRule type="cellIs" dxfId="164" priority="158" operator="equal">
      <formula>19</formula>
    </cfRule>
    <cfRule type="cellIs" dxfId="163" priority="159" operator="equal">
      <formula>20</formula>
    </cfRule>
  </conditionalFormatting>
  <conditionalFormatting sqref="H13">
    <cfRule type="cellIs" dxfId="162" priority="151" operator="equal">
      <formula>1</formula>
    </cfRule>
    <cfRule type="cellIs" dxfId="161" priority="152" operator="equal">
      <formula>19</formula>
    </cfRule>
    <cfRule type="cellIs" dxfId="160" priority="153" operator="equal">
      <formula>20</formula>
    </cfRule>
  </conditionalFormatting>
  <conditionalFormatting sqref="H14">
    <cfRule type="cellIs" dxfId="159" priority="148" operator="equal">
      <formula>1</formula>
    </cfRule>
    <cfRule type="cellIs" dxfId="158" priority="149" operator="equal">
      <formula>19</formula>
    </cfRule>
    <cfRule type="cellIs" dxfId="157" priority="150" operator="equal">
      <formula>20</formula>
    </cfRule>
  </conditionalFormatting>
  <conditionalFormatting sqref="H13">
    <cfRule type="cellIs" dxfId="156" priority="139" operator="equal">
      <formula>1</formula>
    </cfRule>
    <cfRule type="cellIs" dxfId="155" priority="140" operator="equal">
      <formula>19</formula>
    </cfRule>
    <cfRule type="cellIs" dxfId="154" priority="141" operator="equal">
      <formula>20</formula>
    </cfRule>
  </conditionalFormatting>
  <conditionalFormatting sqref="H14">
    <cfRule type="cellIs" dxfId="153" priority="136" operator="equal">
      <formula>1</formula>
    </cfRule>
    <cfRule type="cellIs" dxfId="152" priority="137" operator="equal">
      <formula>19</formula>
    </cfRule>
    <cfRule type="cellIs" dxfId="151" priority="138" operator="equal">
      <formula>20</formula>
    </cfRule>
  </conditionalFormatting>
  <conditionalFormatting sqref="H13">
    <cfRule type="cellIs" dxfId="150" priority="133" operator="equal">
      <formula>1</formula>
    </cfRule>
    <cfRule type="cellIs" dxfId="149" priority="134" operator="equal">
      <formula>19</formula>
    </cfRule>
    <cfRule type="cellIs" dxfId="148" priority="135" operator="equal">
      <formula>20</formula>
    </cfRule>
  </conditionalFormatting>
  <conditionalFormatting sqref="H14">
    <cfRule type="cellIs" dxfId="147" priority="130" operator="equal">
      <formula>1</formula>
    </cfRule>
    <cfRule type="cellIs" dxfId="146" priority="131" operator="equal">
      <formula>19</formula>
    </cfRule>
    <cfRule type="cellIs" dxfId="145" priority="132" operator="equal">
      <formula>20</formula>
    </cfRule>
  </conditionalFormatting>
  <conditionalFormatting sqref="H13">
    <cfRule type="cellIs" dxfId="144" priority="121" operator="equal">
      <formula>1</formula>
    </cfRule>
    <cfRule type="cellIs" dxfId="143" priority="122" operator="equal">
      <formula>19</formula>
    </cfRule>
    <cfRule type="cellIs" dxfId="142" priority="123" operator="equal">
      <formula>20</formula>
    </cfRule>
  </conditionalFormatting>
  <conditionalFormatting sqref="H14">
    <cfRule type="cellIs" dxfId="141" priority="118" operator="equal">
      <formula>1</formula>
    </cfRule>
    <cfRule type="cellIs" dxfId="140" priority="119" operator="equal">
      <formula>19</formula>
    </cfRule>
    <cfRule type="cellIs" dxfId="139" priority="120" operator="equal">
      <formula>20</formula>
    </cfRule>
  </conditionalFormatting>
  <conditionalFormatting sqref="H13">
    <cfRule type="cellIs" dxfId="138" priority="115" operator="equal">
      <formula>1</formula>
    </cfRule>
    <cfRule type="cellIs" dxfId="137" priority="116" operator="equal">
      <formula>19</formula>
    </cfRule>
    <cfRule type="cellIs" dxfId="136" priority="117" operator="equal">
      <formula>20</formula>
    </cfRule>
  </conditionalFormatting>
  <conditionalFormatting sqref="H14">
    <cfRule type="cellIs" dxfId="135" priority="112" operator="equal">
      <formula>1</formula>
    </cfRule>
    <cfRule type="cellIs" dxfId="134" priority="113" operator="equal">
      <formula>19</formula>
    </cfRule>
    <cfRule type="cellIs" dxfId="133" priority="114" operator="equal">
      <formula>20</formula>
    </cfRule>
  </conditionalFormatting>
  <conditionalFormatting sqref="H14">
    <cfRule type="cellIs" dxfId="132" priority="100" operator="equal">
      <formula>1</formula>
    </cfRule>
    <cfRule type="cellIs" dxfId="131" priority="101" operator="equal">
      <formula>19</formula>
    </cfRule>
    <cfRule type="cellIs" dxfId="130" priority="102" operator="equal">
      <formula>20</formula>
    </cfRule>
  </conditionalFormatting>
  <conditionalFormatting sqref="H14">
    <cfRule type="cellIs" dxfId="129" priority="97" operator="equal">
      <formula>1</formula>
    </cfRule>
    <cfRule type="cellIs" dxfId="128" priority="98" operator="equal">
      <formula>19</formula>
    </cfRule>
    <cfRule type="cellIs" dxfId="127" priority="99" operator="equal">
      <formula>20</formula>
    </cfRule>
  </conditionalFormatting>
  <conditionalFormatting sqref="H13">
    <cfRule type="cellIs" dxfId="126" priority="94" operator="equal">
      <formula>1</formula>
    </cfRule>
    <cfRule type="cellIs" dxfId="125" priority="95" operator="equal">
      <formula>19</formula>
    </cfRule>
    <cfRule type="cellIs" dxfId="124" priority="96" operator="equal">
      <formula>20</formula>
    </cfRule>
  </conditionalFormatting>
  <conditionalFormatting sqref="H3">
    <cfRule type="cellIs" dxfId="123" priority="34" operator="equal">
      <formula>1</formula>
    </cfRule>
    <cfRule type="cellIs" dxfId="122" priority="35" operator="equal">
      <formula>19</formula>
    </cfRule>
    <cfRule type="cellIs" dxfId="121" priority="36" operator="equal">
      <formula>20</formula>
    </cfRule>
  </conditionalFormatting>
  <conditionalFormatting sqref="H3">
    <cfRule type="cellIs" dxfId="120" priority="31" operator="equal">
      <formula>1</formula>
    </cfRule>
    <cfRule type="cellIs" dxfId="119" priority="32" operator="equal">
      <formula>19</formula>
    </cfRule>
    <cfRule type="cellIs" dxfId="118" priority="33" operator="equal">
      <formula>20</formula>
    </cfRule>
  </conditionalFormatting>
  <conditionalFormatting sqref="H4">
    <cfRule type="cellIs" dxfId="117" priority="28" operator="equal">
      <formula>1</formula>
    </cfRule>
    <cfRule type="cellIs" dxfId="116" priority="29" operator="equal">
      <formula>19</formula>
    </cfRule>
    <cfRule type="cellIs" dxfId="115" priority="30" operator="equal">
      <formula>20</formula>
    </cfRule>
  </conditionalFormatting>
  <conditionalFormatting sqref="H4">
    <cfRule type="cellIs" dxfId="114" priority="25" operator="equal">
      <formula>1</formula>
    </cfRule>
    <cfRule type="cellIs" dxfId="113" priority="26" operator="equal">
      <formula>19</formula>
    </cfRule>
    <cfRule type="cellIs" dxfId="112" priority="27" operator="equal">
      <formula>20</formula>
    </cfRule>
  </conditionalFormatting>
  <conditionalFormatting sqref="H5">
    <cfRule type="cellIs" dxfId="111" priority="16" operator="equal">
      <formula>1</formula>
    </cfRule>
    <cfRule type="cellIs" dxfId="110" priority="17" operator="equal">
      <formula>19</formula>
    </cfRule>
    <cfRule type="cellIs" dxfId="109" priority="18" operator="equal">
      <formula>20</formula>
    </cfRule>
  </conditionalFormatting>
  <conditionalFormatting sqref="H5">
    <cfRule type="cellIs" dxfId="108" priority="13" operator="equal">
      <formula>1</formula>
    </cfRule>
    <cfRule type="cellIs" dxfId="107" priority="14" operator="equal">
      <formula>19</formula>
    </cfRule>
    <cfRule type="cellIs" dxfId="106" priority="15" operator="equal">
      <formula>20</formula>
    </cfRule>
  </conditionalFormatting>
  <conditionalFormatting sqref="H4">
    <cfRule type="cellIs" dxfId="105" priority="10" operator="equal">
      <formula>1</formula>
    </cfRule>
    <cfRule type="cellIs" dxfId="104" priority="11" operator="equal">
      <formula>19</formula>
    </cfRule>
    <cfRule type="cellIs" dxfId="103" priority="12" operator="equal">
      <formula>20</formula>
    </cfRule>
  </conditionalFormatting>
  <conditionalFormatting sqref="H4">
    <cfRule type="cellIs" dxfId="102" priority="7" operator="equal">
      <formula>1</formula>
    </cfRule>
    <cfRule type="cellIs" dxfId="101" priority="8" operator="equal">
      <formula>19</formula>
    </cfRule>
    <cfRule type="cellIs" dxfId="100" priority="9" operator="equal">
      <formula>20</formula>
    </cfRule>
  </conditionalFormatting>
  <conditionalFormatting sqref="H5">
    <cfRule type="cellIs" dxfId="99" priority="4" operator="equal">
      <formula>1</formula>
    </cfRule>
    <cfRule type="cellIs" dxfId="98" priority="5" operator="equal">
      <formula>19</formula>
    </cfRule>
    <cfRule type="cellIs" dxfId="97" priority="6" operator="equal">
      <formula>20</formula>
    </cfRule>
  </conditionalFormatting>
  <conditionalFormatting sqref="H5">
    <cfRule type="cellIs" dxfId="96" priority="1" operator="equal">
      <formula>1</formula>
    </cfRule>
    <cfRule type="cellIs" dxfId="95" priority="2" operator="equal">
      <formula>19</formula>
    </cfRule>
    <cfRule type="cellIs" dxfId="94" priority="3" operator="equal">
      <formula>20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"/>
  <sheetViews>
    <sheetView showGridLines="0" workbookViewId="0"/>
  </sheetViews>
  <sheetFormatPr defaultColWidth="3.8984375" defaultRowHeight="15.6" x14ac:dyDescent="0.3"/>
  <cols>
    <col min="1" max="1" width="9.5" style="21" bestFit="1" customWidth="1"/>
    <col min="2" max="2" width="11.6992187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6" width="3.8984375" style="21"/>
    <col min="7" max="7" width="14.09765625" style="21" bestFit="1" customWidth="1"/>
    <col min="8" max="8" width="15.69921875" style="21" bestFit="1" customWidth="1"/>
    <col min="9" max="9" width="6.19921875" style="21" bestFit="1" customWidth="1"/>
    <col min="10" max="10" width="4.296875" style="21" bestFit="1" customWidth="1"/>
    <col min="11" max="11" width="5" style="21" bestFit="1" customWidth="1"/>
    <col min="12" max="16384" width="3.8984375" style="21"/>
  </cols>
  <sheetData>
    <row r="1" spans="1:11" s="24" customFormat="1" x14ac:dyDescent="0.3">
      <c r="A1" s="129" t="s">
        <v>0</v>
      </c>
      <c r="B1" s="129" t="s">
        <v>76</v>
      </c>
      <c r="C1" s="129" t="s">
        <v>44</v>
      </c>
      <c r="D1" s="127" t="s">
        <v>3</v>
      </c>
      <c r="E1" s="129" t="s">
        <v>45</v>
      </c>
      <c r="G1" s="129" t="s">
        <v>0</v>
      </c>
      <c r="H1" s="129" t="s">
        <v>76</v>
      </c>
      <c r="I1" s="129" t="s">
        <v>44</v>
      </c>
      <c r="J1" s="127" t="s">
        <v>3</v>
      </c>
      <c r="K1" s="129" t="s">
        <v>45</v>
      </c>
    </row>
    <row r="2" spans="1:11" x14ac:dyDescent="0.3">
      <c r="A2" s="137" t="s">
        <v>117</v>
      </c>
      <c r="B2" s="138" t="s">
        <v>46</v>
      </c>
      <c r="C2" s="135">
        <v>4</v>
      </c>
      <c r="D2" s="125">
        <f t="shared" ref="D2:D7" ca="1" si="0">RANDBETWEEN(1,20)</f>
        <v>12</v>
      </c>
      <c r="E2" s="76">
        <f t="shared" ref="E2:E7" ca="1" si="1">D2+C2</f>
        <v>16</v>
      </c>
      <c r="G2" s="80" t="s">
        <v>91</v>
      </c>
      <c r="H2" s="81" t="s">
        <v>100</v>
      </c>
      <c r="I2" s="81">
        <v>3</v>
      </c>
      <c r="J2" s="126">
        <f t="shared" ref="J2:J6" ca="1" si="2">RANDBETWEEN(1,20)</f>
        <v>14</v>
      </c>
      <c r="K2" s="81">
        <f ca="1">J2+I2</f>
        <v>17</v>
      </c>
    </row>
    <row r="3" spans="1:11" x14ac:dyDescent="0.3">
      <c r="A3" s="79" t="s">
        <v>117</v>
      </c>
      <c r="B3" s="138" t="s">
        <v>47</v>
      </c>
      <c r="C3" s="190">
        <f>4+1</f>
        <v>5</v>
      </c>
      <c r="D3" s="124">
        <f t="shared" ca="1" si="0"/>
        <v>3</v>
      </c>
      <c r="E3" s="78">
        <f t="shared" ca="1" si="1"/>
        <v>8</v>
      </c>
      <c r="G3" s="80" t="s">
        <v>74</v>
      </c>
      <c r="H3" s="139" t="s">
        <v>98</v>
      </c>
      <c r="I3" s="136">
        <v>10</v>
      </c>
      <c r="J3" s="126">
        <f t="shared" ca="1" si="2"/>
        <v>16</v>
      </c>
      <c r="K3" s="81">
        <f t="shared" ref="K3" ca="1" si="3">J3+I3</f>
        <v>26</v>
      </c>
    </row>
    <row r="4" spans="1:11" x14ac:dyDescent="0.3">
      <c r="A4" s="134" t="s">
        <v>117</v>
      </c>
      <c r="B4" s="139" t="s">
        <v>48</v>
      </c>
      <c r="C4" s="136">
        <v>10</v>
      </c>
      <c r="D4" s="126">
        <f t="shared" ca="1" si="0"/>
        <v>16</v>
      </c>
      <c r="E4" s="81">
        <f t="shared" ca="1" si="1"/>
        <v>26</v>
      </c>
      <c r="G4" s="80" t="s">
        <v>127</v>
      </c>
      <c r="H4" s="81" t="s">
        <v>128</v>
      </c>
      <c r="I4" s="81">
        <v>17</v>
      </c>
      <c r="J4" s="126">
        <f t="shared" ca="1" si="2"/>
        <v>12</v>
      </c>
      <c r="K4" s="81">
        <f t="shared" ref="K4:K6" ca="1" si="4">J4+I4</f>
        <v>29</v>
      </c>
    </row>
    <row r="5" spans="1:11" x14ac:dyDescent="0.3">
      <c r="A5" s="137" t="s">
        <v>119</v>
      </c>
      <c r="B5" s="138" t="s">
        <v>46</v>
      </c>
      <c r="C5" s="135">
        <v>5</v>
      </c>
      <c r="D5" s="125">
        <f t="shared" ca="1" si="0"/>
        <v>4</v>
      </c>
      <c r="E5" s="76">
        <f t="shared" ca="1" si="1"/>
        <v>9</v>
      </c>
      <c r="G5" s="80"/>
      <c r="H5" s="139" t="s">
        <v>99</v>
      </c>
      <c r="I5" s="136">
        <v>6</v>
      </c>
      <c r="J5" s="126">
        <f t="shared" ca="1" si="2"/>
        <v>6</v>
      </c>
      <c r="K5" s="81">
        <f t="shared" ca="1" si="4"/>
        <v>12</v>
      </c>
    </row>
    <row r="6" spans="1:11" x14ac:dyDescent="0.3">
      <c r="A6" s="79" t="s">
        <v>119</v>
      </c>
      <c r="B6" s="138" t="s">
        <v>47</v>
      </c>
      <c r="C6" s="135">
        <v>5</v>
      </c>
      <c r="D6" s="124">
        <f t="shared" ca="1" si="0"/>
        <v>16</v>
      </c>
      <c r="E6" s="78">
        <f t="shared" ca="1" si="1"/>
        <v>21</v>
      </c>
      <c r="G6" s="80"/>
      <c r="H6" s="139" t="s">
        <v>106</v>
      </c>
      <c r="I6" s="136">
        <v>2</v>
      </c>
      <c r="J6" s="126">
        <f t="shared" ca="1" si="2"/>
        <v>12</v>
      </c>
      <c r="K6" s="81">
        <f t="shared" ca="1" si="4"/>
        <v>14</v>
      </c>
    </row>
    <row r="7" spans="1:11" x14ac:dyDescent="0.3">
      <c r="A7" s="134" t="s">
        <v>119</v>
      </c>
      <c r="B7" s="139" t="s">
        <v>48</v>
      </c>
      <c r="C7" s="136">
        <v>1</v>
      </c>
      <c r="D7" s="126">
        <f t="shared" ca="1" si="0"/>
        <v>17</v>
      </c>
      <c r="E7" s="81">
        <f t="shared" ca="1" si="1"/>
        <v>18</v>
      </c>
    </row>
    <row r="8" spans="1:11" x14ac:dyDescent="0.3">
      <c r="A8" s="134" t="s">
        <v>104</v>
      </c>
      <c r="B8" s="139" t="s">
        <v>98</v>
      </c>
      <c r="C8" s="136">
        <v>12</v>
      </c>
      <c r="D8" s="126">
        <f ca="1">RANDBETWEEN(1,20)</f>
        <v>15</v>
      </c>
      <c r="E8" s="81">
        <f ca="1">D8+C8</f>
        <v>27</v>
      </c>
    </row>
  </sheetData>
  <conditionalFormatting sqref="A2 A5">
    <cfRule type="cellIs" dxfId="93" priority="707" operator="equal">
      <formula>"No"</formula>
    </cfRule>
    <cfRule type="cellIs" dxfId="92" priority="708" operator="equal">
      <formula>"Yes"</formula>
    </cfRule>
  </conditionalFormatting>
  <conditionalFormatting sqref="A3:A4 A6:A7">
    <cfRule type="cellIs" dxfId="91" priority="705" operator="equal">
      <formula>"No"</formula>
    </cfRule>
    <cfRule type="cellIs" dxfId="90" priority="706" operator="equal">
      <formula>"Yes"</formula>
    </cfRule>
  </conditionalFormatting>
  <conditionalFormatting sqref="A2 A5">
    <cfRule type="cellIs" dxfId="89" priority="719" operator="equal">
      <formula>"No"</formula>
    </cfRule>
    <cfRule type="cellIs" dxfId="88" priority="720" operator="equal">
      <formula>"Yes"</formula>
    </cfRule>
  </conditionalFormatting>
  <conditionalFormatting sqref="A3:A4 A6:A7">
    <cfRule type="cellIs" dxfId="87" priority="717" operator="equal">
      <formula>"No"</formula>
    </cfRule>
    <cfRule type="cellIs" dxfId="86" priority="718" operator="equal">
      <formula>"Yes"</formula>
    </cfRule>
  </conditionalFormatting>
  <conditionalFormatting sqref="A2 A5">
    <cfRule type="cellIs" dxfId="85" priority="715" operator="equal">
      <formula>"No"</formula>
    </cfRule>
    <cfRule type="cellIs" dxfId="84" priority="716" operator="equal">
      <formula>"Yes"</formula>
    </cfRule>
  </conditionalFormatting>
  <conditionalFormatting sqref="A3:A4 A6:A7">
    <cfRule type="cellIs" dxfId="83" priority="713" operator="equal">
      <formula>"No"</formula>
    </cfRule>
    <cfRule type="cellIs" dxfId="82" priority="714" operator="equal">
      <formula>"Yes"</formula>
    </cfRule>
  </conditionalFormatting>
  <conditionalFormatting sqref="A2 A5">
    <cfRule type="cellIs" dxfId="81" priority="711" operator="equal">
      <formula>"No"</formula>
    </cfRule>
    <cfRule type="cellIs" dxfId="80" priority="712" operator="equal">
      <formula>"Yes"</formula>
    </cfRule>
  </conditionalFormatting>
  <conditionalFormatting sqref="A3:A4 A6:A7">
    <cfRule type="cellIs" dxfId="79" priority="709" operator="equal">
      <formula>"No"</formula>
    </cfRule>
    <cfRule type="cellIs" dxfId="78" priority="710" operator="equal">
      <formula>"Yes"</formula>
    </cfRule>
  </conditionalFormatting>
  <conditionalFormatting sqref="A5">
    <cfRule type="cellIs" dxfId="77" priority="681" operator="equal">
      <formula>"No"</formula>
    </cfRule>
    <cfRule type="cellIs" dxfId="76" priority="682" operator="equal">
      <formula>"Yes"</formula>
    </cfRule>
  </conditionalFormatting>
  <conditionalFormatting sqref="A5">
    <cfRule type="cellIs" dxfId="75" priority="687" operator="equal">
      <formula>"No"</formula>
    </cfRule>
    <cfRule type="cellIs" dxfId="74" priority="688" operator="equal">
      <formula>"Yes"</formula>
    </cfRule>
  </conditionalFormatting>
  <conditionalFormatting sqref="A5">
    <cfRule type="cellIs" dxfId="73" priority="685" operator="equal">
      <formula>"No"</formula>
    </cfRule>
    <cfRule type="cellIs" dxfId="72" priority="686" operator="equal">
      <formula>"Yes"</formula>
    </cfRule>
  </conditionalFormatting>
  <conditionalFormatting sqref="A5">
    <cfRule type="cellIs" dxfId="71" priority="683" operator="equal">
      <formula>"No"</formula>
    </cfRule>
    <cfRule type="cellIs" dxfId="70" priority="684" operator="equal">
      <formula>"Yes"</formula>
    </cfRule>
  </conditionalFormatting>
  <conditionalFormatting sqref="A6">
    <cfRule type="cellIs" dxfId="69" priority="673" operator="equal">
      <formula>"No"</formula>
    </cfRule>
    <cfRule type="cellIs" dxfId="68" priority="674" operator="equal">
      <formula>"Yes"</formula>
    </cfRule>
  </conditionalFormatting>
  <conditionalFormatting sqref="A6">
    <cfRule type="cellIs" dxfId="67" priority="679" operator="equal">
      <formula>"No"</formula>
    </cfRule>
    <cfRule type="cellIs" dxfId="66" priority="680" operator="equal">
      <formula>"Yes"</formula>
    </cfRule>
  </conditionalFormatting>
  <conditionalFormatting sqref="A6">
    <cfRule type="cellIs" dxfId="65" priority="677" operator="equal">
      <formula>"No"</formula>
    </cfRule>
    <cfRule type="cellIs" dxfId="64" priority="678" operator="equal">
      <formula>"Yes"</formula>
    </cfRule>
  </conditionalFormatting>
  <conditionalFormatting sqref="A6">
    <cfRule type="cellIs" dxfId="63" priority="675" operator="equal">
      <formula>"No"</formula>
    </cfRule>
    <cfRule type="cellIs" dxfId="62" priority="676" operator="equal">
      <formula>"Yes"</formula>
    </cfRule>
  </conditionalFormatting>
  <conditionalFormatting sqref="A5">
    <cfRule type="cellIs" dxfId="61" priority="633" operator="equal">
      <formula>"No"</formula>
    </cfRule>
    <cfRule type="cellIs" dxfId="60" priority="634" operator="equal">
      <formula>"Yes"</formula>
    </cfRule>
  </conditionalFormatting>
  <conditionalFormatting sqref="A5">
    <cfRule type="cellIs" dxfId="59" priority="639" operator="equal">
      <formula>"No"</formula>
    </cfRule>
    <cfRule type="cellIs" dxfId="58" priority="640" operator="equal">
      <formula>"Yes"</formula>
    </cfRule>
  </conditionalFormatting>
  <conditionalFormatting sqref="A5">
    <cfRule type="cellIs" dxfId="57" priority="637" operator="equal">
      <formula>"No"</formula>
    </cfRule>
    <cfRule type="cellIs" dxfId="56" priority="638" operator="equal">
      <formula>"Yes"</formula>
    </cfRule>
  </conditionalFormatting>
  <conditionalFormatting sqref="A5">
    <cfRule type="cellIs" dxfId="55" priority="635" operator="equal">
      <formula>"No"</formula>
    </cfRule>
    <cfRule type="cellIs" dxfId="54" priority="636" operator="equal">
      <formula>"Yes"</formula>
    </cfRule>
  </conditionalFormatting>
  <conditionalFormatting sqref="A6">
    <cfRule type="cellIs" dxfId="53" priority="625" operator="equal">
      <formula>"No"</formula>
    </cfRule>
    <cfRule type="cellIs" dxfId="52" priority="626" operator="equal">
      <formula>"Yes"</formula>
    </cfRule>
  </conditionalFormatting>
  <conditionalFormatting sqref="A6">
    <cfRule type="cellIs" dxfId="51" priority="631" operator="equal">
      <formula>"No"</formula>
    </cfRule>
    <cfRule type="cellIs" dxfId="50" priority="632" operator="equal">
      <formula>"Yes"</formula>
    </cfRule>
  </conditionalFormatting>
  <conditionalFormatting sqref="A6">
    <cfRule type="cellIs" dxfId="49" priority="629" operator="equal">
      <formula>"No"</formula>
    </cfRule>
    <cfRule type="cellIs" dxfId="48" priority="630" operator="equal">
      <formula>"Yes"</formula>
    </cfRule>
  </conditionalFormatting>
  <conditionalFormatting sqref="A6">
    <cfRule type="cellIs" dxfId="47" priority="627" operator="equal">
      <formula>"No"</formula>
    </cfRule>
    <cfRule type="cellIs" dxfId="46" priority="628" operator="equal">
      <formula>"Yes"</formula>
    </cfRule>
  </conditionalFormatting>
  <conditionalFormatting sqref="A5">
    <cfRule type="cellIs" dxfId="45" priority="617" operator="equal">
      <formula>"No"</formula>
    </cfRule>
    <cfRule type="cellIs" dxfId="44" priority="618" operator="equal">
      <formula>"Yes"</formula>
    </cfRule>
  </conditionalFormatting>
  <conditionalFormatting sqref="A5">
    <cfRule type="cellIs" dxfId="43" priority="623" operator="equal">
      <formula>"No"</formula>
    </cfRule>
    <cfRule type="cellIs" dxfId="42" priority="624" operator="equal">
      <formula>"Yes"</formula>
    </cfRule>
  </conditionalFormatting>
  <conditionalFormatting sqref="A5">
    <cfRule type="cellIs" dxfId="41" priority="621" operator="equal">
      <formula>"No"</formula>
    </cfRule>
    <cfRule type="cellIs" dxfId="40" priority="622" operator="equal">
      <formula>"Yes"</formula>
    </cfRule>
  </conditionalFormatting>
  <conditionalFormatting sqref="A5">
    <cfRule type="cellIs" dxfId="39" priority="619" operator="equal">
      <formula>"No"</formula>
    </cfRule>
    <cfRule type="cellIs" dxfId="38" priority="620" operator="equal">
      <formula>"Yes"</formula>
    </cfRule>
  </conditionalFormatting>
  <conditionalFormatting sqref="A6:A7">
    <cfRule type="cellIs" dxfId="37" priority="609" operator="equal">
      <formula>"No"</formula>
    </cfRule>
    <cfRule type="cellIs" dxfId="36" priority="610" operator="equal">
      <formula>"Yes"</formula>
    </cfRule>
  </conditionalFormatting>
  <conditionalFormatting sqref="A6:A7">
    <cfRule type="cellIs" dxfId="35" priority="615" operator="equal">
      <formula>"No"</formula>
    </cfRule>
    <cfRule type="cellIs" dxfId="34" priority="616" operator="equal">
      <formula>"Yes"</formula>
    </cfRule>
  </conditionalFormatting>
  <conditionalFormatting sqref="A6:A7">
    <cfRule type="cellIs" dxfId="33" priority="613" operator="equal">
      <formula>"No"</formula>
    </cfRule>
    <cfRule type="cellIs" dxfId="32" priority="614" operator="equal">
      <formula>"Yes"</formula>
    </cfRule>
  </conditionalFormatting>
  <conditionalFormatting sqref="A6:A7">
    <cfRule type="cellIs" dxfId="31" priority="611" operator="equal">
      <formula>"No"</formula>
    </cfRule>
    <cfRule type="cellIs" dxfId="30" priority="612" operator="equal">
      <formula>"Yes"</formula>
    </cfRule>
  </conditionalFormatting>
  <conditionalFormatting sqref="A5">
    <cfRule type="cellIs" dxfId="29" priority="563" operator="equal">
      <formula>"No"</formula>
    </cfRule>
    <cfRule type="cellIs" dxfId="28" priority="564" operator="equal">
      <formula>"Yes"</formula>
    </cfRule>
  </conditionalFormatting>
  <conditionalFormatting sqref="A6:A7">
    <cfRule type="cellIs" dxfId="27" priority="561" operator="equal">
      <formula>"No"</formula>
    </cfRule>
    <cfRule type="cellIs" dxfId="26" priority="562" operator="equal">
      <formula>"Yes"</formula>
    </cfRule>
  </conditionalFormatting>
  <conditionalFormatting sqref="A5">
    <cfRule type="cellIs" dxfId="25" priority="575" operator="equal">
      <formula>"No"</formula>
    </cfRule>
    <cfRule type="cellIs" dxfId="24" priority="576" operator="equal">
      <formula>"Yes"</formula>
    </cfRule>
  </conditionalFormatting>
  <conditionalFormatting sqref="A6:A7">
    <cfRule type="cellIs" dxfId="23" priority="573" operator="equal">
      <formula>"No"</formula>
    </cfRule>
    <cfRule type="cellIs" dxfId="22" priority="574" operator="equal">
      <formula>"Yes"</formula>
    </cfRule>
  </conditionalFormatting>
  <conditionalFormatting sqref="A5">
    <cfRule type="cellIs" dxfId="21" priority="571" operator="equal">
      <formula>"No"</formula>
    </cfRule>
    <cfRule type="cellIs" dxfId="20" priority="572" operator="equal">
      <formula>"Yes"</formula>
    </cfRule>
  </conditionalFormatting>
  <conditionalFormatting sqref="A6:A7">
    <cfRule type="cellIs" dxfId="19" priority="569" operator="equal">
      <formula>"No"</formula>
    </cfRule>
    <cfRule type="cellIs" dxfId="18" priority="570" operator="equal">
      <formula>"Yes"</formula>
    </cfRule>
  </conditionalFormatting>
  <conditionalFormatting sqref="A5">
    <cfRule type="cellIs" dxfId="17" priority="567" operator="equal">
      <formula>"No"</formula>
    </cfRule>
    <cfRule type="cellIs" dxfId="16" priority="568" operator="equal">
      <formula>"Yes"</formula>
    </cfRule>
  </conditionalFormatting>
  <conditionalFormatting sqref="A6:A7">
    <cfRule type="cellIs" dxfId="15" priority="565" operator="equal">
      <formula>"No"</formula>
    </cfRule>
    <cfRule type="cellIs" dxfId="14" priority="566" operator="equal">
      <formula>"Yes"</formula>
    </cfRule>
  </conditionalFormatting>
  <conditionalFormatting sqref="A8">
    <cfRule type="cellIs" dxfId="13" priority="33" operator="equal">
      <formula>"No"</formula>
    </cfRule>
    <cfRule type="cellIs" dxfId="12" priority="34" operator="equal">
      <formula>"Yes"</formula>
    </cfRule>
  </conditionalFormatting>
  <conditionalFormatting sqref="A8">
    <cfRule type="cellIs" dxfId="11" priority="39" operator="equal">
      <formula>"No"</formula>
    </cfRule>
    <cfRule type="cellIs" dxfId="10" priority="40" operator="equal">
      <formula>"Yes"</formula>
    </cfRule>
  </conditionalFormatting>
  <conditionalFormatting sqref="A8">
    <cfRule type="cellIs" dxfId="9" priority="37" operator="equal">
      <formula>"No"</formula>
    </cfRule>
    <cfRule type="cellIs" dxfId="8" priority="38" operator="equal">
      <formula>"Yes"</formula>
    </cfRule>
  </conditionalFormatting>
  <conditionalFormatting sqref="A8">
    <cfRule type="cellIs" dxfId="7" priority="35" operator="equal">
      <formula>"No"</formula>
    </cfRule>
    <cfRule type="cellIs" dxfId="6" priority="36" operator="equal">
      <formula>"Yes"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3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X4" sqref="X4"/>
    </sheetView>
  </sheetViews>
  <sheetFormatPr defaultColWidth="9" defaultRowHeight="15.6" x14ac:dyDescent="0.3"/>
  <cols>
    <col min="1" max="1" width="11.5" style="24" bestFit="1" customWidth="1"/>
    <col min="2" max="2" width="5" style="24" bestFit="1" customWidth="1"/>
    <col min="3" max="3" width="5.8984375" style="24" bestFit="1" customWidth="1"/>
    <col min="4" max="4" width="3.69921875" style="24" bestFit="1" customWidth="1"/>
    <col min="5" max="5" width="6.09765625" style="24" bestFit="1" customWidth="1"/>
    <col min="6" max="6" width="14.796875" style="21" bestFit="1" customWidth="1"/>
    <col min="7" max="7" width="3.09765625" style="21" customWidth="1"/>
    <col min="8" max="8" width="6.19921875" style="21" bestFit="1" customWidth="1"/>
    <col min="9" max="9" width="7.296875" style="21" bestFit="1" customWidth="1"/>
    <col min="10" max="10" width="4.296875" style="21" bestFit="1" customWidth="1"/>
    <col min="11" max="11" width="4.796875" style="21" bestFit="1" customWidth="1"/>
    <col min="12" max="12" width="4.69921875" style="21" bestFit="1" customWidth="1"/>
    <col min="13" max="13" width="7.5" style="21" bestFit="1" customWidth="1"/>
    <col min="14" max="14" width="5.3984375" style="21" bestFit="1" customWidth="1"/>
    <col min="15" max="15" width="4.19921875" style="21" bestFit="1" customWidth="1"/>
    <col min="16" max="16" width="5.5" style="21" bestFit="1" customWidth="1"/>
    <col min="17" max="17" width="6.09765625" style="21" bestFit="1" customWidth="1"/>
    <col min="18" max="18" width="4.59765625" style="21" bestFit="1" customWidth="1"/>
    <col min="19" max="19" width="5.796875" style="21" bestFit="1" customWidth="1"/>
    <col min="20" max="20" width="6.09765625" style="21" bestFit="1" customWidth="1"/>
    <col min="21" max="21" width="9" style="21"/>
    <col min="22" max="22" width="7.796875" style="21" bestFit="1" customWidth="1"/>
    <col min="23" max="23" width="8.796875" style="21" bestFit="1" customWidth="1"/>
    <col min="24" max="24" width="7.3984375" style="21" bestFit="1" customWidth="1"/>
    <col min="25" max="25" width="4.3984375" style="21" bestFit="1" customWidth="1"/>
    <col min="26" max="26" width="6.69921875" style="21" hidden="1" customWidth="1"/>
    <col min="27" max="27" width="7.59765625" style="21" bestFit="1" customWidth="1"/>
    <col min="28" max="28" width="1.796875" style="21" customWidth="1"/>
    <col min="29" max="29" width="9.09765625" style="21" bestFit="1" customWidth="1"/>
    <col min="30" max="16384" width="9" style="21"/>
  </cols>
  <sheetData>
    <row r="1" spans="1:29" s="17" customFormat="1" ht="32.4" thickTop="1" thickBot="1" x14ac:dyDescent="0.35">
      <c r="A1" s="58" t="s">
        <v>0</v>
      </c>
      <c r="B1" s="165" t="s">
        <v>50</v>
      </c>
      <c r="C1" s="166" t="s">
        <v>49</v>
      </c>
      <c r="D1" s="167" t="s">
        <v>51</v>
      </c>
      <c r="E1" s="131" t="s">
        <v>79</v>
      </c>
      <c r="F1" s="106" t="s">
        <v>52</v>
      </c>
      <c r="G1" s="107"/>
      <c r="H1" s="55" t="s">
        <v>53</v>
      </c>
      <c r="I1" s="16" t="s">
        <v>54</v>
      </c>
      <c r="J1" s="18" t="s">
        <v>55</v>
      </c>
      <c r="K1" s="25" t="s">
        <v>56</v>
      </c>
      <c r="L1" s="28" t="s">
        <v>57</v>
      </c>
      <c r="M1" s="31" t="s">
        <v>58</v>
      </c>
      <c r="N1" s="37" t="s">
        <v>59</v>
      </c>
      <c r="O1" s="40" t="s">
        <v>60</v>
      </c>
      <c r="P1" s="43" t="s">
        <v>61</v>
      </c>
      <c r="Q1" s="46" t="s">
        <v>62</v>
      </c>
      <c r="R1" s="49" t="s">
        <v>63</v>
      </c>
      <c r="S1" s="52" t="s">
        <v>64</v>
      </c>
      <c r="T1" s="34" t="s">
        <v>65</v>
      </c>
      <c r="U1" s="61" t="s">
        <v>66</v>
      </c>
      <c r="V1" s="64" t="s">
        <v>67</v>
      </c>
      <c r="W1" s="70" t="s">
        <v>68</v>
      </c>
      <c r="X1" s="73" t="s">
        <v>69</v>
      </c>
      <c r="Y1" s="68" t="s">
        <v>70</v>
      </c>
      <c r="Z1" s="64" t="s">
        <v>71</v>
      </c>
      <c r="AA1" s="67" t="s">
        <v>72</v>
      </c>
      <c r="AC1" s="163" t="s">
        <v>102</v>
      </c>
    </row>
    <row r="2" spans="1:29" ht="16.2" thickTop="1" x14ac:dyDescent="0.3">
      <c r="A2" s="59" t="s">
        <v>74</v>
      </c>
      <c r="B2" s="168">
        <f>13</f>
        <v>13</v>
      </c>
      <c r="C2" s="179">
        <f>18+4</f>
        <v>22</v>
      </c>
      <c r="D2" s="180">
        <f>21+4</f>
        <v>25</v>
      </c>
      <c r="E2" s="132">
        <v>0</v>
      </c>
      <c r="F2" s="108" t="s">
        <v>73</v>
      </c>
      <c r="G2" s="109">
        <v>0</v>
      </c>
      <c r="H2" s="56"/>
      <c r="I2" s="19"/>
      <c r="J2" s="20"/>
      <c r="K2" s="26"/>
      <c r="L2" s="29"/>
      <c r="M2" s="32"/>
      <c r="N2" s="38"/>
      <c r="O2" s="41"/>
      <c r="P2" s="44"/>
      <c r="Q2" s="47"/>
      <c r="R2" s="50"/>
      <c r="S2" s="53"/>
      <c r="T2" s="35"/>
      <c r="U2" s="62"/>
      <c r="V2" s="65">
        <f t="shared" ref="V2:V7" si="0">SUM(H2:U2)</f>
        <v>0</v>
      </c>
      <c r="W2" s="71"/>
      <c r="X2" s="74"/>
      <c r="Y2" s="69">
        <f>66</f>
        <v>66</v>
      </c>
      <c r="Z2" s="65">
        <f t="shared" ref="Z2:Z7" si="1">Y2+X2-(V2+W2)</f>
        <v>66</v>
      </c>
      <c r="AA2" s="117">
        <f t="shared" ref="AA2:AA7" si="2">SMALL(Y2:Z2,1)</f>
        <v>66</v>
      </c>
      <c r="AC2" s="164"/>
    </row>
    <row r="3" spans="1:29" x14ac:dyDescent="0.3">
      <c r="A3" s="60" t="s">
        <v>80</v>
      </c>
      <c r="B3" s="168">
        <f>12</f>
        <v>12</v>
      </c>
      <c r="C3" s="169">
        <f>17</f>
        <v>17</v>
      </c>
      <c r="D3" s="170">
        <f>19</f>
        <v>19</v>
      </c>
      <c r="E3" s="133">
        <v>0</v>
      </c>
      <c r="F3" s="110" t="s">
        <v>73</v>
      </c>
      <c r="G3" s="111">
        <v>0</v>
      </c>
      <c r="H3" s="57">
        <v>21</v>
      </c>
      <c r="I3" s="22">
        <v>8</v>
      </c>
      <c r="J3" s="23"/>
      <c r="K3" s="27">
        <v>2</v>
      </c>
      <c r="L3" s="30"/>
      <c r="M3" s="33"/>
      <c r="N3" s="39"/>
      <c r="O3" s="42"/>
      <c r="P3" s="45"/>
      <c r="Q3" s="48"/>
      <c r="R3" s="51"/>
      <c r="S3" s="54"/>
      <c r="T3" s="36"/>
      <c r="U3" s="63"/>
      <c r="V3" s="65">
        <f t="shared" si="0"/>
        <v>31</v>
      </c>
      <c r="W3" s="72"/>
      <c r="X3" s="75">
        <v>16</v>
      </c>
      <c r="Y3" s="69">
        <f>54</f>
        <v>54</v>
      </c>
      <c r="Z3" s="66">
        <f t="shared" si="1"/>
        <v>39</v>
      </c>
      <c r="AA3" s="117">
        <f t="shared" si="2"/>
        <v>39</v>
      </c>
      <c r="AC3" s="164"/>
    </row>
    <row r="4" spans="1:29" x14ac:dyDescent="0.3">
      <c r="A4" s="60" t="s">
        <v>91</v>
      </c>
      <c r="B4" s="181">
        <f>10+3</f>
        <v>13</v>
      </c>
      <c r="C4" s="179">
        <f>21+4+3</f>
        <v>28</v>
      </c>
      <c r="D4" s="180">
        <f>21+4+3</f>
        <v>28</v>
      </c>
      <c r="E4" s="133">
        <v>0</v>
      </c>
      <c r="F4" s="110" t="s">
        <v>73</v>
      </c>
      <c r="G4" s="111">
        <v>0</v>
      </c>
      <c r="H4" s="57"/>
      <c r="I4" s="22"/>
      <c r="J4" s="185" t="s">
        <v>114</v>
      </c>
      <c r="K4" s="27"/>
      <c r="L4" s="30"/>
      <c r="M4" s="33"/>
      <c r="N4" s="39"/>
      <c r="O4" s="42"/>
      <c r="P4" s="45"/>
      <c r="Q4" s="48"/>
      <c r="R4" s="51"/>
      <c r="S4" s="54"/>
      <c r="T4" s="36"/>
      <c r="U4" s="63"/>
      <c r="V4" s="65">
        <f t="shared" si="0"/>
        <v>0</v>
      </c>
      <c r="W4" s="72"/>
      <c r="X4" s="75"/>
      <c r="Y4" s="69">
        <f>105</f>
        <v>105</v>
      </c>
      <c r="Z4" s="66">
        <f t="shared" si="1"/>
        <v>105</v>
      </c>
      <c r="AA4" s="117">
        <f t="shared" si="2"/>
        <v>105</v>
      </c>
      <c r="AC4" s="164"/>
    </row>
    <row r="5" spans="1:29" x14ac:dyDescent="0.3">
      <c r="A5" s="60" t="s">
        <v>77</v>
      </c>
      <c r="B5" s="182">
        <v>10</v>
      </c>
      <c r="C5" s="183">
        <f>21</f>
        <v>21</v>
      </c>
      <c r="D5" s="184">
        <f>21</f>
        <v>21</v>
      </c>
      <c r="E5" s="133">
        <v>0</v>
      </c>
      <c r="F5" s="110" t="s">
        <v>73</v>
      </c>
      <c r="G5" s="111">
        <v>0</v>
      </c>
      <c r="H5" s="57"/>
      <c r="I5" s="22"/>
      <c r="J5" s="23"/>
      <c r="K5" s="128" t="s">
        <v>115</v>
      </c>
      <c r="L5" s="30"/>
      <c r="M5" s="33"/>
      <c r="N5" s="39"/>
      <c r="O5" s="42"/>
      <c r="P5" s="45"/>
      <c r="Q5" s="48"/>
      <c r="R5" s="51"/>
      <c r="S5" s="54"/>
      <c r="T5" s="36"/>
      <c r="U5" s="63"/>
      <c r="V5" s="65">
        <f t="shared" si="0"/>
        <v>0</v>
      </c>
      <c r="W5" s="72"/>
      <c r="X5" s="75"/>
      <c r="Y5" s="69">
        <f>53</f>
        <v>53</v>
      </c>
      <c r="Z5" s="66">
        <f t="shared" si="1"/>
        <v>53</v>
      </c>
      <c r="AA5" s="117">
        <f t="shared" si="2"/>
        <v>53</v>
      </c>
      <c r="AC5" s="164"/>
    </row>
    <row r="6" spans="1:29" x14ac:dyDescent="0.3">
      <c r="A6" s="59" t="s">
        <v>84</v>
      </c>
      <c r="B6" s="171">
        <f>14</f>
        <v>14</v>
      </c>
      <c r="C6" s="188">
        <f>16</f>
        <v>16</v>
      </c>
      <c r="D6" s="170">
        <f>19</f>
        <v>19</v>
      </c>
      <c r="E6" s="133">
        <v>0</v>
      </c>
      <c r="F6" s="110" t="s">
        <v>73</v>
      </c>
      <c r="G6" s="111">
        <v>0</v>
      </c>
      <c r="H6" s="57"/>
      <c r="I6" s="22"/>
      <c r="J6" s="23"/>
      <c r="K6" s="27"/>
      <c r="L6" s="30"/>
      <c r="M6" s="33"/>
      <c r="N6" s="39"/>
      <c r="O6" s="42"/>
      <c r="P6" s="45"/>
      <c r="Q6" s="48"/>
      <c r="R6" s="51"/>
      <c r="S6" s="54"/>
      <c r="T6" s="36"/>
      <c r="U6" s="63"/>
      <c r="V6" s="65">
        <f t="shared" si="0"/>
        <v>0</v>
      </c>
      <c r="W6" s="72"/>
      <c r="X6" s="75"/>
      <c r="Y6" s="69">
        <f>61</f>
        <v>61</v>
      </c>
      <c r="Z6" s="66">
        <f t="shared" si="1"/>
        <v>61</v>
      </c>
      <c r="AA6" s="117">
        <f t="shared" si="2"/>
        <v>61</v>
      </c>
      <c r="AC6" s="164"/>
    </row>
    <row r="7" spans="1:29" x14ac:dyDescent="0.3">
      <c r="A7" s="60" t="s">
        <v>86</v>
      </c>
      <c r="B7" s="171">
        <f>12</f>
        <v>12</v>
      </c>
      <c r="C7" s="172">
        <f>18</f>
        <v>18</v>
      </c>
      <c r="D7" s="170">
        <f>20</f>
        <v>20</v>
      </c>
      <c r="E7" s="133">
        <v>0</v>
      </c>
      <c r="F7" s="110" t="s">
        <v>73</v>
      </c>
      <c r="G7" s="111">
        <v>0</v>
      </c>
      <c r="H7" s="57">
        <v>6</v>
      </c>
      <c r="I7" s="22"/>
      <c r="J7" s="23"/>
      <c r="K7" s="27"/>
      <c r="L7" s="30"/>
      <c r="M7" s="33"/>
      <c r="N7" s="39"/>
      <c r="O7" s="42"/>
      <c r="P7" s="45"/>
      <c r="Q7" s="48"/>
      <c r="R7" s="51"/>
      <c r="S7" s="54"/>
      <c r="T7" s="36"/>
      <c r="U7" s="63"/>
      <c r="V7" s="65">
        <f t="shared" si="0"/>
        <v>6</v>
      </c>
      <c r="W7" s="72"/>
      <c r="X7" s="75"/>
      <c r="Y7" s="69">
        <f>50</f>
        <v>50</v>
      </c>
      <c r="Z7" s="66">
        <f t="shared" si="1"/>
        <v>44</v>
      </c>
      <c r="AA7" s="117">
        <f t="shared" si="2"/>
        <v>44</v>
      </c>
      <c r="AC7" s="164"/>
    </row>
    <row r="8" spans="1:29" x14ac:dyDescent="0.3">
      <c r="A8" s="60" t="s">
        <v>107</v>
      </c>
      <c r="B8" s="171">
        <v>10</v>
      </c>
      <c r="C8" s="172">
        <v>22</v>
      </c>
      <c r="D8" s="170">
        <v>22</v>
      </c>
      <c r="E8" s="133">
        <v>0</v>
      </c>
      <c r="F8" s="110" t="s">
        <v>73</v>
      </c>
      <c r="G8" s="111">
        <v>0</v>
      </c>
      <c r="H8" s="57">
        <v>1</v>
      </c>
      <c r="I8" s="22"/>
      <c r="J8" s="23"/>
      <c r="K8" s="27"/>
      <c r="L8" s="30"/>
      <c r="M8" s="33"/>
      <c r="N8" s="39"/>
      <c r="O8" s="42"/>
      <c r="P8" s="45"/>
      <c r="Q8" s="48"/>
      <c r="R8" s="51"/>
      <c r="S8" s="54"/>
      <c r="T8" s="36"/>
      <c r="U8" s="63"/>
      <c r="V8" s="65">
        <f t="shared" ref="V8" si="3">SUM(H8:U8)</f>
        <v>1</v>
      </c>
      <c r="W8" s="72"/>
      <c r="X8" s="75"/>
      <c r="Y8" s="69">
        <v>55</v>
      </c>
      <c r="Z8" s="66">
        <f t="shared" ref="Z8" si="4">Y8+X8-(V8+W8)</f>
        <v>54</v>
      </c>
      <c r="AA8" s="117">
        <f t="shared" ref="AA8" si="5">SMALL(Y8:Z8,1)</f>
        <v>54</v>
      </c>
      <c r="AC8" s="164"/>
    </row>
    <row r="9" spans="1:29" x14ac:dyDescent="0.3">
      <c r="A9" s="173" t="s">
        <v>82</v>
      </c>
      <c r="B9" s="171">
        <v>12</v>
      </c>
      <c r="C9" s="172">
        <v>21</v>
      </c>
      <c r="D9" s="170">
        <v>22</v>
      </c>
      <c r="E9" s="133">
        <v>0</v>
      </c>
      <c r="F9" s="110" t="s">
        <v>73</v>
      </c>
      <c r="G9" s="111">
        <v>0</v>
      </c>
      <c r="H9" s="57"/>
      <c r="I9" s="22"/>
      <c r="J9" s="23">
        <v>55</v>
      </c>
      <c r="K9" s="140"/>
      <c r="L9" s="141"/>
      <c r="M9" s="33"/>
      <c r="N9" s="39"/>
      <c r="O9" s="42"/>
      <c r="P9" s="45"/>
      <c r="Q9" s="48"/>
      <c r="R9" s="51"/>
      <c r="S9" s="54"/>
      <c r="T9" s="36"/>
      <c r="U9" s="63"/>
      <c r="V9" s="65">
        <f t="shared" ref="V9" si="6">SUM(H9:U9)</f>
        <v>55</v>
      </c>
      <c r="W9" s="72"/>
      <c r="X9" s="75">
        <v>36</v>
      </c>
      <c r="Y9" s="69">
        <v>61</v>
      </c>
      <c r="Z9" s="66">
        <f t="shared" ref="Z9" si="7">Y9+X9-(V9+W9)</f>
        <v>42</v>
      </c>
      <c r="AA9" s="117">
        <f t="shared" ref="AA9" si="8">SMALL(Y9:Z9,1)</f>
        <v>42</v>
      </c>
      <c r="AC9" s="164"/>
    </row>
    <row r="10" spans="1:29" x14ac:dyDescent="0.3">
      <c r="A10" s="174" t="s">
        <v>104</v>
      </c>
      <c r="B10" s="181">
        <f>12+1</f>
        <v>13</v>
      </c>
      <c r="C10" s="179">
        <f>11+1+6</f>
        <v>18</v>
      </c>
      <c r="D10" s="180">
        <f>14+1+6</f>
        <v>21</v>
      </c>
      <c r="E10" s="133">
        <v>8</v>
      </c>
      <c r="F10" s="110" t="s">
        <v>73</v>
      </c>
      <c r="G10" s="111">
        <v>0</v>
      </c>
      <c r="H10" s="57">
        <v>61</v>
      </c>
      <c r="I10" s="22"/>
      <c r="J10" s="23"/>
      <c r="K10" s="140"/>
      <c r="L10" s="141"/>
      <c r="M10" s="33"/>
      <c r="N10" s="39"/>
      <c r="O10" s="42"/>
      <c r="P10" s="45"/>
      <c r="Q10" s="48"/>
      <c r="R10" s="51"/>
      <c r="S10" s="54"/>
      <c r="T10" s="36">
        <v>69</v>
      </c>
      <c r="U10" s="63"/>
      <c r="V10" s="65">
        <f t="shared" ref="V10" si="9">SUM(H10:U10)</f>
        <v>130</v>
      </c>
      <c r="W10" s="72"/>
      <c r="X10" s="75"/>
      <c r="Y10" s="69">
        <v>43</v>
      </c>
      <c r="Z10" s="66">
        <f t="shared" ref="Z10" si="10">Y10+X10-(V10+W10)</f>
        <v>-87</v>
      </c>
      <c r="AA10" s="117">
        <f t="shared" ref="AA10" si="11">SMALL(Y10:Z10,1)</f>
        <v>-87</v>
      </c>
      <c r="AC10" s="164"/>
    </row>
    <row r="11" spans="1:29" x14ac:dyDescent="0.3">
      <c r="A11" s="174" t="s">
        <v>117</v>
      </c>
      <c r="B11" s="181">
        <f>20+1</f>
        <v>21</v>
      </c>
      <c r="C11" s="179">
        <f>20+1</f>
        <v>21</v>
      </c>
      <c r="D11" s="180">
        <f>23+1</f>
        <v>24</v>
      </c>
      <c r="E11" s="133">
        <v>8</v>
      </c>
      <c r="F11" s="110" t="s">
        <v>124</v>
      </c>
      <c r="G11" s="111">
        <v>5</v>
      </c>
      <c r="H11" s="57"/>
      <c r="I11" s="22"/>
      <c r="J11" s="185" t="s">
        <v>114</v>
      </c>
      <c r="K11" s="140">
        <v>54</v>
      </c>
      <c r="L11" s="141"/>
      <c r="M11" s="33"/>
      <c r="N11" s="39"/>
      <c r="O11" s="42"/>
      <c r="P11" s="45"/>
      <c r="Q11" s="48"/>
      <c r="R11" s="51"/>
      <c r="S11" s="54"/>
      <c r="T11" s="36"/>
      <c r="U11" s="63"/>
      <c r="V11" s="65">
        <f t="shared" ref="V11" si="12">SUM(H11:U11)</f>
        <v>54</v>
      </c>
      <c r="W11" s="72"/>
      <c r="X11" s="75"/>
      <c r="Y11" s="69">
        <f>18+12</f>
        <v>30</v>
      </c>
      <c r="Z11" s="66">
        <f t="shared" ref="Z11" si="13">Y11+X11-(V11+W11)</f>
        <v>-24</v>
      </c>
      <c r="AA11" s="117">
        <f t="shared" ref="AA11" si="14">SMALL(Y11:Z11,1)</f>
        <v>-24</v>
      </c>
      <c r="AC11" s="164"/>
    </row>
    <row r="12" spans="1:29" ht="16.2" x14ac:dyDescent="0.35">
      <c r="A12" s="186" t="s">
        <v>116</v>
      </c>
      <c r="B12" s="181">
        <f>12+1</f>
        <v>13</v>
      </c>
      <c r="C12" s="179">
        <f>11+1</f>
        <v>12</v>
      </c>
      <c r="D12" s="180">
        <f>13+1</f>
        <v>14</v>
      </c>
      <c r="E12" s="133">
        <v>3</v>
      </c>
      <c r="F12" s="110" t="s">
        <v>73</v>
      </c>
      <c r="G12" s="111">
        <v>0</v>
      </c>
      <c r="H12" s="57"/>
      <c r="I12" s="22"/>
      <c r="J12" s="23"/>
      <c r="K12" s="140"/>
      <c r="L12" s="141"/>
      <c r="M12" s="33"/>
      <c r="N12" s="39"/>
      <c r="O12" s="42"/>
      <c r="P12" s="45"/>
      <c r="Q12" s="48"/>
      <c r="R12" s="51"/>
      <c r="S12" s="54"/>
      <c r="T12" s="36"/>
      <c r="U12" s="63"/>
      <c r="V12" s="65">
        <f t="shared" ref="V12" si="15">SUM(H12:U12)</f>
        <v>0</v>
      </c>
      <c r="W12" s="72"/>
      <c r="X12" s="75"/>
      <c r="Y12" s="69">
        <v>24</v>
      </c>
      <c r="Z12" s="66">
        <f t="shared" ref="Z12" si="16">Y12+X12-(V12+W12)</f>
        <v>24</v>
      </c>
      <c r="AA12" s="117">
        <f t="shared" ref="AA12" si="17">SMALL(Y12:Z12,1)</f>
        <v>24</v>
      </c>
      <c r="AC12" s="164"/>
    </row>
    <row r="13" spans="1:29" x14ac:dyDescent="0.3">
      <c r="A13" s="174" t="s">
        <v>119</v>
      </c>
      <c r="B13" s="171">
        <v>12</v>
      </c>
      <c r="C13" s="172">
        <v>14</v>
      </c>
      <c r="D13" s="170">
        <v>16</v>
      </c>
      <c r="E13" s="133">
        <v>0</v>
      </c>
      <c r="F13" s="110" t="s">
        <v>73</v>
      </c>
      <c r="G13" s="111">
        <v>0</v>
      </c>
      <c r="H13" s="57">
        <v>21</v>
      </c>
      <c r="I13" s="22"/>
      <c r="J13" s="23"/>
      <c r="K13" s="140"/>
      <c r="L13" s="141"/>
      <c r="M13" s="33"/>
      <c r="N13" s="39"/>
      <c r="O13" s="42"/>
      <c r="P13" s="45"/>
      <c r="Q13" s="48"/>
      <c r="R13" s="51"/>
      <c r="S13" s="54"/>
      <c r="T13" s="36"/>
      <c r="U13" s="63"/>
      <c r="V13" s="65">
        <f t="shared" ref="V13" si="18">SUM(H13:U13)</f>
        <v>21</v>
      </c>
      <c r="W13" s="72"/>
      <c r="X13" s="75"/>
      <c r="Y13" s="69">
        <v>16</v>
      </c>
      <c r="Z13" s="66">
        <f t="shared" ref="Z13" si="19">Y13+X13-(V13+W13)</f>
        <v>-5</v>
      </c>
      <c r="AA13" s="117">
        <f t="shared" ref="AA13" si="20">SMALL(Y13:Z13,1)</f>
        <v>-5</v>
      </c>
      <c r="AC13" s="164"/>
    </row>
  </sheetData>
  <sortState ref="A12:A19">
    <sortCondition ref="A12:A19"/>
  </sortState>
  <conditionalFormatting sqref="AA2:AA7 AA9">
    <cfRule type="cellIs" dxfId="5" priority="72" stopIfTrue="1" operator="lessThan">
      <formula>0.5</formula>
    </cfRule>
  </conditionalFormatting>
  <conditionalFormatting sqref="AA10">
    <cfRule type="cellIs" dxfId="4" priority="5" stopIfTrue="1" operator="lessThan">
      <formula>0.5</formula>
    </cfRule>
  </conditionalFormatting>
  <conditionalFormatting sqref="AA12">
    <cfRule type="cellIs" dxfId="3" priority="4" stopIfTrue="1" operator="lessThan">
      <formula>0.5</formula>
    </cfRule>
  </conditionalFormatting>
  <conditionalFormatting sqref="AA13">
    <cfRule type="cellIs" dxfId="2" priority="3" stopIfTrue="1" operator="lessThan">
      <formula>0.5</formula>
    </cfRule>
  </conditionalFormatting>
  <conditionalFormatting sqref="AA8">
    <cfRule type="cellIs" dxfId="1" priority="2" stopIfTrue="1" operator="lessThan">
      <formula>0.5</formula>
    </cfRule>
  </conditionalFormatting>
  <conditionalFormatting sqref="AA11">
    <cfRule type="cellIs" dxfId="0" priority="1" stopIfTrue="1" operator="lessThan">
      <formula>0.5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1</v>
      </c>
      <c r="D2" s="7">
        <f ca="1">RANDBETWEEN(1,3)+RANDBETWEEN(1,3)</f>
        <v>3</v>
      </c>
      <c r="E2" s="7">
        <f ca="1">RANDBETWEEN(1,3)+RANDBETWEEN(1,3)+RANDBETWEEN(1,3)</f>
        <v>5</v>
      </c>
      <c r="F2" s="7">
        <f ca="1">RANDBETWEEN(1,3)+RANDBETWEEN(1,3)+RANDBETWEEN(1,3)+RANDBETWEEN(1,3)</f>
        <v>6</v>
      </c>
      <c r="G2" s="7">
        <f ca="1">RANDBETWEEN(1,3)+RANDBETWEEN(1,3)+RANDBETWEEN(1,3)+RANDBETWEEN(1,3)+RANDBETWEEN(1,3)</f>
        <v>11</v>
      </c>
      <c r="H2" s="8">
        <f ca="1">RANDBETWEEN(1,3)+RANDBETWEEN(1,3)+RANDBETWEEN(1,3)+RANDBETWEEN(1,3)+RANDBETWEEN(1,3)+RANDBETWEEN(1,3)</f>
        <v>13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3</v>
      </c>
      <c r="D3" s="10">
        <f ca="1">RANDBETWEEN(1,4)+RANDBETWEEN(1,4)</f>
        <v>6</v>
      </c>
      <c r="E3" s="10">
        <f ca="1">RANDBETWEEN(1,4)+RANDBETWEEN(1,4)+RANDBETWEEN(1,4)</f>
        <v>8</v>
      </c>
      <c r="F3" s="10">
        <f ca="1">RANDBETWEEN(1,4)+RANDBETWEEN(1,4)+RANDBETWEEN(1,4)+RANDBETWEEN(1,4)</f>
        <v>13</v>
      </c>
      <c r="G3" s="10">
        <f ca="1">RANDBETWEEN(1,4)+RANDBETWEEN(1,4)+RANDBETWEEN(1,4)+RANDBETWEEN(1,4)+RANDBETWEEN(1,4)</f>
        <v>10</v>
      </c>
      <c r="H3" s="11">
        <f ca="1">RANDBETWEEN(1,4)+RANDBETWEEN(1,4)+RANDBETWEEN(1,4)+RANDBETWEEN(1,4)+RANDBETWEEN(1,4)+RANDBETWEEN(1,4)</f>
        <v>19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6</v>
      </c>
      <c r="D4" s="10">
        <f ca="1">RANDBETWEEN(1,6)+RANDBETWEEN(1,6)</f>
        <v>4</v>
      </c>
      <c r="E4" s="10">
        <f ca="1">RANDBETWEEN(1,6)+RANDBETWEEN(1,6)+RANDBETWEEN(1,6)</f>
        <v>14</v>
      </c>
      <c r="F4" s="10">
        <f ca="1">RANDBETWEEN(1,6)+RANDBETWEEN(1,6)+RANDBETWEEN(1,6)+RANDBETWEEN(1,6)</f>
        <v>12</v>
      </c>
      <c r="G4" s="10">
        <f ca="1">RANDBETWEEN(1,6)+RANDBETWEEN(1,6)+RANDBETWEEN(1,6)+RANDBETWEEN(1,6)+RANDBETWEEN(1,6)</f>
        <v>10</v>
      </c>
      <c r="H4" s="11">
        <f ca="1">RANDBETWEEN(1,6)+RANDBETWEEN(1,6)+RANDBETWEEN(1,6)+RANDBETWEEN(1,6)+RANDBETWEEN(1,6)+RANDBETWEEN(1,6)</f>
        <v>26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2</v>
      </c>
      <c r="D5" s="10">
        <f ca="1">RANDBETWEEN(1,8)+RANDBETWEEN(1,8)</f>
        <v>6</v>
      </c>
      <c r="E5" s="10">
        <f ca="1">RANDBETWEEN(1,8)+RANDBETWEEN(1,8)+RANDBETWEEN(1,8)</f>
        <v>15</v>
      </c>
      <c r="F5" s="10">
        <f ca="1">RANDBETWEEN(1,8)+RANDBETWEEN(1,8)+RANDBETWEEN(1,8)+RANDBETWEEN(1,8)</f>
        <v>17</v>
      </c>
      <c r="G5" s="10">
        <f ca="1">RANDBETWEEN(1,8)+RANDBETWEEN(1,8)+RANDBETWEEN(1,8)+RANDBETWEEN(1,8)+RANDBETWEEN(1,8)</f>
        <v>22</v>
      </c>
      <c r="H5" s="11">
        <f ca="1">RANDBETWEEN(1,8)+RANDBETWEEN(1,8)+RANDBETWEEN(1,8)+RANDBETWEEN(1,8)+RANDBETWEEN(1,8)+RANDBETWEEN(1,8)</f>
        <v>41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9</v>
      </c>
      <c r="D6" s="10">
        <f ca="1">RANDBETWEEN(1,10)+RANDBETWEEN(1,10)</f>
        <v>13</v>
      </c>
      <c r="E6" s="10">
        <f ca="1">RANDBETWEEN(1,10)+RANDBETWEEN(1,10)+RANDBETWEEN(1,10)</f>
        <v>13</v>
      </c>
      <c r="F6" s="10">
        <f ca="1">RANDBETWEEN(1,10)+RANDBETWEEN(1,10)+RANDBETWEEN(1,10)+RANDBETWEEN(1,10)</f>
        <v>25</v>
      </c>
      <c r="G6" s="10">
        <f ca="1">RANDBETWEEN(1,10)+RANDBETWEEN(1,10)+RANDBETWEEN(1,10)+RANDBETWEEN(1,10)+RANDBETWEEN(1,10)</f>
        <v>24</v>
      </c>
      <c r="H6" s="11">
        <f ca="1">RANDBETWEEN(1,10)+RANDBETWEEN(1,10)+RANDBETWEEN(1,10)+RANDBETWEEN(1,10)+RANDBETWEEN(1,10)+RANDBETWEEN(1,10)</f>
        <v>45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7</v>
      </c>
      <c r="D7" s="10">
        <f ca="1">RANDBETWEEN(1,12)+RANDBETWEEN(1,12)</f>
        <v>18</v>
      </c>
      <c r="E7" s="10">
        <f ca="1">RANDBETWEEN(1,12)+RANDBETWEEN(1,12)+RANDBETWEEN(1,12)</f>
        <v>21</v>
      </c>
      <c r="F7" s="10">
        <f ca="1">RANDBETWEEN(1,12)+RANDBETWEEN(1,12)+RANDBETWEEN(1,12)+RANDBETWEEN(1,12)</f>
        <v>26</v>
      </c>
      <c r="G7" s="10">
        <f ca="1">RANDBETWEEN(1,12)+RANDBETWEEN(1,12)+RANDBETWEEN(1,12)+RANDBETWEEN(1,12)+RANDBETWEEN(1,12)</f>
        <v>23</v>
      </c>
      <c r="H7" s="11">
        <f ca="1">RANDBETWEEN(1,12)+RANDBETWEEN(1,12)+RANDBETWEEN(1,12)+RANDBETWEEN(1,12)+RANDBETWEEN(1,12)+RANDBETWEEN(1,12)</f>
        <v>31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10</v>
      </c>
      <c r="D8" s="10">
        <f ca="1">RANDBETWEEN(1,20)+RANDBETWEEN(1,20)</f>
        <v>27</v>
      </c>
      <c r="E8" s="10">
        <f ca="1">RANDBETWEEN(1,20)+RANDBETWEEN(1,20)+RANDBETWEEN(1,20)</f>
        <v>52</v>
      </c>
      <c r="F8" s="10">
        <f ca="1">RANDBETWEEN(1,20)+RANDBETWEEN(1,20)+RANDBETWEEN(1,20)+RANDBETWEEN(1,20)</f>
        <v>64</v>
      </c>
      <c r="G8" s="10">
        <f ca="1">RANDBETWEEN(1,20)+RANDBETWEEN(1,20)+RANDBETWEEN(1,20)+RANDBETWEEN(1,20)+RANDBETWEEN(1,20)</f>
        <v>48</v>
      </c>
      <c r="H8" s="11">
        <f ca="1">RANDBETWEEN(1,20)+RANDBETWEEN(1,20)+RANDBETWEEN(1,20)+RANDBETWEEN(1,20)+RANDBETWEEN(1,20)+RANDBETWEEN(1,20)</f>
        <v>51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16</v>
      </c>
      <c r="D9" s="13">
        <f ca="1">RANDBETWEEN(1,100)+RANDBETWEEN(1,100)</f>
        <v>120</v>
      </c>
      <c r="E9" s="13">
        <f ca="1">RANDBETWEEN(1,100)+RANDBETWEEN(1,100)+RANDBETWEEN(1,100)</f>
        <v>70</v>
      </c>
      <c r="F9" s="13">
        <f ca="1">RANDBETWEEN(1,100)+RANDBETWEEN(1,100)+RANDBETWEEN(1,100)+RANDBETWEEN(1,100)</f>
        <v>211</v>
      </c>
      <c r="G9" s="13">
        <f ca="1">RANDBETWEEN(1,100)+RANDBETWEEN(1,100)+RANDBETWEEN(1,100)+RANDBETWEEN(1,100)+RANDBETWEEN(1,100)</f>
        <v>188</v>
      </c>
      <c r="H9" s="14">
        <f ca="1">RANDBETWEEN(1,100)+RANDBETWEEN(1,100)+RANDBETWEEN(1,100)+RANDBETWEEN(1,100)+RANDBETWEEN(1,100)+RANDBETWEEN(1,100)</f>
        <v>321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2017-11-20T14:31:07Z</dcterms:modified>
</cp:coreProperties>
</file>