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\Jue\DoW\Used\Battle Tallies\"/>
    </mc:Choice>
  </mc:AlternateContent>
  <xr:revisionPtr revIDLastSave="0" documentId="13_ncr:1_{72FA8E60-30A9-4EC0-8C56-673E2F41E500}" xr6:coauthVersionLast="45" xr6:coauthVersionMax="45" xr10:uidLastSave="{00000000-0000-0000-0000-000000000000}"/>
  <bookViews>
    <workbookView xWindow="-108" yWindow="-108" windowWidth="23256" windowHeight="13176" activeTab="3" xr2:uid="{00000000-000D-0000-FFFF-FFFF00000000}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5" l="1"/>
  <c r="C15" i="5"/>
  <c r="B15" i="5"/>
  <c r="D28" i="3" l="1"/>
  <c r="E28" i="3" s="1"/>
  <c r="D27" i="3"/>
  <c r="E27" i="3" s="1"/>
  <c r="D26" i="3"/>
  <c r="E26" i="3" s="1"/>
  <c r="H43" i="2"/>
  <c r="I43" i="2" s="1"/>
  <c r="H42" i="2"/>
  <c r="I42" i="2" s="1"/>
  <c r="H41" i="2"/>
  <c r="I41" i="2" s="1"/>
  <c r="H40" i="2"/>
  <c r="I40" i="2" s="1"/>
  <c r="V12" i="5"/>
  <c r="AA12" i="5" s="1"/>
  <c r="AB12" i="5" s="1"/>
  <c r="V11" i="5"/>
  <c r="AA11" i="5" s="1"/>
  <c r="AB11" i="5" s="1"/>
  <c r="Z19" i="5" l="1"/>
  <c r="Z15" i="5"/>
  <c r="D31" i="3" l="1"/>
  <c r="E31" i="3" s="1"/>
  <c r="D20" i="1" l="1"/>
  <c r="D17" i="1"/>
  <c r="D15" i="1"/>
  <c r="D14" i="1"/>
  <c r="D13" i="1"/>
  <c r="D12" i="1"/>
  <c r="D11" i="1"/>
  <c r="D10" i="1"/>
  <c r="D19" i="1"/>
  <c r="D9" i="1"/>
  <c r="D8" i="1"/>
  <c r="D7" i="1"/>
  <c r="D6" i="1"/>
  <c r="D5" i="1"/>
  <c r="D4" i="1"/>
  <c r="D3" i="1"/>
  <c r="D2" i="1"/>
  <c r="D8" i="5" l="1"/>
  <c r="C8" i="5"/>
  <c r="B8" i="5"/>
  <c r="D4" i="4" l="1"/>
  <c r="E28" i="2" l="1"/>
  <c r="E27" i="2"/>
  <c r="E30" i="2"/>
  <c r="E29" i="2"/>
  <c r="C16" i="3" l="1"/>
  <c r="D11" i="2" l="1"/>
  <c r="D10" i="2"/>
  <c r="D9" i="2"/>
  <c r="D6" i="2"/>
  <c r="B4" i="5" l="1"/>
  <c r="D20" i="5" l="1"/>
  <c r="C20" i="5"/>
  <c r="B20" i="5"/>
  <c r="E9" i="1" l="1"/>
  <c r="V20" i="5"/>
  <c r="AA20" i="5" s="1"/>
  <c r="AB20" i="5" s="1"/>
  <c r="D17" i="5" l="1"/>
  <c r="D32" i="3" l="1"/>
  <c r="E32" i="3" s="1"/>
  <c r="D30" i="3"/>
  <c r="E30" i="3" s="1"/>
  <c r="D29" i="3"/>
  <c r="E29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C19" i="3"/>
  <c r="D18" i="3"/>
  <c r="C18" i="3"/>
  <c r="D17" i="3"/>
  <c r="C17" i="3"/>
  <c r="E19" i="3" l="1"/>
  <c r="E17" i="3"/>
  <c r="E18" i="3"/>
  <c r="E10" i="1" l="1"/>
  <c r="E11" i="1"/>
  <c r="E6" i="1"/>
  <c r="E8" i="1"/>
  <c r="E7" i="1"/>
  <c r="E5" i="1"/>
  <c r="E2" i="1"/>
  <c r="H16" i="2"/>
  <c r="D16" i="2"/>
  <c r="H15" i="2"/>
  <c r="D15" i="2"/>
  <c r="H14" i="2"/>
  <c r="E14" i="2"/>
  <c r="D14" i="2"/>
  <c r="H13" i="2"/>
  <c r="E13" i="2"/>
  <c r="D13" i="2"/>
  <c r="H12" i="2"/>
  <c r="E12" i="2"/>
  <c r="D12" i="2"/>
  <c r="H11" i="2"/>
  <c r="E11" i="2"/>
  <c r="H10" i="2"/>
  <c r="H9" i="2"/>
  <c r="E9" i="2"/>
  <c r="H8" i="2"/>
  <c r="E8" i="2"/>
  <c r="H7" i="2"/>
  <c r="E7" i="2"/>
  <c r="H6" i="2"/>
  <c r="E6" i="2"/>
  <c r="D7" i="2"/>
  <c r="D8" i="2" s="1"/>
  <c r="V19" i="5"/>
  <c r="AA19" i="5" s="1"/>
  <c r="AB19" i="5" s="1"/>
  <c r="V18" i="5"/>
  <c r="AA18" i="5" s="1"/>
  <c r="AB18" i="5" s="1"/>
  <c r="D18" i="5"/>
  <c r="C18" i="5"/>
  <c r="B18" i="5"/>
  <c r="V17" i="5"/>
  <c r="AA17" i="5" s="1"/>
  <c r="AB17" i="5" s="1"/>
  <c r="C17" i="5"/>
  <c r="V16" i="5"/>
  <c r="AA16" i="5" s="1"/>
  <c r="AB16" i="5" s="1"/>
  <c r="D16" i="5"/>
  <c r="C16" i="5"/>
  <c r="V15" i="5"/>
  <c r="AA15" i="5" s="1"/>
  <c r="AB15" i="5" s="1"/>
  <c r="V14" i="5"/>
  <c r="AA14" i="5" s="1"/>
  <c r="AB14" i="5" s="1"/>
  <c r="D14" i="5"/>
  <c r="C14" i="5"/>
  <c r="B14" i="5"/>
  <c r="V13" i="5"/>
  <c r="AA13" i="5" s="1"/>
  <c r="AB13" i="5" s="1"/>
  <c r="D13" i="5"/>
  <c r="C13" i="5"/>
  <c r="B13" i="5"/>
  <c r="I16" i="2" l="1"/>
  <c r="I9" i="2"/>
  <c r="I7" i="2"/>
  <c r="I13" i="2"/>
  <c r="I8" i="2"/>
  <c r="I11" i="2"/>
  <c r="I12" i="2"/>
  <c r="I15" i="2"/>
  <c r="I14" i="2"/>
  <c r="I10" i="2"/>
  <c r="I6" i="2"/>
  <c r="J14" i="3" l="1"/>
  <c r="K14" i="3" s="1"/>
  <c r="D6" i="5" l="1"/>
  <c r="B6" i="5"/>
  <c r="H37" i="2" l="1"/>
  <c r="I37" i="2" s="1"/>
  <c r="H33" i="2" l="1"/>
  <c r="I33" i="2" s="1"/>
  <c r="H32" i="2"/>
  <c r="I32" i="2" s="1"/>
  <c r="J2" i="3"/>
  <c r="K2" i="3" s="1"/>
  <c r="J3" i="3"/>
  <c r="J4" i="3"/>
  <c r="J5" i="3"/>
  <c r="K5" i="3" s="1"/>
  <c r="J6" i="3"/>
  <c r="K6" i="3" s="1"/>
  <c r="J7" i="3"/>
  <c r="K7" i="3" s="1"/>
  <c r="K3" i="3" l="1"/>
  <c r="K4" i="3"/>
  <c r="E12" i="1"/>
  <c r="D37" i="3" l="1"/>
  <c r="E37" i="3" s="1"/>
  <c r="D36" i="3"/>
  <c r="E36" i="3" s="1"/>
  <c r="D35" i="3"/>
  <c r="E35" i="3" s="1"/>
  <c r="D34" i="3"/>
  <c r="E34" i="3" s="1"/>
  <c r="D33" i="3"/>
  <c r="E33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D6" i="3"/>
  <c r="D5" i="3"/>
  <c r="D4" i="3"/>
  <c r="E4" i="3" s="1"/>
  <c r="D3" i="3"/>
  <c r="E3" i="3" s="1"/>
  <c r="D2" i="3"/>
  <c r="E2" i="3" s="1"/>
  <c r="H39" i="2"/>
  <c r="I39" i="2" s="1"/>
  <c r="H38" i="2"/>
  <c r="I38" i="2" s="1"/>
  <c r="H36" i="2"/>
  <c r="I36" i="2" s="1"/>
  <c r="H35" i="2"/>
  <c r="I35" i="2" s="1"/>
  <c r="H34" i="2"/>
  <c r="I34" i="2" s="1"/>
  <c r="H31" i="2"/>
  <c r="I31" i="2" s="1"/>
  <c r="H30" i="2"/>
  <c r="H29" i="2"/>
  <c r="H28" i="2"/>
  <c r="H27" i="2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2" i="2"/>
  <c r="H3" i="2"/>
  <c r="I3" i="2" l="1"/>
  <c r="E6" i="3"/>
  <c r="E5" i="3"/>
  <c r="E7" i="3"/>
  <c r="I29" i="2"/>
  <c r="I28" i="2"/>
  <c r="I30" i="2"/>
  <c r="I27" i="2"/>
  <c r="I2" i="2"/>
  <c r="J8" i="3" l="1"/>
  <c r="K8" i="3" s="1"/>
  <c r="J9" i="3"/>
  <c r="K9" i="3" s="1"/>
  <c r="J10" i="3"/>
  <c r="K10" i="3" s="1"/>
  <c r="J11" i="3"/>
  <c r="K11" i="3" s="1"/>
  <c r="J12" i="3"/>
  <c r="K12" i="3" s="1"/>
  <c r="J13" i="3"/>
  <c r="K13" i="3" s="1"/>
  <c r="Z3" i="5"/>
  <c r="E4" i="1" l="1"/>
  <c r="E19" i="1"/>
  <c r="E20" i="1" l="1"/>
  <c r="D38" i="3" l="1"/>
  <c r="E38" i="3" s="1"/>
  <c r="V10" i="5" l="1"/>
  <c r="AA10" i="5" s="1"/>
  <c r="AB10" i="5" s="1"/>
  <c r="V9" i="5"/>
  <c r="AA9" i="5" s="1"/>
  <c r="AB9" i="5" s="1"/>
  <c r="V8" i="5"/>
  <c r="AA8" i="5" s="1"/>
  <c r="AB8" i="5" s="1"/>
  <c r="V7" i="5"/>
  <c r="AA7" i="5" s="1"/>
  <c r="AB7" i="5" s="1"/>
  <c r="E3" i="1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V6" i="5"/>
  <c r="AA6" i="5" s="1"/>
  <c r="AB6" i="5" s="1"/>
  <c r="V5" i="5"/>
  <c r="AA5" i="5" s="1"/>
  <c r="AB5" i="5" s="1"/>
  <c r="V3" i="5"/>
  <c r="AA3" i="5" s="1"/>
  <c r="AB3" i="5" s="1"/>
  <c r="V4" i="5"/>
  <c r="AA4" i="5" s="1"/>
  <c r="AB4" i="5" s="1"/>
  <c r="V2" i="5"/>
  <c r="AA2" i="5" s="1"/>
  <c r="AB2" i="5" s="1"/>
  <c r="I13" i="1"/>
  <c r="I12" i="1"/>
  <c r="I14" i="1" s="1"/>
  <c r="I11" i="1"/>
  <c r="M13" i="1"/>
  <c r="M12" i="1"/>
  <c r="M21" i="1" s="1"/>
  <c r="M11" i="1"/>
  <c r="E13" i="1"/>
  <c r="E14" i="1"/>
  <c r="E15" i="1"/>
  <c r="I15" i="1" l="1"/>
  <c r="M18" i="1" s="1"/>
  <c r="M17" i="1"/>
  <c r="M19" i="1"/>
  <c r="M14" i="1"/>
  <c r="M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F20" authorId="0" shapeId="0" xr:uid="{00000000-0006-0000-0000-000001000000}">
      <text>
        <r>
          <rPr>
            <i/>
            <sz val="12"/>
            <color indexed="81"/>
            <rFont val="Times New Roman"/>
            <family val="1"/>
          </rPr>
          <t>ki-frenzy +10’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6" authorId="0" shapeId="0" xr:uid="{00000000-0006-0000-0100-000001000000}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G6" authorId="0" shapeId="0" xr:uid="{00000000-0006-0000-0100-000002000000}">
      <text>
        <r>
          <rPr>
            <i/>
            <sz val="12"/>
            <color theme="1"/>
            <rFont val="Times New Roman"/>
            <family val="1"/>
          </rPr>
          <t>only vs. Snafu</t>
        </r>
      </text>
    </comment>
    <comment ref="D7" authorId="0" shapeId="0" xr:uid="{00000000-0006-0000-0100-000003000000}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G7" authorId="0" shapeId="0" xr:uid="{00000000-0006-0000-0100-000004000000}">
      <text>
        <r>
          <rPr>
            <i/>
            <sz val="12"/>
            <color theme="1"/>
            <rFont val="Times New Roman"/>
            <family val="1"/>
          </rPr>
          <t>only vs. Snafu</t>
        </r>
      </text>
    </comment>
    <comment ref="D8" authorId="0" shapeId="0" xr:uid="{00000000-0006-0000-0100-000005000000}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G8" authorId="0" shapeId="0" xr:uid="{00000000-0006-0000-0100-000006000000}">
      <text>
        <r>
          <rPr>
            <i/>
            <sz val="12"/>
            <color theme="1"/>
            <rFont val="Times New Roman"/>
            <family val="1"/>
          </rPr>
          <t>only vs. Snafu</t>
        </r>
      </text>
    </comment>
    <comment ref="D9" authorId="0" shapeId="0" xr:uid="{00000000-0006-0000-0100-000007000000}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G9" authorId="0" shapeId="0" xr:uid="{00000000-0006-0000-0100-000008000000}">
      <text>
        <r>
          <rPr>
            <i/>
            <sz val="12"/>
            <color theme="1"/>
            <rFont val="Times New Roman"/>
            <family val="1"/>
          </rPr>
          <t>only vs. Snafu</t>
        </r>
      </text>
    </comment>
    <comment ref="D10" authorId="0" shapeId="0" xr:uid="{00000000-0006-0000-0100-000009000000}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G10" authorId="0" shapeId="0" xr:uid="{00000000-0006-0000-0100-00000A000000}">
      <text>
        <r>
          <rPr>
            <i/>
            <sz val="12"/>
            <color theme="1"/>
            <rFont val="Times New Roman"/>
            <family val="1"/>
          </rPr>
          <t>only vs. Snafu</t>
        </r>
      </text>
    </comment>
    <comment ref="D11" authorId="0" shapeId="0" xr:uid="{00000000-0006-0000-0100-00000B000000}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G11" authorId="0" shapeId="0" xr:uid="{00000000-0006-0000-0100-00000C000000}">
      <text>
        <r>
          <rPr>
            <i/>
            <sz val="12"/>
            <color theme="1"/>
            <rFont val="Times New Roman"/>
            <family val="1"/>
          </rPr>
          <t>only vs. Snafu</t>
        </r>
      </text>
    </comment>
    <comment ref="C12" authorId="0" shapeId="0" xr:uid="{00000000-0006-0000-0100-00000D000000}">
      <text>
        <r>
          <rPr>
            <i/>
            <sz val="12"/>
            <color theme="1"/>
            <rFont val="Times New Roman"/>
            <family val="1"/>
          </rPr>
          <t>Poison (Fort DC 13; initial damage 1d4 Dex, secondary damage 2d4 Dex.  Save DC is Con-based and includes +2 racial bonus)</t>
        </r>
      </text>
    </comment>
    <comment ref="D12" authorId="0" shapeId="0" xr:uid="{00000000-0006-0000-0100-00000E000000}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E12" authorId="0" shapeId="0" xr:uid="{00000000-0006-0000-0100-00000F000000}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C13" authorId="0" shapeId="0" xr:uid="{00000000-0006-0000-0100-000010000000}">
      <text>
        <r>
          <rPr>
            <i/>
            <sz val="12"/>
            <color theme="1"/>
            <rFont val="Times New Roman"/>
            <family val="1"/>
          </rPr>
          <t>Poison (Fort DC 13; initial damage 1d4 Dex, secondary damage 2d4 Dex.  Save DC is Con-based and includes +2 racial bonus)</t>
        </r>
      </text>
    </comment>
    <comment ref="D13" authorId="0" shapeId="0" xr:uid="{00000000-0006-0000-0100-000011000000}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E13" authorId="0" shapeId="0" xr:uid="{00000000-0006-0000-0100-000012000000}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D14" authorId="0" shapeId="0" xr:uid="{00000000-0006-0000-0100-000013000000}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E14" authorId="0" shapeId="0" xr:uid="{00000000-0006-0000-0100-000014000000}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D15" authorId="0" shapeId="0" xr:uid="{00000000-0006-0000-0100-000015000000}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D16" authorId="0" shapeId="0" xr:uid="{00000000-0006-0000-0100-000016000000}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E27" authorId="0" shapeId="0" xr:uid="{00000000-0006-0000-0100-000017000000}">
      <text>
        <r>
          <rPr>
            <i/>
            <sz val="12"/>
            <color indexed="81"/>
            <rFont val="Times New Roman"/>
            <family val="1"/>
          </rPr>
          <t>ki-frenzy +1</t>
        </r>
      </text>
    </comment>
    <comment ref="G27" authorId="0" shapeId="0" xr:uid="{00000000-0006-0000-0100-000018000000}">
      <text>
        <r>
          <rPr>
            <i/>
            <sz val="12"/>
            <color theme="1"/>
            <rFont val="Times New Roman"/>
            <family val="1"/>
          </rPr>
          <t>Weapon Focus +1</t>
        </r>
      </text>
    </comment>
    <comment ref="E28" authorId="0" shapeId="0" xr:uid="{00000000-0006-0000-0100-000019000000}">
      <text>
        <r>
          <rPr>
            <i/>
            <sz val="12"/>
            <color indexed="81"/>
            <rFont val="Times New Roman"/>
            <family val="1"/>
          </rPr>
          <t>ki-frenzy +1</t>
        </r>
      </text>
    </comment>
    <comment ref="E29" authorId="0" shapeId="0" xr:uid="{00000000-0006-0000-0100-00001A000000}">
      <text>
        <r>
          <rPr>
            <i/>
            <sz val="12"/>
            <color indexed="81"/>
            <rFont val="Times New Roman"/>
            <family val="1"/>
          </rPr>
          <t>ki-frenzy +1</t>
        </r>
      </text>
    </comment>
    <comment ref="E30" authorId="0" shapeId="0" xr:uid="{00000000-0006-0000-0100-00001B000000}">
      <text>
        <r>
          <rPr>
            <i/>
            <sz val="12"/>
            <color indexed="81"/>
            <rFont val="Times New Roman"/>
            <family val="1"/>
          </rPr>
          <t>ki-frenzy +1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16" authorId="0" shapeId="0" xr:uid="{00000000-0006-0000-0200-000001000000}">
      <text>
        <r>
          <rPr>
            <sz val="12"/>
            <color indexed="81"/>
            <rFont val="Times New Roman"/>
            <family val="1"/>
          </rPr>
          <t>Iron Will +4</t>
        </r>
      </text>
    </comment>
    <comment ref="C17" authorId="0" shapeId="0" xr:uid="{00000000-0006-0000-0200-000002000000}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C18" authorId="0" shapeId="0" xr:uid="{00000000-0006-0000-0200-000003000000}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C19" authorId="0" shapeId="0" xr:uid="{00000000-0006-0000-0200-000004000000}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Y2" authorId="0" shapeId="0" xr:uid="{00000000-0006-0000-0300-000001000000}">
      <text>
        <r>
          <rPr>
            <i/>
            <sz val="12"/>
            <color theme="1"/>
            <rFont val="Times New Roman"/>
            <family val="1"/>
          </rPr>
          <t>Fast Healing 2</t>
        </r>
      </text>
    </comment>
    <comment ref="B7" authorId="0" shapeId="0" xr:uid="{00000000-0006-0000-0300-000002000000}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7" authorId="0" shapeId="0" xr:uid="{00000000-0006-0000-0300-000003000000}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D7" authorId="0" shapeId="0" xr:uid="{00000000-0006-0000-0300-000004000000}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B8" authorId="0" shapeId="0" xr:uid="{00000000-0006-0000-0300-000005000000}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8" authorId="0" shapeId="0" xr:uid="{00000000-0006-0000-0300-000006000000}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D8" authorId="0" shapeId="0" xr:uid="{00000000-0006-0000-0300-000007000000}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13" authorId="0" shapeId="0" xr:uid="{00000000-0006-0000-0300-000008000000}">
      <text>
        <r>
          <rPr>
            <i/>
            <sz val="12"/>
            <color theme="1"/>
            <rFont val="Times New Roman"/>
            <family val="1"/>
          </rPr>
          <t>barkskin +4</t>
        </r>
      </text>
    </comment>
    <comment ref="D13" authorId="0" shapeId="0" xr:uid="{00000000-0006-0000-0300-000009000000}">
      <text>
        <r>
          <rPr>
            <i/>
            <sz val="12"/>
            <color theme="1"/>
            <rFont val="Times New Roman"/>
            <family val="1"/>
          </rPr>
          <t>barkskin +4</t>
        </r>
      </text>
    </comment>
    <comment ref="B15" authorId="0" shapeId="0" xr:uid="{00000000-0006-0000-0300-00000A000000}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15" authorId="0" shapeId="0" xr:uid="{00000000-0006-0000-0300-00000B000000}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D15" authorId="0" shapeId="0" xr:uid="{00000000-0006-0000-0300-00000C000000}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J15" authorId="0" shapeId="0" xr:uid="{00000000-0006-0000-0300-00000D000000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Z15" authorId="0" shapeId="0" xr:uid="{00000000-0006-0000-0300-00000E000000}">
      <text>
        <r>
          <rPr>
            <i/>
            <sz val="12"/>
            <color theme="1"/>
            <rFont val="Times New Roman"/>
            <family val="1"/>
          </rPr>
          <t>Con damage</t>
        </r>
      </text>
    </comment>
    <comment ref="B16" authorId="0" shapeId="0" xr:uid="{00000000-0006-0000-0300-00000F000000}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C16" authorId="0" shapeId="0" xr:uid="{00000000-0006-0000-0300-000010000000}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D16" authorId="0" shapeId="0" xr:uid="{00000000-0006-0000-0300-000011000000}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K16" authorId="0" shapeId="0" xr:uid="{00000000-0006-0000-0300-000012000000}">
      <text>
        <r>
          <rPr>
            <i/>
            <sz val="12"/>
            <color theme="1"/>
            <rFont val="Times New Roman"/>
            <family val="1"/>
          </rPr>
          <t>Resist (2)</t>
        </r>
      </text>
    </comment>
    <comment ref="C17" authorId="0" shapeId="0" xr:uid="{00000000-0006-0000-0300-000013000000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Z19" authorId="0" shapeId="0" xr:uid="{00000000-0006-0000-0300-000014000000}">
      <text>
        <r>
          <rPr>
            <i/>
            <sz val="12"/>
            <color theme="1"/>
            <rFont val="Times New Roman"/>
            <family val="1"/>
          </rPr>
          <t>Con damage</t>
        </r>
      </text>
    </comment>
    <comment ref="B20" authorId="0" shapeId="0" xr:uid="{00000000-0006-0000-0300-000015000000}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20" authorId="0" shapeId="0" xr:uid="{00000000-0006-0000-0300-000016000000}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D20" authorId="0" shapeId="0" xr:uid="{00000000-0006-0000-0300-000017000000}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</commentList>
</comments>
</file>

<file path=xl/sharedStrings.xml><?xml version="1.0" encoding="utf-8"?>
<sst xmlns="http://schemas.openxmlformats.org/spreadsheetml/2006/main" count="426" uniqueCount="175">
  <si>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</si>
  <si>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</si>
  <si>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</si>
  <si>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</si>
  <si>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</si>
  <si>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</si>
  <si>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</si>
  <si>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</si>
  <si>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</si>
  <si>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</si>
  <si>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</si>
  <si>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</si>
  <si>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</si>
  <si>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</si>
  <si>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</si>
  <si>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</si>
  <si>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</si>
  <si>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</si>
  <si>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</si>
  <si>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</si>
  <si>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</si>
  <si>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</si>
  <si>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</si>
  <si>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</si>
  <si>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</si>
  <si>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</si>
  <si>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</si>
  <si>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</si>
  <si>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</si>
  <si>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</si>
  <si>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</si>
  <si>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</si>
  <si>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</si>
  <si>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</si>
  <si>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</si>
  <si>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</si>
  <si>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</si>
  <si>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</si>
  <si>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</si>
  <si>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</si>
  <si>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</si>
  <si>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</si>
  <si>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</si>
  <si>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</si>
  <si>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</si>
  <si>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</si>
  <si>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</si>
  <si>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</si>
  <si>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</si>
  <si>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</si>
  <si>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</si>
  <si>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</si>
  <si>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</si>
  <si>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</si>
  <si>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</si>
  <si>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</si>
  <si>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</si>
  <si>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</si>
  <si>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</si>
  <si>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</si>
  <si>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</si>
  <si>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</si>
  <si>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</si>
  <si>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</si>
  <si>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</si>
  <si>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</si>
  <si>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</si>
  <si>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</si>
  <si>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</si>
  <si>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</si>
  <si>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</si>
  <si>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</si>
  <si>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</si>
  <si>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</si>
  <si>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Spot</t>
  </si>
  <si>
    <t>Dispel Magic</t>
  </si>
  <si>
    <t>Climb</t>
  </si>
  <si>
    <t>Strength</t>
  </si>
  <si>
    <t>Tumble</t>
  </si>
  <si>
    <t>20’</t>
  </si>
  <si>
    <t>Whisper</t>
  </si>
  <si>
    <t>Typhoid</t>
  </si>
  <si>
    <t>Lady Asunder</t>
  </si>
  <si>
    <t>Myrtle Eyes</t>
  </si>
  <si>
    <t>Grim Gerome</t>
  </si>
  <si>
    <t>Snafu Roachmunch</t>
  </si>
  <si>
    <t>Ill-at-Ease</t>
  </si>
  <si>
    <t>Gaylord Faulkner</t>
  </si>
  <si>
    <t>Shade Battle Sorcerer</t>
  </si>
  <si>
    <t>20’/50’</t>
  </si>
  <si>
    <t>30’/50’</t>
  </si>
  <si>
    <t>Move Silently</t>
  </si>
  <si>
    <t>Quarterstaff +1</t>
  </si>
  <si>
    <t>Quarterstaff +2</t>
  </si>
  <si>
    <t>QR Hand Crossbow +1</t>
  </si>
  <si>
    <t>Blackthorn Shillelagh +2</t>
  </si>
  <si>
    <t>Dispelling Dagger</t>
  </si>
  <si>
    <t>Heavy Warhorse</t>
  </si>
  <si>
    <t>Domineering Morningstar</t>
  </si>
  <si>
    <t>Spiked Shield +1</t>
  </si>
  <si>
    <t>Grapple</t>
  </si>
  <si>
    <t>Phandom Ghast Ninja</t>
  </si>
  <si>
    <t>Necropolitan Necromancer</t>
  </si>
  <si>
    <t>Claw 1</t>
  </si>
  <si>
    <t>1d8+1+6+poison</t>
  </si>
  <si>
    <t>Claw 2</t>
  </si>
  <si>
    <t>Bite</t>
  </si>
  <si>
    <t>1d4+1</t>
  </si>
  <si>
    <t>Deliver Touch Attack</t>
  </si>
  <si>
    <t>varies</t>
  </si>
  <si>
    <r>
      <t>1d8[2d6]+7</t>
    </r>
    <r>
      <rPr>
        <b/>
        <sz val="12"/>
        <color theme="1"/>
        <rFont val="Times New Roman"/>
        <family val="1"/>
      </rPr>
      <t>+1</t>
    </r>
  </si>
  <si>
    <t>2nd Attack</t>
  </si>
  <si>
    <r>
      <t>1d4[1d6]+1+7</t>
    </r>
    <r>
      <rPr>
        <b/>
        <sz val="12"/>
        <color theme="1"/>
        <rFont val="Times New Roman"/>
        <family val="1"/>
      </rPr>
      <t>+1</t>
    </r>
  </si>
  <si>
    <t>Ranged Touch Attack</t>
  </si>
  <si>
    <r>
      <t>1d4+2</t>
    </r>
    <r>
      <rPr>
        <vertAlign val="superscript"/>
        <sz val="12"/>
        <color theme="1"/>
        <rFont val="Times New Roman"/>
        <family val="1"/>
      </rPr>
      <t>2</t>
    </r>
  </si>
  <si>
    <t>1d3+1</t>
  </si>
  <si>
    <t>Bypass Spell Resistance</t>
  </si>
  <si>
    <t>1d4+2</t>
  </si>
  <si>
    <t>1d3</t>
  </si>
  <si>
    <t>call lightning</t>
  </si>
  <si>
    <t>3d6 electric</t>
  </si>
  <si>
    <t>Doom Burst Naginata, 10’</t>
  </si>
  <si>
    <t>1d10+4</t>
  </si>
  <si>
    <t>QR Hand Crossbow</t>
  </si>
  <si>
    <t>1d4</t>
  </si>
  <si>
    <t>1d6+1</t>
  </si>
  <si>
    <t>Notes</t>
  </si>
  <si>
    <t>Jump</t>
  </si>
  <si>
    <t>[invisible]</t>
  </si>
  <si>
    <t>Touch Attack</t>
  </si>
  <si>
    <t>1d8+6+ghoul fever+paralysis</t>
  </si>
  <si>
    <t>1d6+3+paralysis</t>
  </si>
  <si>
    <t>Listen</t>
  </si>
  <si>
    <t>Goliath Shade Knight</t>
  </si>
  <si>
    <t>Halfling Shade Sorceress</t>
  </si>
  <si>
    <t>Halfling Shade Archivist</t>
  </si>
  <si>
    <t>Water Genasi Sohei</t>
  </si>
  <si>
    <t>Allisa</t>
  </si>
  <si>
    <t>Maiko</t>
  </si>
  <si>
    <t>Lauren</t>
  </si>
  <si>
    <t>Rook</t>
  </si>
  <si>
    <t>Fingers</t>
  </si>
  <si>
    <t>Sarge</t>
  </si>
  <si>
    <t>Mellion</t>
  </si>
  <si>
    <t>Stoneskin</t>
  </si>
  <si>
    <t>Quasit</t>
  </si>
  <si>
    <t>familiar</t>
  </si>
  <si>
    <t>Valania</t>
  </si>
  <si>
    <t>Warhorse</t>
  </si>
  <si>
    <t>40’</t>
  </si>
  <si>
    <t>+1 Dmg ki-frenzy</t>
  </si>
  <si>
    <t>30’+10’</t>
  </si>
  <si>
    <t>Druid-Master of Many Forms</t>
  </si>
  <si>
    <t>Rogue-Trapsmith</t>
  </si>
  <si>
    <t>Duskblade</t>
  </si>
  <si>
    <t>Cleric-Rogue-Inquisitor</t>
  </si>
  <si>
    <t>Bard</t>
  </si>
  <si>
    <t>Warmage</t>
  </si>
  <si>
    <t>Wizard-Incantator</t>
  </si>
  <si>
    <t>Cloistered Cleric of Mystra</t>
  </si>
  <si>
    <t>fire, cold, acid</t>
  </si>
  <si>
    <t>cold iron, good</t>
  </si>
  <si>
    <t>[enlarged, glitterdusted]</t>
  </si>
  <si>
    <t>Neg</t>
  </si>
  <si>
    <t>Good/
Pos</t>
  </si>
  <si>
    <t>Vamp</t>
  </si>
  <si>
    <t>Temp</t>
  </si>
  <si>
    <t>Greater Dispel Magic</t>
  </si>
  <si>
    <t>3rd Attack</t>
  </si>
  <si>
    <t>Mellion (toad)</t>
  </si>
  <si>
    <t>ghoul 1</t>
  </si>
  <si>
    <t>ghoul 2</t>
  </si>
  <si>
    <t>ghoul</t>
  </si>
  <si>
    <t>1d6+1+ghoul fever+paralysis</t>
  </si>
  <si>
    <t>1d3+paralysis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</si>
</sst>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vertAlign val="superscript"/>
      <sz val="12"/>
      <color theme="1"/>
      <name val="Times New Roman"/>
      <family val="1"/>
    </font>
    <font>
      <i/>
      <sz val="12"/>
      <color indexed="81"/>
      <name val="Times New Roman"/>
      <family val="1"/>
    </font>
    <font>
      <b/>
      <sz val="12"/>
      <color theme="1" tint="0.34998626667073579"/>
      <name val="Times New Roman"/>
      <family val="1"/>
    </font>
    <font>
      <sz val="12"/>
      <color indexed="81"/>
      <name val="Times New Roman"/>
      <family val="1"/>
    </font>
    <font>
      <sz val="12"/>
      <color rgb="FFFF0000"/>
      <name val="Times New Roman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 tint="-0.34998626667073579"/>
        <bgColor indexed="64"/>
      </patternFill>
    </fill>
  </fills>
  <borders count="63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9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15" borderId="18" xfId="0" applyFont="1" applyFill="1" applyBorder="1" applyAlignment="1">
      <alignment horizontal="center" vertical="center" wrapText="1"/>
    </xf>
    <xf numFmtId="0" fontId="0" fillId="15" borderId="14" xfId="0" applyFill="1" applyBorder="1" applyAlignment="1">
      <alignment horizontal="center"/>
    </xf>
    <xf numFmtId="0" fontId="0" fillId="15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8" borderId="32" xfId="0" applyFont="1" applyFill="1" applyBorder="1" applyAlignment="1">
      <alignment horizontal="center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0" fillId="17" borderId="31" xfId="0" applyFill="1" applyBorder="1" applyAlignment="1">
      <alignment horizontal="center"/>
    </xf>
    <xf numFmtId="0" fontId="8" fillId="16" borderId="33" xfId="0" applyFont="1" applyFill="1" applyBorder="1" applyAlignment="1">
      <alignment horizontal="center" vertical="center" wrapText="1"/>
    </xf>
    <xf numFmtId="0" fontId="9" fillId="16" borderId="34" xfId="0" applyFont="1" applyFill="1" applyBorder="1" applyAlignment="1">
      <alignment horizontal="center"/>
    </xf>
    <xf numFmtId="0" fontId="9" fillId="16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9" xfId="0" applyFont="1" applyFill="1" applyBorder="1" applyAlignment="1">
      <alignment horizontal="centerContinuous" vertical="center" wrapText="1"/>
    </xf>
    <xf numFmtId="0" fontId="2" fillId="13" borderId="23" xfId="0" applyFont="1" applyFill="1" applyBorder="1" applyAlignment="1">
      <alignment horizontal="centerContinuous" vertical="center" wrapText="1"/>
    </xf>
    <xf numFmtId="0" fontId="0" fillId="13" borderId="20" xfId="0" applyFill="1" applyBorder="1" applyAlignment="1">
      <alignment horizontal="center"/>
    </xf>
    <xf numFmtId="0" fontId="0" fillId="13" borderId="24" xfId="0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8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3" fillId="9" borderId="29" xfId="0" applyFont="1" applyFill="1" applyBorder="1" applyAlignment="1">
      <alignment horizontal="center" vertical="center" wrapText="1"/>
    </xf>
    <xf numFmtId="0" fontId="13" fillId="9" borderId="30" xfId="0" applyFont="1" applyFill="1" applyBorder="1" applyAlignment="1">
      <alignment horizontal="center"/>
    </xf>
    <xf numFmtId="0" fontId="13" fillId="9" borderId="31" xfId="0" applyFont="1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6" xfId="0" applyFont="1" applyBorder="1" applyAlignment="1">
      <alignment horizontal="center"/>
    </xf>
    <xf numFmtId="0" fontId="0" fillId="7" borderId="59" xfId="0" applyFill="1" applyBorder="1" applyAlignment="1">
      <alignment horizontal="center"/>
    </xf>
    <xf numFmtId="0" fontId="0" fillId="8" borderId="59" xfId="0" applyFill="1" applyBorder="1" applyAlignment="1">
      <alignment horizontal="center"/>
    </xf>
    <xf numFmtId="0" fontId="0" fillId="5" borderId="45" xfId="0" quotePrefix="1" applyFill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15" borderId="41" xfId="0" applyFont="1" applyFill="1" applyBorder="1" applyAlignment="1">
      <alignment horizontal="center" vertical="center"/>
    </xf>
    <xf numFmtId="0" fontId="10" fillId="9" borderId="41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15" borderId="37" xfId="0" applyFill="1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15" borderId="39" xfId="0" applyFill="1" applyBorder="1" applyAlignment="1">
      <alignment horizontal="center" vertical="center"/>
    </xf>
    <xf numFmtId="0" fontId="12" fillId="9" borderId="3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0" fontId="4" fillId="5" borderId="6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19" borderId="17" xfId="0" applyFont="1" applyFill="1" applyBorder="1" applyAlignment="1">
      <alignment horizontal="center" vertical="center" wrapText="1"/>
    </xf>
    <xf numFmtId="0" fontId="6" fillId="21" borderId="23" xfId="0" applyFont="1" applyFill="1" applyBorder="1" applyAlignment="1">
      <alignment horizontal="center" vertical="center" wrapText="1"/>
    </xf>
    <xf numFmtId="0" fontId="2" fillId="20" borderId="21" xfId="0" applyFont="1" applyFill="1" applyBorder="1" applyAlignment="1">
      <alignment horizontal="center"/>
    </xf>
    <xf numFmtId="0" fontId="2" fillId="19" borderId="8" xfId="0" applyFont="1" applyFill="1" applyBorder="1" applyAlignment="1">
      <alignment horizontal="center"/>
    </xf>
    <xf numFmtId="0" fontId="6" fillId="21" borderId="25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19" borderId="8" xfId="0" applyFont="1" applyFill="1" applyBorder="1" applyAlignment="1">
      <alignment horizontal="center"/>
    </xf>
    <xf numFmtId="0" fontId="14" fillId="16" borderId="37" xfId="0" applyFont="1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14" fillId="16" borderId="39" xfId="0" applyFont="1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5" fillId="6" borderId="57" xfId="0" applyFont="1" applyFill="1" applyBorder="1" applyAlignment="1">
      <alignment horizontal="center"/>
    </xf>
    <xf numFmtId="0" fontId="5" fillId="6" borderId="58" xfId="0" applyFont="1" applyFill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0" fillId="22" borderId="5" xfId="0" applyFill="1" applyBorder="1" applyAlignment="1">
      <alignment horizontal="center"/>
    </xf>
    <xf numFmtId="0" fontId="0" fillId="23" borderId="61" xfId="0" applyFill="1" applyBorder="1" applyAlignment="1">
      <alignment horizontal="center"/>
    </xf>
    <xf numFmtId="0" fontId="0" fillId="22" borderId="8" xfId="0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2" fillId="24" borderId="21" xfId="0" applyFont="1" applyFill="1" applyBorder="1" applyAlignment="1">
      <alignment horizontal="center"/>
    </xf>
    <xf numFmtId="0" fontId="2" fillId="24" borderId="8" xfId="0" applyFont="1" applyFill="1" applyBorder="1" applyAlignment="1">
      <alignment horizontal="center"/>
    </xf>
    <xf numFmtId="0" fontId="4" fillId="24" borderId="25" xfId="0" applyFont="1" applyFill="1" applyBorder="1" applyAlignment="1">
      <alignment horizontal="center"/>
    </xf>
    <xf numFmtId="0" fontId="14" fillId="21" borderId="8" xfId="0" applyFont="1" applyFill="1" applyBorder="1" applyAlignment="1">
      <alignment horizontal="center"/>
    </xf>
    <xf numFmtId="0" fontId="17" fillId="16" borderId="8" xfId="0" applyFont="1" applyFill="1" applyBorder="1" applyAlignment="1">
      <alignment horizontal="center"/>
    </xf>
    <xf numFmtId="0" fontId="2" fillId="22" borderId="17" xfId="0" applyFont="1" applyFill="1" applyBorder="1" applyAlignment="1">
      <alignment horizontal="center" vertical="center" wrapText="1"/>
    </xf>
    <xf numFmtId="0" fontId="2" fillId="25" borderId="62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/>
    </xf>
    <xf numFmtId="0" fontId="5" fillId="0" borderId="57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center"/>
    </xf>
    <xf numFmtId="0" fontId="0" fillId="0" borderId="37" xfId="0" quotePrefix="1" applyBorder="1" applyAlignment="1">
      <alignment horizontal="center" vertical="center"/>
    </xf>
    <xf numFmtId="0" fontId="2" fillId="20" borderId="29" xfId="0" applyFont="1" applyFill="1" applyBorder="1" applyAlignment="1">
      <alignment horizontal="center" vertical="center" wrapText="1"/>
    </xf>
    <xf numFmtId="0" fontId="0" fillId="20" borderId="30" xfId="0" applyFill="1" applyBorder="1" applyAlignment="1">
      <alignment horizontal="center"/>
    </xf>
    <xf numFmtId="0" fontId="0" fillId="20" borderId="31" xfId="0" applyFill="1" applyBorder="1" applyAlignment="1">
      <alignment horizontal="center"/>
    </xf>
    <xf numFmtId="0" fontId="19" fillId="17" borderId="31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994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00"/>
      <color rgb="FFFF99FF"/>
      <color rgb="FFCC99FF"/>
      <color rgb="FF00FFFF"/>
      <color rgb="FF99FF99"/>
      <color rgb="FFCC0066"/>
      <color rgb="FFFF00FF"/>
      <color rgb="FF99FFCC"/>
      <color rgb="FF0000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13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7-441D-8B2D-43B788E1D64E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8</c:v>
                </c:pt>
                <c:pt idx="2">
                  <c:v>7</c:v>
                </c:pt>
                <c:pt idx="3">
                  <c:v>4</c:v>
                </c:pt>
                <c:pt idx="4">
                  <c:v>13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C7-441D-8B2D-43B788E1D64E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11</c:v>
                </c:pt>
                <c:pt idx="3">
                  <c:v>16</c:v>
                </c:pt>
                <c:pt idx="4">
                  <c:v>25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C7-441D-8B2D-43B788E1D64E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10</c:v>
                </c:pt>
                <c:pt idx="3">
                  <c:v>21</c:v>
                </c:pt>
                <c:pt idx="4">
                  <c:v>22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C7-441D-8B2D-43B788E1D64E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30</c:v>
                </c:pt>
                <c:pt idx="4">
                  <c:v>33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C7-441D-8B2D-43B788E1D64E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9</c:v>
                </c:pt>
                <c:pt idx="1">
                  <c:v>14</c:v>
                </c:pt>
                <c:pt idx="2">
                  <c:v>12</c:v>
                </c:pt>
                <c:pt idx="3">
                  <c:v>21</c:v>
                </c:pt>
                <c:pt idx="4">
                  <c:v>33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C7-441D-8B2D-43B788E1D64E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18</c:v>
                </c:pt>
                <c:pt idx="1">
                  <c:v>27</c:v>
                </c:pt>
                <c:pt idx="2">
                  <c:v>36</c:v>
                </c:pt>
                <c:pt idx="3">
                  <c:v>49</c:v>
                </c:pt>
                <c:pt idx="4">
                  <c:v>77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C7-441D-8B2D-43B788E1D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663488"/>
        <c:axId val="167665024"/>
        <c:axId val="167657472"/>
      </c:area3DChart>
      <c:catAx>
        <c:axId val="16766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7665024"/>
        <c:crosses val="autoZero"/>
        <c:auto val="1"/>
        <c:lblAlgn val="ctr"/>
        <c:lblOffset val="100"/>
        <c:noMultiLvlLbl val="0"/>
      </c:catAx>
      <c:valAx>
        <c:axId val="167665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7663488"/>
        <c:crosses val="autoZero"/>
        <c:crossBetween val="midCat"/>
      </c:valAx>
      <c:serAx>
        <c:axId val="167657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766502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10</c:v>
                </c:pt>
                <c:pt idx="5">
                  <c:v>9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4-4A96-AE14-E4792F05692D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14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44-4A96-AE14-E4792F05692D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11</c:v>
                </c:pt>
                <c:pt idx="3">
                  <c:v>10</c:v>
                </c:pt>
                <c:pt idx="4">
                  <c:v>13</c:v>
                </c:pt>
                <c:pt idx="5">
                  <c:v>12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44-4A96-AE14-E4792F05692D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4</c:v>
                </c:pt>
                <c:pt idx="2">
                  <c:v>16</c:v>
                </c:pt>
                <c:pt idx="3">
                  <c:v>21</c:v>
                </c:pt>
                <c:pt idx="4">
                  <c:v>30</c:v>
                </c:pt>
                <c:pt idx="5">
                  <c:v>21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44-4A96-AE14-E4792F05692D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13</c:v>
                </c:pt>
                <c:pt idx="1">
                  <c:v>13</c:v>
                </c:pt>
                <c:pt idx="2">
                  <c:v>25</c:v>
                </c:pt>
                <c:pt idx="3">
                  <c:v>22</c:v>
                </c:pt>
                <c:pt idx="4">
                  <c:v>33</c:v>
                </c:pt>
                <c:pt idx="5">
                  <c:v>33</c:v>
                </c:pt>
                <c:pt idx="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44-4A96-AE14-E4792F05692D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14</c:v>
                </c:pt>
                <c:pt idx="2">
                  <c:v>20</c:v>
                </c:pt>
                <c:pt idx="3">
                  <c:v>31</c:v>
                </c:pt>
                <c:pt idx="4">
                  <c:v>32</c:v>
                </c:pt>
                <c:pt idx="5">
                  <c:v>43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44-4A96-AE14-E4792F056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82848"/>
        <c:axId val="168384384"/>
        <c:axId val="167661056"/>
      </c:area3DChart>
      <c:catAx>
        <c:axId val="168382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8384384"/>
        <c:crosses val="autoZero"/>
        <c:auto val="1"/>
        <c:lblAlgn val="ctr"/>
        <c:lblOffset val="100"/>
        <c:noMultiLvlLbl val="0"/>
      </c:catAx>
      <c:valAx>
        <c:axId val="16838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8382848"/>
        <c:crosses val="autoZero"/>
        <c:crossBetween val="midCat"/>
      </c:valAx>
      <c:serAx>
        <c:axId val="1676610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6838438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13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8-4CD4-94EE-270BBD0EB94C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8</c:v>
                </c:pt>
                <c:pt idx="2">
                  <c:v>7</c:v>
                </c:pt>
                <c:pt idx="3">
                  <c:v>4</c:v>
                </c:pt>
                <c:pt idx="4">
                  <c:v>13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18-4CD4-94EE-270BBD0EB94C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11</c:v>
                </c:pt>
                <c:pt idx="3">
                  <c:v>16</c:v>
                </c:pt>
                <c:pt idx="4">
                  <c:v>25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18-4CD4-94EE-270BBD0EB94C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10</c:v>
                </c:pt>
                <c:pt idx="3">
                  <c:v>21</c:v>
                </c:pt>
                <c:pt idx="4">
                  <c:v>22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18-4CD4-94EE-270BBD0EB94C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30</c:v>
                </c:pt>
                <c:pt idx="4">
                  <c:v>33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18-4CD4-94EE-270BBD0EB94C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9</c:v>
                </c:pt>
                <c:pt idx="1">
                  <c:v>14</c:v>
                </c:pt>
                <c:pt idx="2">
                  <c:v>12</c:v>
                </c:pt>
                <c:pt idx="3">
                  <c:v>21</c:v>
                </c:pt>
                <c:pt idx="4">
                  <c:v>33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18-4CD4-94EE-270BBD0EB94C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18</c:v>
                </c:pt>
                <c:pt idx="1">
                  <c:v>27</c:v>
                </c:pt>
                <c:pt idx="2">
                  <c:v>36</c:v>
                </c:pt>
                <c:pt idx="3">
                  <c:v>49</c:v>
                </c:pt>
                <c:pt idx="4">
                  <c:v>77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18-4CD4-94EE-270BBD0EB94C}"/>
            </c:ext>
          </c:extLst>
        </c:ser>
        <c:bandFmts/>
        <c:axId val="168426880"/>
        <c:axId val="176292992"/>
        <c:axId val="167706112"/>
      </c:surface3DChart>
      <c:catAx>
        <c:axId val="168426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6292992"/>
        <c:crosses val="autoZero"/>
        <c:auto val="1"/>
        <c:lblAlgn val="ctr"/>
        <c:lblOffset val="100"/>
        <c:noMultiLvlLbl val="0"/>
      </c:catAx>
      <c:valAx>
        <c:axId val="176292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8426880"/>
        <c:crosses val="autoZero"/>
        <c:crossBetween val="midCat"/>
      </c:valAx>
      <c:serAx>
        <c:axId val="1677061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629299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</xdr:row>
      <xdr:rowOff>0</xdr:rowOff>
    </xdr:from>
    <xdr:to>
      <xdr:col>3</xdr:col>
      <xdr:colOff>266700</xdr:colOff>
      <xdr:row>7</xdr:row>
      <xdr:rowOff>15240</xdr:rowOff>
    </xdr:to>
    <xdr:sp macro="" textlink="">
      <xdr:nvSpPr>
        <xdr:cNvPr id="2" name="Text Box 6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318260" y="411480"/>
          <a:ext cx="1082040" cy="1211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52000"/>
          </a:srgbClr>
        </a:solidFill>
        <a:ln w="38100" cmpd="dbl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Dark Knowledge (tactics) grants PCs +3 to hit shades</a:t>
          </a:r>
        </a:p>
      </xdr:txBody>
    </xdr:sp>
    <xdr:clientData/>
  </xdr:twoCellAnchor>
  <xdr:twoCellAnchor>
    <xdr:from>
      <xdr:col>2</xdr:col>
      <xdr:colOff>297180</xdr:colOff>
      <xdr:row>20</xdr:row>
      <xdr:rowOff>160020</xdr:rowOff>
    </xdr:from>
    <xdr:to>
      <xdr:col>5</xdr:col>
      <xdr:colOff>571500</xdr:colOff>
      <xdr:row>23</xdr:row>
      <xdr:rowOff>144780</xdr:rowOff>
    </xdr:to>
    <xdr:sp macro="" textlink="">
      <xdr:nvSpPr>
        <xdr:cNvPr id="3" name="Text Box 6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981200" y="3947160"/>
          <a:ext cx="1470660" cy="579120"/>
        </a:xfrm>
        <a:prstGeom prst="rect">
          <a:avLst/>
        </a:prstGeom>
        <a:solidFill>
          <a:srgbClr val="CC99FF">
            <a:alpha val="51765"/>
          </a:srgbClr>
        </a:solidFill>
        <a:ln w="38100" cmpd="dbl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DK (tactics) grants enemies +2 to hit elves &amp; ½-elves</a:t>
          </a:r>
        </a:p>
      </xdr:txBody>
    </xdr:sp>
    <xdr:clientData/>
  </xdr:twoCellAnchor>
  <xdr:twoCellAnchor>
    <xdr:from>
      <xdr:col>0</xdr:col>
      <xdr:colOff>1021080</xdr:colOff>
      <xdr:row>14</xdr:row>
      <xdr:rowOff>15240</xdr:rowOff>
    </xdr:from>
    <xdr:to>
      <xdr:col>0</xdr:col>
      <xdr:colOff>1188720</xdr:colOff>
      <xdr:row>14</xdr:row>
      <xdr:rowOff>190500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021080" y="2613660"/>
          <a:ext cx="167640" cy="1752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52000"/>
          </a:srgbClr>
        </a:solidFill>
        <a:ln w="38100" cmpd="dbl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indent="0" algn="ctr" rtl="0">
            <a:defRPr sz="1000"/>
          </a:pPr>
          <a:endParaRPr lang="en-US" sz="1200" b="1" i="0" u="none" strike="noStrike" baseline="0">
            <a:solidFill>
              <a:srgbClr val="FF0000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1036320</xdr:colOff>
      <xdr:row>18</xdr:row>
      <xdr:rowOff>0</xdr:rowOff>
    </xdr:from>
    <xdr:to>
      <xdr:col>0</xdr:col>
      <xdr:colOff>1203960</xdr:colOff>
      <xdr:row>18</xdr:row>
      <xdr:rowOff>175260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036320" y="3390900"/>
          <a:ext cx="167640" cy="1752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52000"/>
          </a:srgbClr>
        </a:solidFill>
        <a:ln w="38100" cmpd="dbl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indent="0" algn="ctr" rtl="0">
            <a:defRPr sz="1000"/>
          </a:pPr>
          <a:endParaRPr lang="en-US" sz="1200" b="1" i="0" u="none" strike="noStrike" baseline="0">
            <a:solidFill>
              <a:srgbClr val="FF0000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1028700</xdr:colOff>
      <xdr:row>19</xdr:row>
      <xdr:rowOff>7620</xdr:rowOff>
    </xdr:from>
    <xdr:to>
      <xdr:col>0</xdr:col>
      <xdr:colOff>1196340</xdr:colOff>
      <xdr:row>19</xdr:row>
      <xdr:rowOff>182880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28700" y="3596640"/>
          <a:ext cx="167640" cy="1752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52000"/>
          </a:srgbClr>
        </a:solidFill>
        <a:ln w="38100" cmpd="dbl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indent="0" algn="ctr" rtl="0">
            <a:defRPr sz="1000"/>
          </a:pPr>
          <a:endParaRPr lang="en-US" sz="1200" b="1" i="0" u="none" strike="noStrike" baseline="0">
            <a:solidFill>
              <a:srgbClr val="FF0000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1021080</xdr:colOff>
      <xdr:row>12</xdr:row>
      <xdr:rowOff>15240</xdr:rowOff>
    </xdr:from>
    <xdr:to>
      <xdr:col>0</xdr:col>
      <xdr:colOff>1188720</xdr:colOff>
      <xdr:row>12</xdr:row>
      <xdr:rowOff>190500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021080" y="2217420"/>
          <a:ext cx="167640" cy="1752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52000"/>
          </a:srgbClr>
        </a:solidFill>
        <a:ln w="38100" cmpd="dbl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indent="0" algn="ctr" rtl="0">
            <a:defRPr sz="1000"/>
          </a:pPr>
          <a:endParaRPr lang="en-US" sz="1200" b="1" i="0" u="none" strike="noStrike" baseline="0">
            <a:solidFill>
              <a:srgbClr val="FF0000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1164170</xdr:colOff>
      <xdr:row>12</xdr:row>
      <xdr:rowOff>164834</xdr:rowOff>
    </xdr:from>
    <xdr:to>
      <xdr:col>2</xdr:col>
      <xdr:colOff>297180</xdr:colOff>
      <xdr:row>20</xdr:row>
      <xdr:rowOff>144780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>
          <a:endCxn id="7" idx="5"/>
        </xdr:cNvCxnSpPr>
      </xdr:nvCxnSpPr>
      <xdr:spPr>
        <a:xfrm flipH="1" flipV="1">
          <a:off x="1164170" y="2367014"/>
          <a:ext cx="817030" cy="1564906"/>
        </a:xfrm>
        <a:prstGeom prst="straightConnector1">
          <a:avLst/>
        </a:prstGeom>
        <a:ln w="15875">
          <a:solidFill>
            <a:schemeClr val="tx1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1217510</xdr:colOff>
      <xdr:row>14</xdr:row>
      <xdr:rowOff>164834</xdr:rowOff>
    </xdr:from>
    <xdr:to>
      <xdr:col>2</xdr:col>
      <xdr:colOff>297180</xdr:colOff>
      <xdr:row>20</xdr:row>
      <xdr:rowOff>160020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 flipV="1">
          <a:off x="1217510" y="2763254"/>
          <a:ext cx="763690" cy="1183906"/>
        </a:xfrm>
        <a:prstGeom prst="straightConnector1">
          <a:avLst/>
        </a:prstGeom>
        <a:ln w="15875">
          <a:solidFill>
            <a:schemeClr val="tx1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1225130</xdr:colOff>
      <xdr:row>18</xdr:row>
      <xdr:rowOff>88634</xdr:rowOff>
    </xdr:from>
    <xdr:to>
      <xdr:col>2</xdr:col>
      <xdr:colOff>274320</xdr:colOff>
      <xdr:row>20</xdr:row>
      <xdr:rowOff>152400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flipH="1" flipV="1">
          <a:off x="1225130" y="3479534"/>
          <a:ext cx="733210" cy="460006"/>
        </a:xfrm>
        <a:prstGeom prst="straightConnector1">
          <a:avLst/>
        </a:prstGeom>
        <a:ln w="15875">
          <a:solidFill>
            <a:schemeClr val="tx1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1209890</xdr:colOff>
      <xdr:row>19</xdr:row>
      <xdr:rowOff>149594</xdr:rowOff>
    </xdr:from>
    <xdr:to>
      <xdr:col>2</xdr:col>
      <xdr:colOff>289560</xdr:colOff>
      <xdr:row>20</xdr:row>
      <xdr:rowOff>160020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 flipV="1">
          <a:off x="1209890" y="3738614"/>
          <a:ext cx="763690" cy="208546"/>
        </a:xfrm>
        <a:prstGeom prst="straightConnector1">
          <a:avLst/>
        </a:prstGeom>
        <a:ln w="15875">
          <a:solidFill>
            <a:schemeClr val="tx1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workbookViewId="0"/>
  </sheetViews>
  <sheetFormatPr defaultRowHeight="15.6" x14ac:dyDescent="0.3"/>
  <cols>
    <col min="1" max="1" width="15.898437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7.3984375" style="21" bestFit="1" customWidth="1"/>
    <col min="7" max="7" width="2.69921875" customWidth="1"/>
    <col min="8" max="8" width="14.69921875" bestFit="1" customWidth="1"/>
    <col min="9" max="9" width="4.8984375" bestFit="1" customWidth="1"/>
    <col min="10" max="10" width="24.5" bestFit="1" customWidth="1"/>
    <col min="11" max="11" width="2.69921875" customWidth="1"/>
    <col min="12" max="12" width="16.796875" customWidth="1"/>
    <col min="13" max="13" width="7.3984375" bestFit="1" customWidth="1"/>
    <col min="14" max="14" width="22.69921875" bestFit="1" customWidth="1"/>
  </cols>
  <sheetData>
    <row r="1" spans="1:14" s="102" customFormat="1" ht="31.8" thickBot="1" x14ac:dyDescent="0.35">
      <c r="A1" s="100" t="s">
        <v>0</v>
      </c>
      <c r="B1" s="100" t="s">
        <v>1</v>
      </c>
      <c r="C1" s="100" t="s">
        <v>2</v>
      </c>
      <c r="D1" s="101" t="s">
        <v>3</v>
      </c>
      <c r="E1" s="100" t="s">
        <v>4</v>
      </c>
      <c r="F1" s="100" t="s">
        <v>5</v>
      </c>
      <c r="H1" s="103" t="s">
        <v>21</v>
      </c>
      <c r="I1" s="103"/>
      <c r="J1" s="103"/>
      <c r="K1" s="103"/>
      <c r="L1" s="103" t="s">
        <v>22</v>
      </c>
      <c r="M1" s="103"/>
      <c r="N1" s="103"/>
    </row>
    <row r="2" spans="1:14" ht="16.8" thickTop="1" thickBot="1" x14ac:dyDescent="0.35">
      <c r="A2" s="87" t="s">
        <v>137</v>
      </c>
      <c r="B2" s="87">
        <v>1</v>
      </c>
      <c r="C2" s="76">
        <v>3</v>
      </c>
      <c r="D2" s="122">
        <f t="shared" ref="D2:D20" ca="1" si="0">RANDBETWEEN(1,20)</f>
        <v>3</v>
      </c>
      <c r="E2" s="76">
        <f t="shared" ref="E2:E5" ca="1" si="1">SUM(C2:D2)</f>
        <v>6</v>
      </c>
      <c r="F2" s="76" t="s">
        <v>109</v>
      </c>
      <c r="H2" s="81" t="s">
        <v>0</v>
      </c>
      <c r="I2" s="82" t="s">
        <v>23</v>
      </c>
      <c r="J2" s="83" t="s">
        <v>24</v>
      </c>
      <c r="L2" s="92" t="s">
        <v>0</v>
      </c>
      <c r="M2" s="93" t="s">
        <v>23</v>
      </c>
      <c r="N2" s="94" t="s">
        <v>72</v>
      </c>
    </row>
    <row r="3" spans="1:14" x14ac:dyDescent="0.3">
      <c r="A3" s="77" t="s">
        <v>84</v>
      </c>
      <c r="B3" s="77">
        <v>2</v>
      </c>
      <c r="C3" s="76">
        <v>1</v>
      </c>
      <c r="D3" s="122">
        <f t="shared" ca="1" si="0"/>
        <v>5</v>
      </c>
      <c r="E3" s="76">
        <f t="shared" ca="1" si="1"/>
        <v>6</v>
      </c>
      <c r="F3" s="76" t="s">
        <v>79</v>
      </c>
      <c r="H3" s="84" t="s">
        <v>137</v>
      </c>
      <c r="I3" s="85">
        <v>12</v>
      </c>
      <c r="J3" s="86" t="s">
        <v>152</v>
      </c>
      <c r="L3" s="95" t="s">
        <v>80</v>
      </c>
      <c r="M3" s="77">
        <v>14</v>
      </c>
      <c r="N3" s="96" t="s">
        <v>88</v>
      </c>
    </row>
    <row r="4" spans="1:14" x14ac:dyDescent="0.3">
      <c r="A4" s="77" t="s">
        <v>87</v>
      </c>
      <c r="B4" s="77">
        <v>2</v>
      </c>
      <c r="C4" s="76">
        <v>4</v>
      </c>
      <c r="D4" s="122">
        <f t="shared" ca="1" si="0"/>
        <v>9</v>
      </c>
      <c r="E4" s="76">
        <f t="shared" ca="1" si="1"/>
        <v>13</v>
      </c>
      <c r="F4" s="76" t="s">
        <v>6</v>
      </c>
      <c r="H4" s="84" t="s">
        <v>141</v>
      </c>
      <c r="I4" s="87">
        <v>12</v>
      </c>
      <c r="J4" s="86" t="s">
        <v>153</v>
      </c>
      <c r="L4" s="95" t="s">
        <v>81</v>
      </c>
      <c r="M4" s="77" t="s">
        <v>146</v>
      </c>
      <c r="N4" s="96" t="s">
        <v>145</v>
      </c>
    </row>
    <row r="5" spans="1:14" x14ac:dyDescent="0.3">
      <c r="A5" s="87" t="s">
        <v>139</v>
      </c>
      <c r="B5" s="87">
        <v>1</v>
      </c>
      <c r="C5" s="76">
        <v>4</v>
      </c>
      <c r="D5" s="122">
        <f t="shared" ca="1" si="0"/>
        <v>18</v>
      </c>
      <c r="E5" s="76">
        <f t="shared" ca="1" si="1"/>
        <v>22</v>
      </c>
      <c r="F5" s="76" t="s">
        <v>6</v>
      </c>
      <c r="H5" s="84" t="s">
        <v>139</v>
      </c>
      <c r="I5" s="87">
        <v>12</v>
      </c>
      <c r="J5" s="86" t="s">
        <v>154</v>
      </c>
      <c r="L5" s="95" t="s">
        <v>82</v>
      </c>
      <c r="M5" s="77">
        <v>13</v>
      </c>
      <c r="N5" s="96" t="s">
        <v>133</v>
      </c>
    </row>
    <row r="6" spans="1:14" x14ac:dyDescent="0.3">
      <c r="A6" s="87" t="s">
        <v>142</v>
      </c>
      <c r="B6" s="87">
        <v>1</v>
      </c>
      <c r="C6" s="76">
        <v>2</v>
      </c>
      <c r="D6" s="122">
        <f t="shared" ca="1" si="0"/>
        <v>13</v>
      </c>
      <c r="E6" s="76">
        <f t="shared" ref="E6:E9" ca="1" si="2">SUM(C6:D6)</f>
        <v>15</v>
      </c>
      <c r="F6" s="76" t="s">
        <v>6</v>
      </c>
      <c r="H6" s="84" t="s">
        <v>140</v>
      </c>
      <c r="I6" s="87">
        <v>10</v>
      </c>
      <c r="J6" s="86" t="s">
        <v>155</v>
      </c>
      <c r="L6" s="95" t="s">
        <v>83</v>
      </c>
      <c r="M6" s="77">
        <v>10</v>
      </c>
      <c r="N6" s="138" t="s">
        <v>134</v>
      </c>
    </row>
    <row r="7" spans="1:14" x14ac:dyDescent="0.3">
      <c r="A7" s="87" t="s">
        <v>140</v>
      </c>
      <c r="B7" s="87">
        <v>1</v>
      </c>
      <c r="C7" s="76">
        <v>-1</v>
      </c>
      <c r="D7" s="122">
        <f t="shared" ca="1" si="0"/>
        <v>3</v>
      </c>
      <c r="E7" s="76">
        <f t="shared" ca="1" si="2"/>
        <v>2</v>
      </c>
      <c r="F7" s="76" t="s">
        <v>79</v>
      </c>
      <c r="H7" s="84" t="s">
        <v>138</v>
      </c>
      <c r="I7" s="87">
        <v>9</v>
      </c>
      <c r="J7" s="86" t="s">
        <v>156</v>
      </c>
      <c r="L7" s="95" t="s">
        <v>84</v>
      </c>
      <c r="M7" s="77">
        <v>9</v>
      </c>
      <c r="N7" s="96" t="s">
        <v>135</v>
      </c>
    </row>
    <row r="8" spans="1:14" x14ac:dyDescent="0.3">
      <c r="A8" s="87" t="s">
        <v>138</v>
      </c>
      <c r="B8" s="87">
        <v>1</v>
      </c>
      <c r="C8" s="76">
        <v>6</v>
      </c>
      <c r="D8" s="122">
        <f t="shared" ca="1" si="0"/>
        <v>7</v>
      </c>
      <c r="E8" s="76">
        <f t="shared" ca="1" si="2"/>
        <v>13</v>
      </c>
      <c r="F8" s="76" t="s">
        <v>6</v>
      </c>
      <c r="H8" s="84" t="s">
        <v>142</v>
      </c>
      <c r="I8" s="87">
        <v>10</v>
      </c>
      <c r="J8" s="86" t="s">
        <v>157</v>
      </c>
      <c r="L8" s="95" t="s">
        <v>86</v>
      </c>
      <c r="M8" s="77">
        <v>8</v>
      </c>
      <c r="N8" s="96" t="s">
        <v>136</v>
      </c>
    </row>
    <row r="9" spans="1:14" x14ac:dyDescent="0.3">
      <c r="A9" s="87" t="s">
        <v>147</v>
      </c>
      <c r="B9" s="87">
        <v>1</v>
      </c>
      <c r="C9" s="76">
        <v>1</v>
      </c>
      <c r="D9" s="122">
        <f t="shared" ca="1" si="0"/>
        <v>7</v>
      </c>
      <c r="E9" s="76">
        <f t="shared" ca="1" si="2"/>
        <v>8</v>
      </c>
      <c r="F9" s="76" t="s">
        <v>6</v>
      </c>
      <c r="H9" s="84" t="s">
        <v>143</v>
      </c>
      <c r="I9" s="87">
        <v>12</v>
      </c>
      <c r="J9" s="86" t="s">
        <v>158</v>
      </c>
      <c r="L9" s="95" t="s">
        <v>85</v>
      </c>
      <c r="M9" s="77">
        <v>7</v>
      </c>
      <c r="N9" s="96" t="s">
        <v>101</v>
      </c>
    </row>
    <row r="10" spans="1:14" ht="16.2" thickBot="1" x14ac:dyDescent="0.35">
      <c r="A10" s="87" t="s">
        <v>141</v>
      </c>
      <c r="B10" s="87">
        <v>1</v>
      </c>
      <c r="C10" s="76">
        <v>4</v>
      </c>
      <c r="D10" s="122">
        <f t="shared" ref="D10:D15" ca="1" si="3">RANDBETWEEN(1,20)</f>
        <v>1</v>
      </c>
      <c r="E10" s="76">
        <f t="shared" ref="E10:E15" ca="1" si="4">SUM(C10:D10)</f>
        <v>5</v>
      </c>
      <c r="F10" s="76" t="s">
        <v>6</v>
      </c>
      <c r="H10" s="84" t="s">
        <v>147</v>
      </c>
      <c r="I10" s="87">
        <v>7</v>
      </c>
      <c r="J10" s="86" t="s">
        <v>159</v>
      </c>
      <c r="L10" s="95" t="s">
        <v>87</v>
      </c>
      <c r="M10" s="77">
        <v>6</v>
      </c>
      <c r="N10" s="96" t="s">
        <v>102</v>
      </c>
    </row>
    <row r="11" spans="1:14" x14ac:dyDescent="0.3">
      <c r="A11" s="87" t="s">
        <v>143</v>
      </c>
      <c r="B11" s="87">
        <v>1</v>
      </c>
      <c r="C11" s="76">
        <v>0</v>
      </c>
      <c r="D11" s="122">
        <f t="shared" ca="1" si="3"/>
        <v>5</v>
      </c>
      <c r="E11" s="76">
        <f t="shared" ca="1" si="4"/>
        <v>5</v>
      </c>
      <c r="F11" s="76" t="s">
        <v>6</v>
      </c>
      <c r="H11" s="116" t="s">
        <v>25</v>
      </c>
      <c r="I11" s="88">
        <f>AVERAGE(I3:I10)</f>
        <v>10.5</v>
      </c>
      <c r="J11" s="89"/>
      <c r="L11" s="119" t="s">
        <v>25</v>
      </c>
      <c r="M11" s="127">
        <f>AVERAGE(M3:M10)</f>
        <v>9.5714285714285712</v>
      </c>
      <c r="N11" s="97"/>
    </row>
    <row r="12" spans="1:14" x14ac:dyDescent="0.3">
      <c r="A12" s="77" t="s">
        <v>80</v>
      </c>
      <c r="B12" s="77">
        <v>2</v>
      </c>
      <c r="C12" s="76">
        <v>4</v>
      </c>
      <c r="D12" s="122">
        <f t="shared" ca="1" si="3"/>
        <v>13</v>
      </c>
      <c r="E12" s="76">
        <f t="shared" ca="1" si="4"/>
        <v>17</v>
      </c>
      <c r="F12" s="76" t="s">
        <v>90</v>
      </c>
      <c r="H12" s="117" t="s">
        <v>26</v>
      </c>
      <c r="I12" s="90">
        <f>SUM(I3:I10)</f>
        <v>84</v>
      </c>
      <c r="J12" s="86"/>
      <c r="L12" s="120" t="s">
        <v>26</v>
      </c>
      <c r="M12" s="98">
        <f>SUM(M3:M10)</f>
        <v>67</v>
      </c>
      <c r="N12" s="96"/>
    </row>
    <row r="13" spans="1:14" x14ac:dyDescent="0.3">
      <c r="A13" s="77" t="s">
        <v>82</v>
      </c>
      <c r="B13" s="77">
        <v>2</v>
      </c>
      <c r="C13" s="76">
        <v>1</v>
      </c>
      <c r="D13" s="122">
        <f t="shared" ca="1" si="3"/>
        <v>20</v>
      </c>
      <c r="E13" s="76">
        <f t="shared" ca="1" si="4"/>
        <v>21</v>
      </c>
      <c r="F13" s="76" t="s">
        <v>79</v>
      </c>
      <c r="H13" s="117" t="s">
        <v>27</v>
      </c>
      <c r="I13" s="90">
        <f>COUNT(I3:I10)</f>
        <v>8</v>
      </c>
      <c r="J13" s="86"/>
      <c r="L13" s="120" t="s">
        <v>27</v>
      </c>
      <c r="M13" s="98">
        <f>COUNT(M3:M10)</f>
        <v>7</v>
      </c>
      <c r="N13" s="96"/>
    </row>
    <row r="14" spans="1:14" x14ac:dyDescent="0.3">
      <c r="A14" s="77" t="s">
        <v>81</v>
      </c>
      <c r="B14" s="77">
        <v>2</v>
      </c>
      <c r="C14" s="76">
        <v>7</v>
      </c>
      <c r="D14" s="122">
        <f t="shared" ca="1" si="3"/>
        <v>11</v>
      </c>
      <c r="E14" s="76">
        <f t="shared" ca="1" si="4"/>
        <v>18</v>
      </c>
      <c r="F14" s="76" t="s">
        <v>89</v>
      </c>
      <c r="H14" s="117" t="s">
        <v>29</v>
      </c>
      <c r="I14" s="112">
        <f>I12/4</f>
        <v>21</v>
      </c>
      <c r="J14" s="86" t="s">
        <v>30</v>
      </c>
      <c r="L14" s="120" t="s">
        <v>29</v>
      </c>
      <c r="M14" s="110">
        <f>M12/4</f>
        <v>16.75</v>
      </c>
      <c r="N14" s="96" t="s">
        <v>30</v>
      </c>
    </row>
    <row r="15" spans="1:14" ht="16.2" thickBot="1" x14ac:dyDescent="0.35">
      <c r="A15" s="77" t="s">
        <v>83</v>
      </c>
      <c r="B15" s="77">
        <v>2</v>
      </c>
      <c r="C15" s="76">
        <v>1</v>
      </c>
      <c r="D15" s="122">
        <f t="shared" ca="1" si="3"/>
        <v>15</v>
      </c>
      <c r="E15" s="76">
        <f t="shared" ca="1" si="4"/>
        <v>16</v>
      </c>
      <c r="F15" s="76" t="s">
        <v>79</v>
      </c>
      <c r="H15" s="118" t="s">
        <v>31</v>
      </c>
      <c r="I15" s="113">
        <f>I14*2</f>
        <v>42</v>
      </c>
      <c r="J15" s="91" t="s">
        <v>32</v>
      </c>
      <c r="L15" s="121" t="s">
        <v>31</v>
      </c>
      <c r="M15" s="111">
        <f>M14*2</f>
        <v>33.5</v>
      </c>
      <c r="N15" s="99" t="s">
        <v>32</v>
      </c>
    </row>
    <row r="16" spans="1:14" ht="16.2" thickTop="1" x14ac:dyDescent="0.3">
      <c r="H16" s="139"/>
      <c r="I16" s="139"/>
      <c r="J16" s="139"/>
    </row>
    <row r="17" spans="1:14" x14ac:dyDescent="0.3">
      <c r="D17" s="122">
        <f ca="1">RANDBETWEEN(1,20)</f>
        <v>1</v>
      </c>
      <c r="L17" s="80" t="s">
        <v>33</v>
      </c>
      <c r="M17" s="114">
        <f>I14</f>
        <v>21</v>
      </c>
    </row>
    <row r="18" spans="1:14" x14ac:dyDescent="0.3">
      <c r="L18" s="80" t="s">
        <v>34</v>
      </c>
      <c r="M18" s="114">
        <f>I15</f>
        <v>42</v>
      </c>
    </row>
    <row r="19" spans="1:14" x14ac:dyDescent="0.3">
      <c r="A19" s="77" t="s">
        <v>85</v>
      </c>
      <c r="B19" s="77">
        <v>2</v>
      </c>
      <c r="C19" s="76">
        <v>5</v>
      </c>
      <c r="D19" s="122">
        <f ca="1">RANDBETWEEN(1,20)</f>
        <v>4</v>
      </c>
      <c r="E19" s="76">
        <f ca="1">SUM(C19:D19)</f>
        <v>9</v>
      </c>
      <c r="F19" s="76" t="s">
        <v>149</v>
      </c>
      <c r="L19" s="80" t="s">
        <v>35</v>
      </c>
      <c r="M19" s="114">
        <f>I12</f>
        <v>84</v>
      </c>
    </row>
    <row r="20" spans="1:14" x14ac:dyDescent="0.3">
      <c r="A20" s="77" t="s">
        <v>86</v>
      </c>
      <c r="B20" s="77">
        <v>2</v>
      </c>
      <c r="C20" s="76">
        <v>2</v>
      </c>
      <c r="D20" s="122">
        <f t="shared" ca="1" si="0"/>
        <v>14</v>
      </c>
      <c r="E20" s="76">
        <f ca="1">SUM(C20:D20)</f>
        <v>16</v>
      </c>
      <c r="F20" s="76" t="s">
        <v>151</v>
      </c>
      <c r="N20" s="114"/>
    </row>
    <row r="21" spans="1:14" x14ac:dyDescent="0.3">
      <c r="L21" s="15" t="s">
        <v>36</v>
      </c>
      <c r="M21" s="114">
        <f>M12</f>
        <v>67</v>
      </c>
    </row>
  </sheetData>
  <sortState xmlns:xlrd2="http://schemas.microsoft.com/office/spreadsheetml/2017/richdata2" ref="A2:F17">
    <sortCondition descending="1" ref="E2:E17"/>
    <sortCondition descending="1" ref="C2:C17"/>
  </sortState>
  <conditionalFormatting sqref="M21">
    <cfRule type="cellIs" dxfId="993" priority="1430" operator="greaterThan">
      <formula>$M$19</formula>
    </cfRule>
    <cfRule type="cellIs" dxfId="992" priority="1431" operator="between">
      <formula>$M$18</formula>
      <formula>$M$19</formula>
    </cfRule>
    <cfRule type="cellIs" dxfId="991" priority="1432" operator="between">
      <formula>$M$17</formula>
      <formula>$M$18</formula>
    </cfRule>
    <cfRule type="cellIs" dxfId="990" priority="1433" operator="lessThan">
      <formula>$M$17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3"/>
  <sheetViews>
    <sheetView showGridLines="0" workbookViewId="0"/>
  </sheetViews>
  <sheetFormatPr defaultRowHeight="15.6" x14ac:dyDescent="0.3"/>
  <cols>
    <col min="1" max="1" width="15.8984375" style="154" bestFit="1" customWidth="1"/>
    <col min="2" max="2" width="21.8984375" style="154" bestFit="1" customWidth="1"/>
    <col min="3" max="3" width="25.3984375" style="154" bestFit="1" customWidth="1"/>
    <col min="4" max="4" width="4.8984375" style="154" bestFit="1" customWidth="1"/>
    <col min="5" max="5" width="5.796875" style="154" bestFit="1" customWidth="1"/>
    <col min="6" max="6" width="3.8984375" style="154" bestFit="1" customWidth="1"/>
    <col min="7" max="7" width="7.09765625" style="154" bestFit="1" customWidth="1"/>
    <col min="8" max="8" width="3.8984375" style="154" bestFit="1" customWidth="1"/>
    <col min="9" max="9" width="5.3984375" style="154" bestFit="1" customWidth="1"/>
    <col min="10" max="10" width="22" style="145" bestFit="1" customWidth="1"/>
    <col min="11" max="16384" width="8.796875" style="145"/>
  </cols>
  <sheetData>
    <row r="1" spans="1:10" ht="16.2" thickBot="1" x14ac:dyDescent="0.35">
      <c r="A1" s="140" t="s">
        <v>0</v>
      </c>
      <c r="B1" s="141" t="s">
        <v>37</v>
      </c>
      <c r="C1" s="141" t="s">
        <v>38</v>
      </c>
      <c r="D1" s="142" t="s">
        <v>39</v>
      </c>
      <c r="E1" s="141" t="s">
        <v>40</v>
      </c>
      <c r="F1" s="141" t="s">
        <v>41</v>
      </c>
      <c r="G1" s="141" t="s">
        <v>42</v>
      </c>
      <c r="H1" s="143" t="s">
        <v>43</v>
      </c>
      <c r="I1" s="144" t="s">
        <v>28</v>
      </c>
      <c r="J1" s="144" t="s">
        <v>126</v>
      </c>
    </row>
    <row r="2" spans="1:10" x14ac:dyDescent="0.3">
      <c r="A2" s="155" t="s">
        <v>169</v>
      </c>
      <c r="B2" s="147" t="s">
        <v>100</v>
      </c>
      <c r="C2" s="147" t="s">
        <v>100</v>
      </c>
      <c r="D2" s="148">
        <v>-13</v>
      </c>
      <c r="E2" s="147">
        <v>-4</v>
      </c>
      <c r="F2" s="147">
        <v>0</v>
      </c>
      <c r="G2" s="147">
        <v>0</v>
      </c>
      <c r="H2" s="149">
        <f t="shared" ref="H2:H3" ca="1" si="0">RANDBETWEEN(1,20)</f>
        <v>18</v>
      </c>
      <c r="I2" s="147">
        <f t="shared" ref="I2:I3" ca="1" si="1">SUM(D2:H2)</f>
        <v>1</v>
      </c>
      <c r="J2" s="171"/>
    </row>
    <row r="3" spans="1:10" x14ac:dyDescent="0.3">
      <c r="A3" s="156"/>
      <c r="B3" s="151"/>
      <c r="C3" s="151"/>
      <c r="D3" s="148">
        <v>0</v>
      </c>
      <c r="E3" s="151">
        <v>0</v>
      </c>
      <c r="F3" s="151">
        <v>0</v>
      </c>
      <c r="G3" s="151">
        <v>0</v>
      </c>
      <c r="H3" s="153">
        <f t="shared" ca="1" si="0"/>
        <v>18</v>
      </c>
      <c r="I3" s="151">
        <f t="shared" ca="1" si="1"/>
        <v>18</v>
      </c>
      <c r="J3" s="172"/>
    </row>
    <row r="4" spans="1:10" ht="16.2" thickBot="1" x14ac:dyDescent="0.35">
      <c r="A4" s="145"/>
      <c r="B4" s="145"/>
      <c r="C4" s="145"/>
      <c r="D4" s="145"/>
      <c r="E4" s="145"/>
      <c r="F4" s="145"/>
      <c r="G4" s="145"/>
      <c r="H4" s="145"/>
      <c r="I4" s="145"/>
    </row>
    <row r="5" spans="1:10" ht="16.2" thickBot="1" x14ac:dyDescent="0.35">
      <c r="A5" s="140" t="s">
        <v>0</v>
      </c>
      <c r="B5" s="141" t="s">
        <v>37</v>
      </c>
      <c r="C5" s="141" t="s">
        <v>38</v>
      </c>
      <c r="D5" s="142" t="s">
        <v>39</v>
      </c>
      <c r="E5" s="141" t="s">
        <v>40</v>
      </c>
      <c r="F5" s="141" t="s">
        <v>41</v>
      </c>
      <c r="G5" s="141" t="s">
        <v>42</v>
      </c>
      <c r="H5" s="143" t="s">
        <v>43</v>
      </c>
      <c r="I5" s="144" t="s">
        <v>28</v>
      </c>
      <c r="J5" s="144" t="s">
        <v>126</v>
      </c>
    </row>
    <row r="6" spans="1:10" x14ac:dyDescent="0.3">
      <c r="A6" s="146" t="s">
        <v>82</v>
      </c>
      <c r="B6" s="147" t="s">
        <v>98</v>
      </c>
      <c r="C6" s="147" t="s">
        <v>110</v>
      </c>
      <c r="D6" s="167">
        <f>13-1</f>
        <v>12</v>
      </c>
      <c r="E6" s="168">
        <f t="shared" ref="E6:E11" si="2">5+2</f>
        <v>7</v>
      </c>
      <c r="F6" s="147">
        <v>1</v>
      </c>
      <c r="G6" s="155">
        <v>1</v>
      </c>
      <c r="H6" s="149">
        <f t="shared" ref="H6:H16" ca="1" si="3">RANDBETWEEN(1,20)</f>
        <v>19</v>
      </c>
      <c r="I6" s="147">
        <f t="shared" ref="I6:I16" ca="1" si="4">SUM(D6:H6)</f>
        <v>40</v>
      </c>
      <c r="J6" s="171" t="s">
        <v>162</v>
      </c>
    </row>
    <row r="7" spans="1:10" x14ac:dyDescent="0.3">
      <c r="A7" s="146" t="s">
        <v>82</v>
      </c>
      <c r="B7" s="147" t="s">
        <v>111</v>
      </c>
      <c r="C7" s="147" t="s">
        <v>110</v>
      </c>
      <c r="D7" s="167">
        <f>D6-5</f>
        <v>7</v>
      </c>
      <c r="E7" s="168">
        <f t="shared" si="2"/>
        <v>7</v>
      </c>
      <c r="F7" s="147">
        <v>1</v>
      </c>
      <c r="G7" s="155">
        <v>1</v>
      </c>
      <c r="H7" s="149">
        <f t="shared" ca="1" si="3"/>
        <v>12</v>
      </c>
      <c r="I7" s="147">
        <f t="shared" ca="1" si="4"/>
        <v>28</v>
      </c>
      <c r="J7" s="171" t="s">
        <v>162</v>
      </c>
    </row>
    <row r="8" spans="1:10" x14ac:dyDescent="0.3">
      <c r="A8" s="146" t="s">
        <v>82</v>
      </c>
      <c r="B8" s="147" t="s">
        <v>168</v>
      </c>
      <c r="C8" s="147" t="s">
        <v>110</v>
      </c>
      <c r="D8" s="167">
        <f>D7-5</f>
        <v>2</v>
      </c>
      <c r="E8" s="168">
        <f t="shared" si="2"/>
        <v>7</v>
      </c>
      <c r="F8" s="147">
        <v>1</v>
      </c>
      <c r="G8" s="155">
        <v>1</v>
      </c>
      <c r="H8" s="149">
        <f t="shared" ca="1" si="3"/>
        <v>8</v>
      </c>
      <c r="I8" s="147">
        <f t="shared" ca="1" si="4"/>
        <v>19</v>
      </c>
      <c r="J8" s="171" t="s">
        <v>162</v>
      </c>
    </row>
    <row r="9" spans="1:10" x14ac:dyDescent="0.3">
      <c r="A9" s="146" t="s">
        <v>82</v>
      </c>
      <c r="B9" s="147" t="s">
        <v>99</v>
      </c>
      <c r="C9" s="147" t="s">
        <v>112</v>
      </c>
      <c r="D9" s="167">
        <f>13-1</f>
        <v>12</v>
      </c>
      <c r="E9" s="168">
        <f t="shared" si="2"/>
        <v>7</v>
      </c>
      <c r="F9" s="147">
        <v>1</v>
      </c>
      <c r="G9" s="155">
        <v>1</v>
      </c>
      <c r="H9" s="149">
        <f t="shared" ca="1" si="3"/>
        <v>7</v>
      </c>
      <c r="I9" s="147">
        <f t="shared" ca="1" si="4"/>
        <v>28</v>
      </c>
      <c r="J9" s="171" t="s">
        <v>162</v>
      </c>
    </row>
    <row r="10" spans="1:10" x14ac:dyDescent="0.3">
      <c r="A10" s="146" t="s">
        <v>82</v>
      </c>
      <c r="B10" s="147" t="s">
        <v>113</v>
      </c>
      <c r="C10" s="147" t="s">
        <v>109</v>
      </c>
      <c r="D10" s="167">
        <f>13-1</f>
        <v>12</v>
      </c>
      <c r="E10" s="147">
        <v>-1</v>
      </c>
      <c r="F10" s="147">
        <v>0</v>
      </c>
      <c r="G10" s="155">
        <v>1</v>
      </c>
      <c r="H10" s="149">
        <f t="shared" ca="1" si="3"/>
        <v>9</v>
      </c>
      <c r="I10" s="147">
        <f t="shared" ca="1" si="4"/>
        <v>21</v>
      </c>
      <c r="J10" s="171" t="s">
        <v>162</v>
      </c>
    </row>
    <row r="11" spans="1:10" x14ac:dyDescent="0.3">
      <c r="A11" s="150" t="s">
        <v>82</v>
      </c>
      <c r="B11" s="151" t="s">
        <v>100</v>
      </c>
      <c r="C11" s="151" t="s">
        <v>100</v>
      </c>
      <c r="D11" s="169">
        <f>13-1</f>
        <v>12</v>
      </c>
      <c r="E11" s="170">
        <f t="shared" si="2"/>
        <v>7</v>
      </c>
      <c r="F11" s="151">
        <v>0</v>
      </c>
      <c r="G11" s="156">
        <v>1</v>
      </c>
      <c r="H11" s="153">
        <f t="shared" ca="1" si="3"/>
        <v>7</v>
      </c>
      <c r="I11" s="151">
        <f t="shared" ca="1" si="4"/>
        <v>27</v>
      </c>
      <c r="J11" s="172" t="s">
        <v>162</v>
      </c>
    </row>
    <row r="12" spans="1:10" x14ac:dyDescent="0.3">
      <c r="A12" s="146" t="s">
        <v>81</v>
      </c>
      <c r="B12" s="147" t="s">
        <v>103</v>
      </c>
      <c r="C12" s="147" t="s">
        <v>104</v>
      </c>
      <c r="D12" s="167">
        <f t="shared" ref="D12:E16" si="5">4+2</f>
        <v>6</v>
      </c>
      <c r="E12" s="168">
        <f t="shared" si="5"/>
        <v>6</v>
      </c>
      <c r="F12" s="147">
        <v>1</v>
      </c>
      <c r="G12" s="147">
        <v>0</v>
      </c>
      <c r="H12" s="149">
        <f t="shared" ca="1" si="3"/>
        <v>6</v>
      </c>
      <c r="I12" s="147">
        <f t="shared" ca="1" si="4"/>
        <v>19</v>
      </c>
      <c r="J12" s="171" t="s">
        <v>128</v>
      </c>
    </row>
    <row r="13" spans="1:10" x14ac:dyDescent="0.3">
      <c r="A13" s="146" t="s">
        <v>81</v>
      </c>
      <c r="B13" s="147" t="s">
        <v>105</v>
      </c>
      <c r="C13" s="147" t="s">
        <v>104</v>
      </c>
      <c r="D13" s="167">
        <f t="shared" si="5"/>
        <v>6</v>
      </c>
      <c r="E13" s="168">
        <f t="shared" si="5"/>
        <v>6</v>
      </c>
      <c r="F13" s="147">
        <v>1</v>
      </c>
      <c r="G13" s="147">
        <v>0</v>
      </c>
      <c r="H13" s="149">
        <f t="shared" ca="1" si="3"/>
        <v>13</v>
      </c>
      <c r="I13" s="147">
        <f t="shared" ca="1" si="4"/>
        <v>26</v>
      </c>
      <c r="J13" s="171" t="s">
        <v>128</v>
      </c>
    </row>
    <row r="14" spans="1:10" x14ac:dyDescent="0.3">
      <c r="A14" s="146" t="s">
        <v>81</v>
      </c>
      <c r="B14" s="147" t="s">
        <v>106</v>
      </c>
      <c r="C14" s="147" t="s">
        <v>107</v>
      </c>
      <c r="D14" s="167">
        <f t="shared" si="5"/>
        <v>6</v>
      </c>
      <c r="E14" s="168">
        <f>4+2-5</f>
        <v>1</v>
      </c>
      <c r="F14" s="147">
        <v>0</v>
      </c>
      <c r="G14" s="147">
        <v>0</v>
      </c>
      <c r="H14" s="149">
        <f t="shared" ca="1" si="3"/>
        <v>9</v>
      </c>
      <c r="I14" s="147">
        <f t="shared" ca="1" si="4"/>
        <v>16</v>
      </c>
      <c r="J14" s="171" t="s">
        <v>128</v>
      </c>
    </row>
    <row r="15" spans="1:10" x14ac:dyDescent="0.3">
      <c r="A15" s="146" t="s">
        <v>81</v>
      </c>
      <c r="B15" s="147" t="s">
        <v>108</v>
      </c>
      <c r="C15" s="147" t="s">
        <v>109</v>
      </c>
      <c r="D15" s="167">
        <f t="shared" si="5"/>
        <v>6</v>
      </c>
      <c r="E15" s="168">
        <v>2</v>
      </c>
      <c r="F15" s="147">
        <v>0</v>
      </c>
      <c r="G15" s="147">
        <v>0</v>
      </c>
      <c r="H15" s="149">
        <f t="shared" ca="1" si="3"/>
        <v>7</v>
      </c>
      <c r="I15" s="147">
        <f t="shared" ca="1" si="4"/>
        <v>15</v>
      </c>
      <c r="J15" s="171" t="s">
        <v>128</v>
      </c>
    </row>
    <row r="16" spans="1:10" x14ac:dyDescent="0.3">
      <c r="A16" s="150" t="s">
        <v>81</v>
      </c>
      <c r="B16" s="151" t="s">
        <v>100</v>
      </c>
      <c r="C16" s="151" t="s">
        <v>100</v>
      </c>
      <c r="D16" s="169">
        <f t="shared" si="5"/>
        <v>6</v>
      </c>
      <c r="E16" s="170">
        <v>-1</v>
      </c>
      <c r="F16" s="151">
        <v>0</v>
      </c>
      <c r="G16" s="151">
        <v>0</v>
      </c>
      <c r="H16" s="153">
        <f t="shared" ca="1" si="3"/>
        <v>7</v>
      </c>
      <c r="I16" s="151">
        <f t="shared" ca="1" si="4"/>
        <v>12</v>
      </c>
      <c r="J16" s="172" t="s">
        <v>128</v>
      </c>
    </row>
    <row r="17" spans="1:10" ht="18.600000000000001" x14ac:dyDescent="0.3">
      <c r="A17" s="146" t="s">
        <v>83</v>
      </c>
      <c r="B17" s="147" t="s">
        <v>93</v>
      </c>
      <c r="C17" s="147" t="s">
        <v>114</v>
      </c>
      <c r="D17" s="167">
        <v>5</v>
      </c>
      <c r="E17" s="147">
        <v>0</v>
      </c>
      <c r="F17" s="147">
        <v>2</v>
      </c>
      <c r="G17" s="147">
        <v>0</v>
      </c>
      <c r="H17" s="149">
        <f t="shared" ref="H17:H42" ca="1" si="6">RANDBETWEEN(1,20)</f>
        <v>14</v>
      </c>
      <c r="I17" s="147">
        <f t="shared" ref="I17:I35" ca="1" si="7">SUM(D17:H17)</f>
        <v>21</v>
      </c>
      <c r="J17" s="147"/>
    </row>
    <row r="18" spans="1:10" x14ac:dyDescent="0.3">
      <c r="A18" s="146" t="s">
        <v>83</v>
      </c>
      <c r="B18" s="147" t="s">
        <v>94</v>
      </c>
      <c r="C18" s="147" t="s">
        <v>115</v>
      </c>
      <c r="D18" s="167">
        <v>5</v>
      </c>
      <c r="E18" s="147">
        <v>0</v>
      </c>
      <c r="F18" s="147">
        <v>1</v>
      </c>
      <c r="G18" s="147">
        <v>0</v>
      </c>
      <c r="H18" s="149">
        <f t="shared" ca="1" si="6"/>
        <v>9</v>
      </c>
      <c r="I18" s="147">
        <f t="shared" ca="1" si="7"/>
        <v>15</v>
      </c>
      <c r="J18" s="147"/>
    </row>
    <row r="19" spans="1:10" x14ac:dyDescent="0.3">
      <c r="A19" s="146" t="s">
        <v>83</v>
      </c>
      <c r="B19" s="147" t="s">
        <v>113</v>
      </c>
      <c r="C19" s="147" t="s">
        <v>109</v>
      </c>
      <c r="D19" s="167">
        <v>5</v>
      </c>
      <c r="E19" s="147">
        <v>0</v>
      </c>
      <c r="F19" s="147">
        <v>0</v>
      </c>
      <c r="G19" s="147">
        <v>0</v>
      </c>
      <c r="H19" s="149">
        <f t="shared" ca="1" si="6"/>
        <v>8</v>
      </c>
      <c r="I19" s="147">
        <f t="shared" ca="1" si="7"/>
        <v>13</v>
      </c>
      <c r="J19" s="147"/>
    </row>
    <row r="20" spans="1:10" x14ac:dyDescent="0.3">
      <c r="A20" s="146" t="s">
        <v>83</v>
      </c>
      <c r="B20" s="147" t="s">
        <v>116</v>
      </c>
      <c r="C20" s="147" t="s">
        <v>109</v>
      </c>
      <c r="D20" s="167">
        <v>9</v>
      </c>
      <c r="E20" s="147">
        <v>0</v>
      </c>
      <c r="F20" s="147">
        <v>0</v>
      </c>
      <c r="G20" s="147">
        <v>0</v>
      </c>
      <c r="H20" s="149">
        <f t="shared" ca="1" si="6"/>
        <v>2</v>
      </c>
      <c r="I20" s="147">
        <f t="shared" ca="1" si="7"/>
        <v>11</v>
      </c>
      <c r="J20" s="147"/>
    </row>
    <row r="21" spans="1:10" x14ac:dyDescent="0.3">
      <c r="A21" s="150" t="s">
        <v>83</v>
      </c>
      <c r="B21" s="151" t="s">
        <v>100</v>
      </c>
      <c r="C21" s="151" t="s">
        <v>100</v>
      </c>
      <c r="D21" s="169">
        <v>5</v>
      </c>
      <c r="E21" s="151">
        <v>0</v>
      </c>
      <c r="F21" s="151">
        <v>0</v>
      </c>
      <c r="G21" s="151">
        <v>0</v>
      </c>
      <c r="H21" s="153">
        <f t="shared" ca="1" si="6"/>
        <v>12</v>
      </c>
      <c r="I21" s="151">
        <f t="shared" ca="1" si="7"/>
        <v>17</v>
      </c>
      <c r="J21" s="151"/>
    </row>
    <row r="22" spans="1:10" x14ac:dyDescent="0.3">
      <c r="A22" s="146" t="s">
        <v>84</v>
      </c>
      <c r="B22" s="147" t="s">
        <v>95</v>
      </c>
      <c r="C22" s="147" t="s">
        <v>117</v>
      </c>
      <c r="D22" s="167">
        <v>5</v>
      </c>
      <c r="E22" s="147">
        <v>0</v>
      </c>
      <c r="F22" s="147">
        <v>2</v>
      </c>
      <c r="G22" s="147">
        <v>0</v>
      </c>
      <c r="H22" s="149">
        <f t="shared" ca="1" si="6"/>
        <v>20</v>
      </c>
      <c r="I22" s="147">
        <f t="shared" ca="1" si="7"/>
        <v>27</v>
      </c>
      <c r="J22" s="171" t="s">
        <v>128</v>
      </c>
    </row>
    <row r="23" spans="1:10" x14ac:dyDescent="0.3">
      <c r="A23" s="146" t="s">
        <v>84</v>
      </c>
      <c r="B23" s="147" t="s">
        <v>96</v>
      </c>
      <c r="C23" s="147" t="s">
        <v>118</v>
      </c>
      <c r="D23" s="167">
        <v>5</v>
      </c>
      <c r="E23" s="147">
        <v>0</v>
      </c>
      <c r="F23" s="147">
        <v>1</v>
      </c>
      <c r="G23" s="147">
        <v>0</v>
      </c>
      <c r="H23" s="149">
        <f t="shared" ca="1" si="6"/>
        <v>12</v>
      </c>
      <c r="I23" s="147">
        <f ca="1">SUM(D23:H23)</f>
        <v>18</v>
      </c>
      <c r="J23" s="171" t="s">
        <v>128</v>
      </c>
    </row>
    <row r="24" spans="1:10" x14ac:dyDescent="0.3">
      <c r="A24" s="146" t="s">
        <v>84</v>
      </c>
      <c r="B24" s="171" t="s">
        <v>119</v>
      </c>
      <c r="C24" s="147" t="s">
        <v>120</v>
      </c>
      <c r="D24" s="167">
        <v>5</v>
      </c>
      <c r="E24" s="147">
        <v>1</v>
      </c>
      <c r="F24" s="147">
        <v>0</v>
      </c>
      <c r="G24" s="147">
        <v>0</v>
      </c>
      <c r="H24" s="149">
        <f t="shared" ca="1" si="6"/>
        <v>4</v>
      </c>
      <c r="I24" s="147">
        <f t="shared" ref="I24" ca="1" si="8">SUM(D24:H24)</f>
        <v>10</v>
      </c>
      <c r="J24" s="171" t="s">
        <v>128</v>
      </c>
    </row>
    <row r="25" spans="1:10" x14ac:dyDescent="0.3">
      <c r="A25" s="146" t="s">
        <v>84</v>
      </c>
      <c r="B25" s="147" t="s">
        <v>113</v>
      </c>
      <c r="C25" s="147" t="s">
        <v>109</v>
      </c>
      <c r="D25" s="167">
        <v>5</v>
      </c>
      <c r="E25" s="147">
        <v>1</v>
      </c>
      <c r="F25" s="147">
        <v>0</v>
      </c>
      <c r="G25" s="147">
        <v>0</v>
      </c>
      <c r="H25" s="149">
        <f t="shared" ca="1" si="6"/>
        <v>7</v>
      </c>
      <c r="I25" s="147">
        <f t="shared" ca="1" si="7"/>
        <v>13</v>
      </c>
      <c r="J25" s="171" t="s">
        <v>128</v>
      </c>
    </row>
    <row r="26" spans="1:10" x14ac:dyDescent="0.3">
      <c r="A26" s="150" t="s">
        <v>84</v>
      </c>
      <c r="B26" s="151" t="s">
        <v>100</v>
      </c>
      <c r="C26" s="151" t="s">
        <v>100</v>
      </c>
      <c r="D26" s="169">
        <v>5</v>
      </c>
      <c r="E26" s="151">
        <v>0</v>
      </c>
      <c r="F26" s="151">
        <v>0</v>
      </c>
      <c r="G26" s="151">
        <v>0</v>
      </c>
      <c r="H26" s="153">
        <f t="shared" ca="1" si="6"/>
        <v>8</v>
      </c>
      <c r="I26" s="151">
        <f t="shared" ca="1" si="7"/>
        <v>13</v>
      </c>
      <c r="J26" s="172" t="s">
        <v>128</v>
      </c>
    </row>
    <row r="27" spans="1:10" x14ac:dyDescent="0.3">
      <c r="A27" s="146" t="s">
        <v>86</v>
      </c>
      <c r="B27" s="147" t="s">
        <v>121</v>
      </c>
      <c r="C27" s="147" t="s">
        <v>122</v>
      </c>
      <c r="D27" s="148">
        <v>6</v>
      </c>
      <c r="E27" s="168">
        <f>2+2+1</f>
        <v>5</v>
      </c>
      <c r="F27" s="147">
        <v>1</v>
      </c>
      <c r="G27" s="147">
        <v>1</v>
      </c>
      <c r="H27" s="149">
        <f t="shared" ca="1" si="6"/>
        <v>14</v>
      </c>
      <c r="I27" s="147">
        <f t="shared" ca="1" si="7"/>
        <v>27</v>
      </c>
      <c r="J27" s="193" t="s">
        <v>150</v>
      </c>
    </row>
    <row r="28" spans="1:10" x14ac:dyDescent="0.3">
      <c r="A28" s="146" t="s">
        <v>86</v>
      </c>
      <c r="B28" s="147" t="s">
        <v>123</v>
      </c>
      <c r="C28" s="147" t="s">
        <v>124</v>
      </c>
      <c r="D28" s="148">
        <v>6</v>
      </c>
      <c r="E28" s="168">
        <f>2+2+1</f>
        <v>5</v>
      </c>
      <c r="F28" s="147">
        <v>1</v>
      </c>
      <c r="G28" s="147">
        <v>0</v>
      </c>
      <c r="H28" s="149">
        <f t="shared" ca="1" si="6"/>
        <v>6</v>
      </c>
      <c r="I28" s="147">
        <f t="shared" ca="1" si="7"/>
        <v>18</v>
      </c>
      <c r="J28" s="193" t="s">
        <v>150</v>
      </c>
    </row>
    <row r="29" spans="1:10" x14ac:dyDescent="0.3">
      <c r="A29" s="146" t="s">
        <v>86</v>
      </c>
      <c r="B29" s="147" t="s">
        <v>113</v>
      </c>
      <c r="C29" s="147" t="s">
        <v>109</v>
      </c>
      <c r="D29" s="148">
        <v>6</v>
      </c>
      <c r="E29" s="168">
        <f>2+2+1</f>
        <v>5</v>
      </c>
      <c r="F29" s="147">
        <v>0</v>
      </c>
      <c r="G29" s="147">
        <v>0</v>
      </c>
      <c r="H29" s="149">
        <f t="shared" ca="1" si="6"/>
        <v>9</v>
      </c>
      <c r="I29" s="147">
        <f t="shared" ca="1" si="7"/>
        <v>20</v>
      </c>
      <c r="J29" s="193" t="s">
        <v>150</v>
      </c>
    </row>
    <row r="30" spans="1:10" x14ac:dyDescent="0.3">
      <c r="A30" s="150" t="s">
        <v>86</v>
      </c>
      <c r="B30" s="151" t="s">
        <v>100</v>
      </c>
      <c r="C30" s="151" t="s">
        <v>100</v>
      </c>
      <c r="D30" s="152">
        <v>6</v>
      </c>
      <c r="E30" s="170">
        <f>2+2+1</f>
        <v>5</v>
      </c>
      <c r="F30" s="151">
        <v>0</v>
      </c>
      <c r="G30" s="151">
        <v>0</v>
      </c>
      <c r="H30" s="153">
        <f t="shared" ca="1" si="6"/>
        <v>15</v>
      </c>
      <c r="I30" s="151">
        <f t="shared" ca="1" si="7"/>
        <v>26</v>
      </c>
      <c r="J30" s="151"/>
    </row>
    <row r="31" spans="1:10" x14ac:dyDescent="0.3">
      <c r="A31" s="146" t="s">
        <v>85</v>
      </c>
      <c r="B31" s="147" t="s">
        <v>106</v>
      </c>
      <c r="C31" s="147" t="s">
        <v>130</v>
      </c>
      <c r="D31" s="148">
        <v>6</v>
      </c>
      <c r="E31" s="147">
        <v>6</v>
      </c>
      <c r="F31" s="147">
        <v>1</v>
      </c>
      <c r="G31" s="147">
        <v>0</v>
      </c>
      <c r="H31" s="149">
        <f t="shared" ca="1" si="6"/>
        <v>19</v>
      </c>
      <c r="I31" s="147">
        <f t="shared" ca="1" si="7"/>
        <v>32</v>
      </c>
      <c r="J31" s="147"/>
    </row>
    <row r="32" spans="1:10" x14ac:dyDescent="0.3">
      <c r="A32" s="146" t="s">
        <v>85</v>
      </c>
      <c r="B32" s="147" t="s">
        <v>103</v>
      </c>
      <c r="C32" s="147" t="s">
        <v>131</v>
      </c>
      <c r="D32" s="148">
        <v>6</v>
      </c>
      <c r="E32" s="147">
        <v>4</v>
      </c>
      <c r="F32" s="147">
        <v>1</v>
      </c>
      <c r="G32" s="147">
        <v>0</v>
      </c>
      <c r="H32" s="149">
        <f t="shared" ca="1" si="6"/>
        <v>17</v>
      </c>
      <c r="I32" s="147">
        <f ca="1">SUM(D32:H32)</f>
        <v>28</v>
      </c>
      <c r="J32" s="147"/>
    </row>
    <row r="33" spans="1:10" x14ac:dyDescent="0.3">
      <c r="A33" s="146" t="s">
        <v>85</v>
      </c>
      <c r="B33" s="147" t="s">
        <v>105</v>
      </c>
      <c r="C33" s="147" t="s">
        <v>131</v>
      </c>
      <c r="D33" s="148">
        <v>6</v>
      </c>
      <c r="E33" s="147">
        <v>4</v>
      </c>
      <c r="F33" s="147">
        <v>1</v>
      </c>
      <c r="G33" s="147">
        <v>0</v>
      </c>
      <c r="H33" s="149">
        <f t="shared" ca="1" si="6"/>
        <v>2</v>
      </c>
      <c r="I33" s="147">
        <f ca="1">SUM(D33:H33)</f>
        <v>13</v>
      </c>
      <c r="J33" s="147"/>
    </row>
    <row r="34" spans="1:10" x14ac:dyDescent="0.3">
      <c r="A34" s="146" t="s">
        <v>85</v>
      </c>
      <c r="B34" s="147" t="s">
        <v>113</v>
      </c>
      <c r="C34" s="147" t="s">
        <v>109</v>
      </c>
      <c r="D34" s="148">
        <v>6</v>
      </c>
      <c r="E34" s="147">
        <v>5</v>
      </c>
      <c r="F34" s="147">
        <v>0</v>
      </c>
      <c r="G34" s="147">
        <v>0</v>
      </c>
      <c r="H34" s="149">
        <f t="shared" ca="1" si="6"/>
        <v>10</v>
      </c>
      <c r="I34" s="147">
        <f t="shared" ca="1" si="7"/>
        <v>21</v>
      </c>
      <c r="J34" s="147"/>
    </row>
    <row r="35" spans="1:10" x14ac:dyDescent="0.3">
      <c r="A35" s="150" t="s">
        <v>85</v>
      </c>
      <c r="B35" s="151" t="s">
        <v>100</v>
      </c>
      <c r="C35" s="151" t="s">
        <v>100</v>
      </c>
      <c r="D35" s="152">
        <v>6</v>
      </c>
      <c r="E35" s="151">
        <v>5</v>
      </c>
      <c r="F35" s="151">
        <v>0</v>
      </c>
      <c r="G35" s="151">
        <v>0</v>
      </c>
      <c r="H35" s="153">
        <f ca="1">RANDBETWEEN(1,20)</f>
        <v>11</v>
      </c>
      <c r="I35" s="151">
        <f t="shared" ca="1" si="7"/>
        <v>22</v>
      </c>
      <c r="J35" s="151"/>
    </row>
    <row r="36" spans="1:10" x14ac:dyDescent="0.3">
      <c r="A36" s="146" t="s">
        <v>87</v>
      </c>
      <c r="B36" s="147" t="s">
        <v>92</v>
      </c>
      <c r="C36" s="147" t="s">
        <v>125</v>
      </c>
      <c r="D36" s="148">
        <v>2</v>
      </c>
      <c r="E36" s="147">
        <v>-1</v>
      </c>
      <c r="F36" s="147">
        <v>1</v>
      </c>
      <c r="G36" s="147">
        <v>0</v>
      </c>
      <c r="H36" s="149">
        <f t="shared" ca="1" si="6"/>
        <v>12</v>
      </c>
      <c r="I36" s="147">
        <f ca="1">SUM(D36:H36)</f>
        <v>14</v>
      </c>
      <c r="J36" s="147"/>
    </row>
    <row r="37" spans="1:10" x14ac:dyDescent="0.3">
      <c r="A37" s="146" t="s">
        <v>87</v>
      </c>
      <c r="B37" s="147" t="s">
        <v>129</v>
      </c>
      <c r="C37" s="147" t="s">
        <v>109</v>
      </c>
      <c r="D37" s="148">
        <v>2</v>
      </c>
      <c r="E37" s="147">
        <v>-1</v>
      </c>
      <c r="F37" s="147">
        <v>0</v>
      </c>
      <c r="G37" s="147">
        <v>0</v>
      </c>
      <c r="H37" s="149">
        <f t="shared" ca="1" si="6"/>
        <v>3</v>
      </c>
      <c r="I37" s="147">
        <f ca="1">SUM(D37:H37)</f>
        <v>4</v>
      </c>
      <c r="J37" s="147"/>
    </row>
    <row r="38" spans="1:10" x14ac:dyDescent="0.3">
      <c r="A38" s="146" t="s">
        <v>87</v>
      </c>
      <c r="B38" s="147" t="s">
        <v>113</v>
      </c>
      <c r="C38" s="147" t="s">
        <v>109</v>
      </c>
      <c r="D38" s="148">
        <v>2</v>
      </c>
      <c r="E38" s="147">
        <v>4</v>
      </c>
      <c r="F38" s="147">
        <v>0</v>
      </c>
      <c r="G38" s="147">
        <v>0</v>
      </c>
      <c r="H38" s="149">
        <f t="shared" ca="1" si="6"/>
        <v>2</v>
      </c>
      <c r="I38" s="147">
        <f ca="1">SUM(D38:H38)</f>
        <v>8</v>
      </c>
      <c r="J38" s="147"/>
    </row>
    <row r="39" spans="1:10" x14ac:dyDescent="0.3">
      <c r="A39" s="150" t="s">
        <v>87</v>
      </c>
      <c r="B39" s="151" t="s">
        <v>100</v>
      </c>
      <c r="C39" s="151" t="s">
        <v>100</v>
      </c>
      <c r="D39" s="152">
        <v>2</v>
      </c>
      <c r="E39" s="151">
        <v>-1</v>
      </c>
      <c r="F39" s="151">
        <v>0</v>
      </c>
      <c r="G39" s="151">
        <v>0</v>
      </c>
      <c r="H39" s="153">
        <f t="shared" ca="1" si="6"/>
        <v>12</v>
      </c>
      <c r="I39" s="151">
        <f ca="1">SUM(D39:H39)</f>
        <v>13</v>
      </c>
      <c r="J39" s="151"/>
    </row>
    <row r="40" spans="1:10" x14ac:dyDescent="0.3">
      <c r="A40" s="146" t="s">
        <v>172</v>
      </c>
      <c r="B40" s="147" t="s">
        <v>106</v>
      </c>
      <c r="C40" s="147" t="s">
        <v>173</v>
      </c>
      <c r="D40" s="148">
        <v>1</v>
      </c>
      <c r="E40" s="147">
        <v>1</v>
      </c>
      <c r="F40" s="147">
        <v>0</v>
      </c>
      <c r="G40" s="147">
        <v>0</v>
      </c>
      <c r="H40" s="149">
        <f t="shared" ca="1" si="6"/>
        <v>18</v>
      </c>
      <c r="I40" s="147">
        <f t="shared" ref="I40" ca="1" si="9">SUM(D40:H40)</f>
        <v>20</v>
      </c>
      <c r="J40" s="147"/>
    </row>
    <row r="41" spans="1:10" x14ac:dyDescent="0.3">
      <c r="A41" s="146" t="s">
        <v>172</v>
      </c>
      <c r="B41" s="147" t="s">
        <v>103</v>
      </c>
      <c r="C41" s="147" t="s">
        <v>174</v>
      </c>
      <c r="D41" s="148">
        <v>1</v>
      </c>
      <c r="E41" s="147">
        <v>-1</v>
      </c>
      <c r="F41" s="147">
        <v>0</v>
      </c>
      <c r="G41" s="147">
        <v>0</v>
      </c>
      <c r="H41" s="149">
        <f t="shared" ca="1" si="6"/>
        <v>2</v>
      </c>
      <c r="I41" s="147">
        <f ca="1">SUM(D41:H41)</f>
        <v>2</v>
      </c>
      <c r="J41" s="147"/>
    </row>
    <row r="42" spans="1:10" x14ac:dyDescent="0.3">
      <c r="A42" s="146" t="s">
        <v>172</v>
      </c>
      <c r="B42" s="147" t="s">
        <v>105</v>
      </c>
      <c r="C42" s="147" t="s">
        <v>174</v>
      </c>
      <c r="D42" s="148">
        <v>1</v>
      </c>
      <c r="E42" s="147">
        <v>-1</v>
      </c>
      <c r="F42" s="147">
        <v>0</v>
      </c>
      <c r="G42" s="147">
        <v>0</v>
      </c>
      <c r="H42" s="149">
        <f t="shared" ca="1" si="6"/>
        <v>13</v>
      </c>
      <c r="I42" s="147">
        <f ca="1">SUM(D42:H42)</f>
        <v>13</v>
      </c>
      <c r="J42" s="147"/>
    </row>
    <row r="43" spans="1:10" x14ac:dyDescent="0.3">
      <c r="A43" s="150" t="s">
        <v>172</v>
      </c>
      <c r="B43" s="151" t="s">
        <v>100</v>
      </c>
      <c r="C43" s="151" t="s">
        <v>100</v>
      </c>
      <c r="D43" s="152">
        <v>1</v>
      </c>
      <c r="E43" s="151">
        <v>-1</v>
      </c>
      <c r="F43" s="151">
        <v>0</v>
      </c>
      <c r="G43" s="151">
        <v>0</v>
      </c>
      <c r="H43" s="153">
        <f ca="1">RANDBETWEEN(1,20)</f>
        <v>9</v>
      </c>
      <c r="I43" s="151">
        <f t="shared" ref="I43" ca="1" si="10">SUM(D43:H43)</f>
        <v>9</v>
      </c>
      <c r="J43" s="151"/>
    </row>
  </sheetData>
  <sortState xmlns:xlrd2="http://schemas.microsoft.com/office/spreadsheetml/2017/richdata2" ref="A2:J10">
    <sortCondition ref="A2:A10"/>
  </sortState>
  <conditionalFormatting sqref="H1">
    <cfRule type="cellIs" dxfId="989" priority="2336" operator="equal">
      <formula>1</formula>
    </cfRule>
    <cfRule type="cellIs" dxfId="988" priority="2337" operator="equal">
      <formula>19</formula>
    </cfRule>
    <cfRule type="cellIs" dxfId="987" priority="2338" operator="equal">
      <formula>20</formula>
    </cfRule>
  </conditionalFormatting>
  <conditionalFormatting sqref="H1">
    <cfRule type="cellIs" dxfId="986" priority="2260" operator="equal">
      <formula>1</formula>
    </cfRule>
    <cfRule type="cellIs" dxfId="985" priority="2261" operator="equal">
      <formula>19</formula>
    </cfRule>
    <cfRule type="cellIs" dxfId="984" priority="2262" operator="equal">
      <formula>20</formula>
    </cfRule>
  </conditionalFormatting>
  <conditionalFormatting sqref="H1">
    <cfRule type="cellIs" dxfId="983" priority="2005" operator="equal">
      <formula>1</formula>
    </cfRule>
    <cfRule type="cellIs" dxfId="982" priority="2006" operator="equal">
      <formula>19</formula>
    </cfRule>
    <cfRule type="cellIs" dxfId="981" priority="2007" operator="equal">
      <formula>20</formula>
    </cfRule>
  </conditionalFormatting>
  <conditionalFormatting sqref="H1">
    <cfRule type="cellIs" dxfId="980" priority="2182" operator="equal">
      <formula>1</formula>
    </cfRule>
    <cfRule type="cellIs" dxfId="979" priority="2183" operator="equal">
      <formula>19</formula>
    </cfRule>
    <cfRule type="cellIs" dxfId="978" priority="2184" operator="equal">
      <formula>20</formula>
    </cfRule>
  </conditionalFormatting>
  <conditionalFormatting sqref="H1">
    <cfRule type="cellIs" dxfId="977" priority="2110" operator="equal">
      <formula>1</formula>
    </cfRule>
    <cfRule type="cellIs" dxfId="976" priority="2111" operator="equal">
      <formula>19</formula>
    </cfRule>
    <cfRule type="cellIs" dxfId="975" priority="2112" operator="equal">
      <formula>20</formula>
    </cfRule>
  </conditionalFormatting>
  <conditionalFormatting sqref="H1">
    <cfRule type="cellIs" dxfId="974" priority="2104" operator="equal">
      <formula>1</formula>
    </cfRule>
    <cfRule type="cellIs" dxfId="973" priority="2105" operator="equal">
      <formula>19</formula>
    </cfRule>
    <cfRule type="cellIs" dxfId="972" priority="2106" operator="equal">
      <formula>20</formula>
    </cfRule>
  </conditionalFormatting>
  <conditionalFormatting sqref="H1">
    <cfRule type="cellIs" dxfId="971" priority="2041" operator="equal">
      <formula>1</formula>
    </cfRule>
    <cfRule type="cellIs" dxfId="970" priority="2042" operator="equal">
      <formula>19</formula>
    </cfRule>
    <cfRule type="cellIs" dxfId="969" priority="2043" operator="equal">
      <formula>20</formula>
    </cfRule>
  </conditionalFormatting>
  <conditionalFormatting sqref="H1">
    <cfRule type="cellIs" dxfId="968" priority="1963" operator="equal">
      <formula>1</formula>
    </cfRule>
    <cfRule type="cellIs" dxfId="967" priority="1964" operator="equal">
      <formula>19</formula>
    </cfRule>
    <cfRule type="cellIs" dxfId="966" priority="1965" operator="equal">
      <formula>20</formula>
    </cfRule>
  </conditionalFormatting>
  <conditionalFormatting sqref="H17 H28:H31 H22 H25:H26 H19 H34">
    <cfRule type="cellIs" dxfId="965" priority="361" operator="equal">
      <formula>1</formula>
    </cfRule>
    <cfRule type="cellIs" dxfId="964" priority="362" operator="equal">
      <formula>19</formula>
    </cfRule>
    <cfRule type="cellIs" dxfId="963" priority="363" operator="equal">
      <formula>20</formula>
    </cfRule>
  </conditionalFormatting>
  <conditionalFormatting sqref="H17 H28:H31 H22 H25:H26 H19 H34">
    <cfRule type="cellIs" dxfId="962" priority="358" operator="equal">
      <formula>1</formula>
    </cfRule>
    <cfRule type="cellIs" dxfId="961" priority="359" operator="equal">
      <formula>19</formula>
    </cfRule>
    <cfRule type="cellIs" dxfId="960" priority="360" operator="equal">
      <formula>20</formula>
    </cfRule>
  </conditionalFormatting>
  <conditionalFormatting sqref="H17 H28:H31 H22 H25:H26 H19 H34">
    <cfRule type="cellIs" dxfId="959" priority="355" operator="equal">
      <formula>1</formula>
    </cfRule>
    <cfRule type="cellIs" dxfId="958" priority="356" operator="equal">
      <formula>19</formula>
    </cfRule>
    <cfRule type="cellIs" dxfId="957" priority="357" operator="equal">
      <formula>20</formula>
    </cfRule>
  </conditionalFormatting>
  <conditionalFormatting sqref="H17 H28:H31 H22 H25:H26 H19 H34">
    <cfRule type="cellIs" dxfId="956" priority="352" operator="equal">
      <formula>1</formula>
    </cfRule>
    <cfRule type="cellIs" dxfId="955" priority="353" operator="equal">
      <formula>19</formula>
    </cfRule>
    <cfRule type="cellIs" dxfId="954" priority="354" operator="equal">
      <formula>20</formula>
    </cfRule>
  </conditionalFormatting>
  <conditionalFormatting sqref="H27">
    <cfRule type="cellIs" dxfId="953" priority="349" operator="equal">
      <formula>1</formula>
    </cfRule>
    <cfRule type="cellIs" dxfId="952" priority="350" operator="equal">
      <formula>19</formula>
    </cfRule>
    <cfRule type="cellIs" dxfId="951" priority="351" operator="equal">
      <formula>20</formula>
    </cfRule>
  </conditionalFormatting>
  <conditionalFormatting sqref="H35">
    <cfRule type="cellIs" dxfId="950" priority="367" operator="equal">
      <formula>1</formula>
    </cfRule>
    <cfRule type="cellIs" dxfId="949" priority="368" operator="equal">
      <formula>19</formula>
    </cfRule>
    <cfRule type="cellIs" dxfId="948" priority="369" operator="equal">
      <formula>20</formula>
    </cfRule>
  </conditionalFormatting>
  <conditionalFormatting sqref="H35">
    <cfRule type="cellIs" dxfId="947" priority="364" operator="equal">
      <formula>1</formula>
    </cfRule>
    <cfRule type="cellIs" dxfId="946" priority="365" operator="equal">
      <formula>19</formula>
    </cfRule>
    <cfRule type="cellIs" dxfId="945" priority="366" operator="equal">
      <formula>20</formula>
    </cfRule>
  </conditionalFormatting>
  <conditionalFormatting sqref="H27">
    <cfRule type="cellIs" dxfId="944" priority="346" operator="equal">
      <formula>1</formula>
    </cfRule>
    <cfRule type="cellIs" dxfId="943" priority="347" operator="equal">
      <formula>19</formula>
    </cfRule>
    <cfRule type="cellIs" dxfId="942" priority="348" operator="equal">
      <formula>20</formula>
    </cfRule>
  </conditionalFormatting>
  <conditionalFormatting sqref="H27">
    <cfRule type="cellIs" dxfId="941" priority="340" operator="equal">
      <formula>1</formula>
    </cfRule>
    <cfRule type="cellIs" dxfId="940" priority="341" operator="equal">
      <formula>19</formula>
    </cfRule>
    <cfRule type="cellIs" dxfId="939" priority="342" operator="equal">
      <formula>20</formula>
    </cfRule>
  </conditionalFormatting>
  <conditionalFormatting sqref="H27">
    <cfRule type="cellIs" dxfId="938" priority="343" operator="equal">
      <formula>1</formula>
    </cfRule>
    <cfRule type="cellIs" dxfId="937" priority="344" operator="equal">
      <formula>19</formula>
    </cfRule>
    <cfRule type="cellIs" dxfId="936" priority="345" operator="equal">
      <formula>20</formula>
    </cfRule>
  </conditionalFormatting>
  <conditionalFormatting sqref="H21">
    <cfRule type="cellIs" dxfId="935" priority="322" operator="equal">
      <formula>1</formula>
    </cfRule>
    <cfRule type="cellIs" dxfId="934" priority="323" operator="equal">
      <formula>19</formula>
    </cfRule>
    <cfRule type="cellIs" dxfId="933" priority="324" operator="equal">
      <formula>20</formula>
    </cfRule>
  </conditionalFormatting>
  <conditionalFormatting sqref="H21">
    <cfRule type="cellIs" dxfId="932" priority="325" operator="equal">
      <formula>1</formula>
    </cfRule>
    <cfRule type="cellIs" dxfId="931" priority="326" operator="equal">
      <formula>19</formula>
    </cfRule>
    <cfRule type="cellIs" dxfId="930" priority="327" operator="equal">
      <formula>20</formula>
    </cfRule>
  </conditionalFormatting>
  <conditionalFormatting sqref="H21">
    <cfRule type="cellIs" dxfId="929" priority="319" operator="equal">
      <formula>1</formula>
    </cfRule>
    <cfRule type="cellIs" dxfId="928" priority="320" operator="equal">
      <formula>19</formula>
    </cfRule>
    <cfRule type="cellIs" dxfId="927" priority="321" operator="equal">
      <formula>20</formula>
    </cfRule>
  </conditionalFormatting>
  <conditionalFormatting sqref="H21">
    <cfRule type="cellIs" dxfId="926" priority="316" operator="equal">
      <formula>1</formula>
    </cfRule>
    <cfRule type="cellIs" dxfId="925" priority="317" operator="equal">
      <formula>19</formula>
    </cfRule>
    <cfRule type="cellIs" dxfId="924" priority="318" operator="equal">
      <formula>20</formula>
    </cfRule>
  </conditionalFormatting>
  <conditionalFormatting sqref="H39">
    <cfRule type="cellIs" dxfId="923" priority="301" operator="equal">
      <formula>1</formula>
    </cfRule>
    <cfRule type="cellIs" dxfId="922" priority="302" operator="equal">
      <formula>19</formula>
    </cfRule>
    <cfRule type="cellIs" dxfId="921" priority="303" operator="equal">
      <formula>20</formula>
    </cfRule>
  </conditionalFormatting>
  <conditionalFormatting sqref="H39">
    <cfRule type="cellIs" dxfId="920" priority="298" operator="equal">
      <formula>1</formula>
    </cfRule>
    <cfRule type="cellIs" dxfId="919" priority="299" operator="equal">
      <formula>19</formula>
    </cfRule>
    <cfRule type="cellIs" dxfId="918" priority="300" operator="equal">
      <formula>20</formula>
    </cfRule>
  </conditionalFormatting>
  <conditionalFormatting sqref="H36 H38">
    <cfRule type="cellIs" dxfId="917" priority="292" operator="equal">
      <formula>1</formula>
    </cfRule>
    <cfRule type="cellIs" dxfId="916" priority="293" operator="equal">
      <formula>19</formula>
    </cfRule>
    <cfRule type="cellIs" dxfId="915" priority="294" operator="equal">
      <formula>20</formula>
    </cfRule>
  </conditionalFormatting>
  <conditionalFormatting sqref="H36 H38">
    <cfRule type="cellIs" dxfId="914" priority="295" operator="equal">
      <formula>1</formula>
    </cfRule>
    <cfRule type="cellIs" dxfId="913" priority="296" operator="equal">
      <formula>19</formula>
    </cfRule>
    <cfRule type="cellIs" dxfId="912" priority="297" operator="equal">
      <formula>20</formula>
    </cfRule>
  </conditionalFormatting>
  <conditionalFormatting sqref="H36 H38">
    <cfRule type="cellIs" dxfId="911" priority="289" operator="equal">
      <formula>1</formula>
    </cfRule>
    <cfRule type="cellIs" dxfId="910" priority="290" operator="equal">
      <formula>19</formula>
    </cfRule>
    <cfRule type="cellIs" dxfId="909" priority="291" operator="equal">
      <formula>20</formula>
    </cfRule>
  </conditionalFormatting>
  <conditionalFormatting sqref="H36 H38">
    <cfRule type="cellIs" dxfId="908" priority="286" operator="equal">
      <formula>1</formula>
    </cfRule>
    <cfRule type="cellIs" dxfId="907" priority="287" operator="equal">
      <formula>19</formula>
    </cfRule>
    <cfRule type="cellIs" dxfId="906" priority="288" operator="equal">
      <formula>20</formula>
    </cfRule>
  </conditionalFormatting>
  <conditionalFormatting sqref="H23">
    <cfRule type="cellIs" dxfId="905" priority="280" operator="equal">
      <formula>1</formula>
    </cfRule>
    <cfRule type="cellIs" dxfId="904" priority="281" operator="equal">
      <formula>19</formula>
    </cfRule>
    <cfRule type="cellIs" dxfId="903" priority="282" operator="equal">
      <formula>20</formula>
    </cfRule>
  </conditionalFormatting>
  <conditionalFormatting sqref="H23">
    <cfRule type="cellIs" dxfId="902" priority="283" operator="equal">
      <formula>1</formula>
    </cfRule>
    <cfRule type="cellIs" dxfId="901" priority="284" operator="equal">
      <formula>19</formula>
    </cfRule>
    <cfRule type="cellIs" dxfId="900" priority="285" operator="equal">
      <formula>20</formula>
    </cfRule>
  </conditionalFormatting>
  <conditionalFormatting sqref="H23">
    <cfRule type="cellIs" dxfId="899" priority="277" operator="equal">
      <formula>1</formula>
    </cfRule>
    <cfRule type="cellIs" dxfId="898" priority="278" operator="equal">
      <formula>19</formula>
    </cfRule>
    <cfRule type="cellIs" dxfId="897" priority="279" operator="equal">
      <formula>20</formula>
    </cfRule>
  </conditionalFormatting>
  <conditionalFormatting sqref="H23">
    <cfRule type="cellIs" dxfId="896" priority="274" operator="equal">
      <formula>1</formula>
    </cfRule>
    <cfRule type="cellIs" dxfId="895" priority="275" operator="equal">
      <formula>19</formula>
    </cfRule>
    <cfRule type="cellIs" dxfId="894" priority="276" operator="equal">
      <formula>20</formula>
    </cfRule>
  </conditionalFormatting>
  <conditionalFormatting sqref="H18">
    <cfRule type="cellIs" dxfId="893" priority="268" operator="equal">
      <formula>1</formula>
    </cfRule>
    <cfRule type="cellIs" dxfId="892" priority="269" operator="equal">
      <formula>19</formula>
    </cfRule>
    <cfRule type="cellIs" dxfId="891" priority="270" operator="equal">
      <formula>20</formula>
    </cfRule>
  </conditionalFormatting>
  <conditionalFormatting sqref="H18">
    <cfRule type="cellIs" dxfId="890" priority="271" operator="equal">
      <formula>1</formula>
    </cfRule>
    <cfRule type="cellIs" dxfId="889" priority="272" operator="equal">
      <formula>19</formula>
    </cfRule>
    <cfRule type="cellIs" dxfId="888" priority="273" operator="equal">
      <formula>20</formula>
    </cfRule>
  </conditionalFormatting>
  <conditionalFormatting sqref="H18">
    <cfRule type="cellIs" dxfId="887" priority="265" operator="equal">
      <formula>1</formula>
    </cfRule>
    <cfRule type="cellIs" dxfId="886" priority="266" operator="equal">
      <formula>19</formula>
    </cfRule>
    <cfRule type="cellIs" dxfId="885" priority="267" operator="equal">
      <formula>20</formula>
    </cfRule>
  </conditionalFormatting>
  <conditionalFormatting sqref="H18">
    <cfRule type="cellIs" dxfId="884" priority="262" operator="equal">
      <formula>1</formula>
    </cfRule>
    <cfRule type="cellIs" dxfId="883" priority="263" operator="equal">
      <formula>19</formula>
    </cfRule>
    <cfRule type="cellIs" dxfId="882" priority="264" operator="equal">
      <formula>20</formula>
    </cfRule>
  </conditionalFormatting>
  <conditionalFormatting sqref="H32">
    <cfRule type="cellIs" dxfId="881" priority="256" operator="equal">
      <formula>1</formula>
    </cfRule>
    <cfRule type="cellIs" dxfId="880" priority="257" operator="equal">
      <formula>19</formula>
    </cfRule>
    <cfRule type="cellIs" dxfId="879" priority="258" operator="equal">
      <formula>20</formula>
    </cfRule>
  </conditionalFormatting>
  <conditionalFormatting sqref="H32">
    <cfRule type="cellIs" dxfId="878" priority="259" operator="equal">
      <formula>1</formula>
    </cfRule>
    <cfRule type="cellIs" dxfId="877" priority="260" operator="equal">
      <formula>19</formula>
    </cfRule>
    <cfRule type="cellIs" dxfId="876" priority="261" operator="equal">
      <formula>20</formula>
    </cfRule>
  </conditionalFormatting>
  <conditionalFormatting sqref="H32">
    <cfRule type="cellIs" dxfId="875" priority="253" operator="equal">
      <formula>1</formula>
    </cfRule>
    <cfRule type="cellIs" dxfId="874" priority="254" operator="equal">
      <formula>19</formula>
    </cfRule>
    <cfRule type="cellIs" dxfId="873" priority="255" operator="equal">
      <formula>20</formula>
    </cfRule>
  </conditionalFormatting>
  <conditionalFormatting sqref="H32">
    <cfRule type="cellIs" dxfId="872" priority="250" operator="equal">
      <formula>1</formula>
    </cfRule>
    <cfRule type="cellIs" dxfId="871" priority="251" operator="equal">
      <formula>19</formula>
    </cfRule>
    <cfRule type="cellIs" dxfId="870" priority="252" operator="equal">
      <formula>20</formula>
    </cfRule>
  </conditionalFormatting>
  <conditionalFormatting sqref="H2">
    <cfRule type="cellIs" dxfId="869" priority="247" operator="equal">
      <formula>1</formula>
    </cfRule>
    <cfRule type="cellIs" dxfId="868" priority="248" operator="equal">
      <formula>19</formula>
    </cfRule>
    <cfRule type="cellIs" dxfId="867" priority="249" operator="equal">
      <formula>20</formula>
    </cfRule>
  </conditionalFormatting>
  <conditionalFormatting sqref="H3">
    <cfRule type="cellIs" dxfId="866" priority="241" operator="equal">
      <formula>1</formula>
    </cfRule>
    <cfRule type="cellIs" dxfId="865" priority="242" operator="equal">
      <formula>19</formula>
    </cfRule>
    <cfRule type="cellIs" dxfId="864" priority="243" operator="equal">
      <formula>20</formula>
    </cfRule>
  </conditionalFormatting>
  <conditionalFormatting sqref="H3">
    <cfRule type="cellIs" dxfId="863" priority="244" operator="equal">
      <formula>1</formula>
    </cfRule>
    <cfRule type="cellIs" dxfId="862" priority="245" operator="equal">
      <formula>19</formula>
    </cfRule>
    <cfRule type="cellIs" dxfId="861" priority="246" operator="equal">
      <formula>20</formula>
    </cfRule>
  </conditionalFormatting>
  <conditionalFormatting sqref="H3">
    <cfRule type="cellIs" dxfId="860" priority="235" operator="equal">
      <formula>1</formula>
    </cfRule>
    <cfRule type="cellIs" dxfId="859" priority="236" operator="equal">
      <formula>19</formula>
    </cfRule>
    <cfRule type="cellIs" dxfId="858" priority="237" operator="equal">
      <formula>20</formula>
    </cfRule>
  </conditionalFormatting>
  <conditionalFormatting sqref="H3">
    <cfRule type="cellIs" dxfId="857" priority="238" operator="equal">
      <formula>1</formula>
    </cfRule>
    <cfRule type="cellIs" dxfId="856" priority="239" operator="equal">
      <formula>19</formula>
    </cfRule>
    <cfRule type="cellIs" dxfId="855" priority="240" operator="equal">
      <formula>20</formula>
    </cfRule>
  </conditionalFormatting>
  <conditionalFormatting sqref="H24">
    <cfRule type="cellIs" dxfId="854" priority="202" operator="equal">
      <formula>1</formula>
    </cfRule>
    <cfRule type="cellIs" dxfId="853" priority="203" operator="equal">
      <formula>19</formula>
    </cfRule>
    <cfRule type="cellIs" dxfId="852" priority="204" operator="equal">
      <formula>20</formula>
    </cfRule>
  </conditionalFormatting>
  <conditionalFormatting sqref="H24">
    <cfRule type="cellIs" dxfId="851" priority="205" operator="equal">
      <formula>1</formula>
    </cfRule>
    <cfRule type="cellIs" dxfId="850" priority="206" operator="equal">
      <formula>19</formula>
    </cfRule>
    <cfRule type="cellIs" dxfId="849" priority="207" operator="equal">
      <formula>20</formula>
    </cfRule>
  </conditionalFormatting>
  <conditionalFormatting sqref="H24">
    <cfRule type="cellIs" dxfId="848" priority="199" operator="equal">
      <formula>1</formula>
    </cfRule>
    <cfRule type="cellIs" dxfId="847" priority="200" operator="equal">
      <formula>19</formula>
    </cfRule>
    <cfRule type="cellIs" dxfId="846" priority="201" operator="equal">
      <formula>20</formula>
    </cfRule>
  </conditionalFormatting>
  <conditionalFormatting sqref="H24">
    <cfRule type="cellIs" dxfId="845" priority="196" operator="equal">
      <formula>1</formula>
    </cfRule>
    <cfRule type="cellIs" dxfId="844" priority="197" operator="equal">
      <formula>19</formula>
    </cfRule>
    <cfRule type="cellIs" dxfId="843" priority="198" operator="equal">
      <formula>20</formula>
    </cfRule>
  </conditionalFormatting>
  <conditionalFormatting sqref="H20">
    <cfRule type="cellIs" dxfId="842" priority="190" operator="equal">
      <formula>1</formula>
    </cfRule>
    <cfRule type="cellIs" dxfId="841" priority="191" operator="equal">
      <formula>19</formula>
    </cfRule>
    <cfRule type="cellIs" dxfId="840" priority="192" operator="equal">
      <formula>20</formula>
    </cfRule>
  </conditionalFormatting>
  <conditionalFormatting sqref="H20">
    <cfRule type="cellIs" dxfId="839" priority="193" operator="equal">
      <formula>1</formula>
    </cfRule>
    <cfRule type="cellIs" dxfId="838" priority="194" operator="equal">
      <formula>19</formula>
    </cfRule>
    <cfRule type="cellIs" dxfId="837" priority="195" operator="equal">
      <formula>20</formula>
    </cfRule>
  </conditionalFormatting>
  <conditionalFormatting sqref="H20">
    <cfRule type="cellIs" dxfId="836" priority="187" operator="equal">
      <formula>1</formula>
    </cfRule>
    <cfRule type="cellIs" dxfId="835" priority="188" operator="equal">
      <formula>19</formula>
    </cfRule>
    <cfRule type="cellIs" dxfId="834" priority="189" operator="equal">
      <formula>20</formula>
    </cfRule>
  </conditionalFormatting>
  <conditionalFormatting sqref="H20">
    <cfRule type="cellIs" dxfId="833" priority="184" operator="equal">
      <formula>1</formula>
    </cfRule>
    <cfRule type="cellIs" dxfId="832" priority="185" operator="equal">
      <formula>19</formula>
    </cfRule>
    <cfRule type="cellIs" dxfId="831" priority="186" operator="equal">
      <formula>20</formula>
    </cfRule>
  </conditionalFormatting>
  <conditionalFormatting sqref="H5">
    <cfRule type="cellIs" dxfId="830" priority="169" operator="equal">
      <formula>1</formula>
    </cfRule>
    <cfRule type="cellIs" dxfId="829" priority="170" operator="equal">
      <formula>19</formula>
    </cfRule>
    <cfRule type="cellIs" dxfId="828" priority="171" operator="equal">
      <formula>20</formula>
    </cfRule>
  </conditionalFormatting>
  <conditionalFormatting sqref="H5">
    <cfRule type="cellIs" dxfId="827" priority="166" operator="equal">
      <formula>1</formula>
    </cfRule>
    <cfRule type="cellIs" dxfId="826" priority="167" operator="equal">
      <formula>19</formula>
    </cfRule>
    <cfRule type="cellIs" dxfId="825" priority="168" operator="equal">
      <formula>20</formula>
    </cfRule>
  </conditionalFormatting>
  <conditionalFormatting sqref="H5">
    <cfRule type="cellIs" dxfId="824" priority="151" operator="equal">
      <formula>1</formula>
    </cfRule>
    <cfRule type="cellIs" dxfId="823" priority="152" operator="equal">
      <formula>19</formula>
    </cfRule>
    <cfRule type="cellIs" dxfId="822" priority="153" operator="equal">
      <formula>20</formula>
    </cfRule>
  </conditionalFormatting>
  <conditionalFormatting sqref="H5">
    <cfRule type="cellIs" dxfId="821" priority="163" operator="equal">
      <formula>1</formula>
    </cfRule>
    <cfRule type="cellIs" dxfId="820" priority="164" operator="equal">
      <formula>19</formula>
    </cfRule>
    <cfRule type="cellIs" dxfId="819" priority="165" operator="equal">
      <formula>20</formula>
    </cfRule>
  </conditionalFormatting>
  <conditionalFormatting sqref="H5">
    <cfRule type="cellIs" dxfId="818" priority="160" operator="equal">
      <formula>1</formula>
    </cfRule>
    <cfRule type="cellIs" dxfId="817" priority="161" operator="equal">
      <formula>19</formula>
    </cfRule>
    <cfRule type="cellIs" dxfId="816" priority="162" operator="equal">
      <formula>20</formula>
    </cfRule>
  </conditionalFormatting>
  <conditionalFormatting sqref="H5">
    <cfRule type="cellIs" dxfId="815" priority="157" operator="equal">
      <formula>1</formula>
    </cfRule>
    <cfRule type="cellIs" dxfId="814" priority="158" operator="equal">
      <formula>19</formula>
    </cfRule>
    <cfRule type="cellIs" dxfId="813" priority="159" operator="equal">
      <formula>20</formula>
    </cfRule>
  </conditionalFormatting>
  <conditionalFormatting sqref="H5">
    <cfRule type="cellIs" dxfId="812" priority="154" operator="equal">
      <formula>1</formula>
    </cfRule>
    <cfRule type="cellIs" dxfId="811" priority="155" operator="equal">
      <formula>19</formula>
    </cfRule>
    <cfRule type="cellIs" dxfId="810" priority="156" operator="equal">
      <formula>20</formula>
    </cfRule>
  </conditionalFormatting>
  <conditionalFormatting sqref="H5">
    <cfRule type="cellIs" dxfId="809" priority="148" operator="equal">
      <formula>1</formula>
    </cfRule>
    <cfRule type="cellIs" dxfId="808" priority="149" operator="equal">
      <formula>19</formula>
    </cfRule>
    <cfRule type="cellIs" dxfId="807" priority="150" operator="equal">
      <formula>20</formula>
    </cfRule>
  </conditionalFormatting>
  <conditionalFormatting sqref="H33">
    <cfRule type="cellIs" dxfId="806" priority="142" operator="equal">
      <formula>1</formula>
    </cfRule>
    <cfRule type="cellIs" dxfId="805" priority="143" operator="equal">
      <formula>19</formula>
    </cfRule>
    <cfRule type="cellIs" dxfId="804" priority="144" operator="equal">
      <formula>20</formula>
    </cfRule>
  </conditionalFormatting>
  <conditionalFormatting sqref="H33">
    <cfRule type="cellIs" dxfId="803" priority="145" operator="equal">
      <formula>1</formula>
    </cfRule>
    <cfRule type="cellIs" dxfId="802" priority="146" operator="equal">
      <formula>19</formula>
    </cfRule>
    <cfRule type="cellIs" dxfId="801" priority="147" operator="equal">
      <formula>20</formula>
    </cfRule>
  </conditionalFormatting>
  <conditionalFormatting sqref="H33">
    <cfRule type="cellIs" dxfId="800" priority="139" operator="equal">
      <formula>1</formula>
    </cfRule>
    <cfRule type="cellIs" dxfId="799" priority="140" operator="equal">
      <formula>19</formula>
    </cfRule>
    <cfRule type="cellIs" dxfId="798" priority="141" operator="equal">
      <formula>20</formula>
    </cfRule>
  </conditionalFormatting>
  <conditionalFormatting sqref="H33">
    <cfRule type="cellIs" dxfId="797" priority="136" operator="equal">
      <formula>1</formula>
    </cfRule>
    <cfRule type="cellIs" dxfId="796" priority="137" operator="equal">
      <formula>19</formula>
    </cfRule>
    <cfRule type="cellIs" dxfId="795" priority="138" operator="equal">
      <formula>20</formula>
    </cfRule>
  </conditionalFormatting>
  <conditionalFormatting sqref="H37">
    <cfRule type="cellIs" dxfId="794" priority="130" operator="equal">
      <formula>1</formula>
    </cfRule>
    <cfRule type="cellIs" dxfId="793" priority="131" operator="equal">
      <formula>19</formula>
    </cfRule>
    <cfRule type="cellIs" dxfId="792" priority="132" operator="equal">
      <formula>20</formula>
    </cfRule>
  </conditionalFormatting>
  <conditionalFormatting sqref="H37">
    <cfRule type="cellIs" dxfId="791" priority="133" operator="equal">
      <formula>1</formula>
    </cfRule>
    <cfRule type="cellIs" dxfId="790" priority="134" operator="equal">
      <formula>19</formula>
    </cfRule>
    <cfRule type="cellIs" dxfId="789" priority="135" operator="equal">
      <formula>20</formula>
    </cfRule>
  </conditionalFormatting>
  <conditionalFormatting sqref="H37">
    <cfRule type="cellIs" dxfId="788" priority="127" operator="equal">
      <formula>1</formula>
    </cfRule>
    <cfRule type="cellIs" dxfId="787" priority="128" operator="equal">
      <formula>19</formula>
    </cfRule>
    <cfRule type="cellIs" dxfId="786" priority="129" operator="equal">
      <formula>20</formula>
    </cfRule>
  </conditionalFormatting>
  <conditionalFormatting sqref="H37">
    <cfRule type="cellIs" dxfId="785" priority="124" operator="equal">
      <formula>1</formula>
    </cfRule>
    <cfRule type="cellIs" dxfId="784" priority="125" operator="equal">
      <formula>19</formula>
    </cfRule>
    <cfRule type="cellIs" dxfId="783" priority="126" operator="equal">
      <formula>20</formula>
    </cfRule>
  </conditionalFormatting>
  <conditionalFormatting sqref="H12">
    <cfRule type="cellIs" dxfId="782" priority="121" operator="equal">
      <formula>1</formula>
    </cfRule>
    <cfRule type="cellIs" dxfId="781" priority="122" operator="equal">
      <formula>19</formula>
    </cfRule>
    <cfRule type="cellIs" dxfId="780" priority="123" operator="equal">
      <formula>20</formula>
    </cfRule>
  </conditionalFormatting>
  <conditionalFormatting sqref="H10">
    <cfRule type="cellIs" dxfId="779" priority="106" operator="equal">
      <formula>1</formula>
    </cfRule>
    <cfRule type="cellIs" dxfId="778" priority="107" operator="equal">
      <formula>19</formula>
    </cfRule>
    <cfRule type="cellIs" dxfId="777" priority="108" operator="equal">
      <formula>20</formula>
    </cfRule>
  </conditionalFormatting>
  <conditionalFormatting sqref="H10">
    <cfRule type="cellIs" dxfId="776" priority="103" operator="equal">
      <formula>1</formula>
    </cfRule>
    <cfRule type="cellIs" dxfId="775" priority="104" operator="equal">
      <formula>19</formula>
    </cfRule>
    <cfRule type="cellIs" dxfId="774" priority="105" operator="equal">
      <formula>20</formula>
    </cfRule>
  </conditionalFormatting>
  <conditionalFormatting sqref="H9 H11">
    <cfRule type="cellIs" dxfId="773" priority="115" operator="equal">
      <formula>1</formula>
    </cfRule>
    <cfRule type="cellIs" dxfId="772" priority="116" operator="equal">
      <formula>19</formula>
    </cfRule>
    <cfRule type="cellIs" dxfId="771" priority="117" operator="equal">
      <formula>20</formula>
    </cfRule>
  </conditionalFormatting>
  <conditionalFormatting sqref="H9 H11">
    <cfRule type="cellIs" dxfId="770" priority="118" operator="equal">
      <formula>1</formula>
    </cfRule>
    <cfRule type="cellIs" dxfId="769" priority="119" operator="equal">
      <formula>19</formula>
    </cfRule>
    <cfRule type="cellIs" dxfId="768" priority="120" operator="equal">
      <formula>20</formula>
    </cfRule>
  </conditionalFormatting>
  <conditionalFormatting sqref="H9 H11">
    <cfRule type="cellIs" dxfId="767" priority="109" operator="equal">
      <formula>1</formula>
    </cfRule>
    <cfRule type="cellIs" dxfId="766" priority="110" operator="equal">
      <formula>19</formula>
    </cfRule>
    <cfRule type="cellIs" dxfId="765" priority="111" operator="equal">
      <formula>20</formula>
    </cfRule>
  </conditionalFormatting>
  <conditionalFormatting sqref="H9 H11">
    <cfRule type="cellIs" dxfId="764" priority="112" operator="equal">
      <formula>1</formula>
    </cfRule>
    <cfRule type="cellIs" dxfId="763" priority="113" operator="equal">
      <formula>19</formula>
    </cfRule>
    <cfRule type="cellIs" dxfId="762" priority="114" operator="equal">
      <formula>20</formula>
    </cfRule>
  </conditionalFormatting>
  <conditionalFormatting sqref="H10">
    <cfRule type="cellIs" dxfId="761" priority="97" operator="equal">
      <formula>1</formula>
    </cfRule>
    <cfRule type="cellIs" dxfId="760" priority="98" operator="equal">
      <formula>19</formula>
    </cfRule>
    <cfRule type="cellIs" dxfId="759" priority="99" operator="equal">
      <formula>20</formula>
    </cfRule>
  </conditionalFormatting>
  <conditionalFormatting sqref="H10">
    <cfRule type="cellIs" dxfId="758" priority="100" operator="equal">
      <formula>1</formula>
    </cfRule>
    <cfRule type="cellIs" dxfId="757" priority="101" operator="equal">
      <formula>19</formula>
    </cfRule>
    <cfRule type="cellIs" dxfId="756" priority="102" operator="equal">
      <formula>20</formula>
    </cfRule>
  </conditionalFormatting>
  <conditionalFormatting sqref="H6">
    <cfRule type="cellIs" dxfId="755" priority="94" operator="equal">
      <formula>1</formula>
    </cfRule>
    <cfRule type="cellIs" dxfId="754" priority="95" operator="equal">
      <formula>19</formula>
    </cfRule>
    <cfRule type="cellIs" dxfId="753" priority="96" operator="equal">
      <formula>20</formula>
    </cfRule>
  </conditionalFormatting>
  <conditionalFormatting sqref="H15">
    <cfRule type="cellIs" dxfId="752" priority="76" operator="equal">
      <formula>1</formula>
    </cfRule>
    <cfRule type="cellIs" dxfId="751" priority="77" operator="equal">
      <formula>19</formula>
    </cfRule>
    <cfRule type="cellIs" dxfId="750" priority="78" operator="equal">
      <formula>20</formula>
    </cfRule>
  </conditionalFormatting>
  <conditionalFormatting sqref="H15">
    <cfRule type="cellIs" dxfId="749" priority="79" operator="equal">
      <formula>1</formula>
    </cfRule>
    <cfRule type="cellIs" dxfId="748" priority="80" operator="equal">
      <formula>19</formula>
    </cfRule>
    <cfRule type="cellIs" dxfId="747" priority="81" operator="equal">
      <formula>20</formula>
    </cfRule>
  </conditionalFormatting>
  <conditionalFormatting sqref="H15">
    <cfRule type="cellIs" dxfId="746" priority="70" operator="equal">
      <formula>1</formula>
    </cfRule>
    <cfRule type="cellIs" dxfId="745" priority="71" operator="equal">
      <formula>19</formula>
    </cfRule>
    <cfRule type="cellIs" dxfId="744" priority="72" operator="equal">
      <formula>20</formula>
    </cfRule>
  </conditionalFormatting>
  <conditionalFormatting sqref="H15">
    <cfRule type="cellIs" dxfId="743" priority="73" operator="equal">
      <formula>1</formula>
    </cfRule>
    <cfRule type="cellIs" dxfId="742" priority="74" operator="equal">
      <formula>19</formula>
    </cfRule>
    <cfRule type="cellIs" dxfId="741" priority="75" operator="equal">
      <formula>20</formula>
    </cfRule>
  </conditionalFormatting>
  <conditionalFormatting sqref="H14 H16">
    <cfRule type="cellIs" dxfId="740" priority="88" operator="equal">
      <formula>1</formula>
    </cfRule>
    <cfRule type="cellIs" dxfId="739" priority="89" operator="equal">
      <formula>19</formula>
    </cfRule>
    <cfRule type="cellIs" dxfId="738" priority="90" operator="equal">
      <formula>20</formula>
    </cfRule>
  </conditionalFormatting>
  <conditionalFormatting sqref="H14 H16">
    <cfRule type="cellIs" dxfId="737" priority="91" operator="equal">
      <formula>1</formula>
    </cfRule>
    <cfRule type="cellIs" dxfId="736" priority="92" operator="equal">
      <formula>19</formula>
    </cfRule>
    <cfRule type="cellIs" dxfId="735" priority="93" operator="equal">
      <formula>20</formula>
    </cfRule>
  </conditionalFormatting>
  <conditionalFormatting sqref="H14 H16">
    <cfRule type="cellIs" dxfId="734" priority="82" operator="equal">
      <formula>1</formula>
    </cfRule>
    <cfRule type="cellIs" dxfId="733" priority="83" operator="equal">
      <formula>19</formula>
    </cfRule>
    <cfRule type="cellIs" dxfId="732" priority="84" operator="equal">
      <formula>20</formula>
    </cfRule>
  </conditionalFormatting>
  <conditionalFormatting sqref="H14 H16">
    <cfRule type="cellIs" dxfId="731" priority="85" operator="equal">
      <formula>1</formula>
    </cfRule>
    <cfRule type="cellIs" dxfId="730" priority="86" operator="equal">
      <formula>19</formula>
    </cfRule>
    <cfRule type="cellIs" dxfId="729" priority="87" operator="equal">
      <formula>20</formula>
    </cfRule>
  </conditionalFormatting>
  <conditionalFormatting sqref="H13">
    <cfRule type="cellIs" dxfId="728" priority="67" operator="equal">
      <formula>1</formula>
    </cfRule>
    <cfRule type="cellIs" dxfId="727" priority="68" operator="equal">
      <formula>19</formula>
    </cfRule>
    <cfRule type="cellIs" dxfId="726" priority="69" operator="equal">
      <formula>20</formula>
    </cfRule>
  </conditionalFormatting>
  <conditionalFormatting sqref="H7">
    <cfRule type="cellIs" dxfId="725" priority="61" operator="equal">
      <formula>1</formula>
    </cfRule>
    <cfRule type="cellIs" dxfId="724" priority="62" operator="equal">
      <formula>19</formula>
    </cfRule>
    <cfRule type="cellIs" dxfId="723" priority="63" operator="equal">
      <formula>20</formula>
    </cfRule>
  </conditionalFormatting>
  <conditionalFormatting sqref="H7">
    <cfRule type="cellIs" dxfId="722" priority="64" operator="equal">
      <formula>1</formula>
    </cfRule>
    <cfRule type="cellIs" dxfId="721" priority="65" operator="equal">
      <formula>19</formula>
    </cfRule>
    <cfRule type="cellIs" dxfId="720" priority="66" operator="equal">
      <formula>20</formula>
    </cfRule>
  </conditionalFormatting>
  <conditionalFormatting sqref="H7">
    <cfRule type="cellIs" dxfId="719" priority="55" operator="equal">
      <formula>1</formula>
    </cfRule>
    <cfRule type="cellIs" dxfId="718" priority="56" operator="equal">
      <formula>19</formula>
    </cfRule>
    <cfRule type="cellIs" dxfId="717" priority="57" operator="equal">
      <formula>20</formula>
    </cfRule>
  </conditionalFormatting>
  <conditionalFormatting sqref="H7">
    <cfRule type="cellIs" dxfId="716" priority="58" operator="equal">
      <formula>1</formula>
    </cfRule>
    <cfRule type="cellIs" dxfId="715" priority="59" operator="equal">
      <formula>19</formula>
    </cfRule>
    <cfRule type="cellIs" dxfId="714" priority="60" operator="equal">
      <formula>20</formula>
    </cfRule>
  </conditionalFormatting>
  <conditionalFormatting sqref="H8">
    <cfRule type="cellIs" dxfId="713" priority="49" operator="equal">
      <formula>1</formula>
    </cfRule>
    <cfRule type="cellIs" dxfId="712" priority="50" operator="equal">
      <formula>19</formula>
    </cfRule>
    <cfRule type="cellIs" dxfId="711" priority="51" operator="equal">
      <formula>20</formula>
    </cfRule>
  </conditionalFormatting>
  <conditionalFormatting sqref="H8">
    <cfRule type="cellIs" dxfId="710" priority="52" operator="equal">
      <formula>1</formula>
    </cfRule>
    <cfRule type="cellIs" dxfId="709" priority="53" operator="equal">
      <formula>19</formula>
    </cfRule>
    <cfRule type="cellIs" dxfId="708" priority="54" operator="equal">
      <formula>20</formula>
    </cfRule>
  </conditionalFormatting>
  <conditionalFormatting sqref="H8">
    <cfRule type="cellIs" dxfId="707" priority="43" operator="equal">
      <formula>1</formula>
    </cfRule>
    <cfRule type="cellIs" dxfId="706" priority="44" operator="equal">
      <formula>19</formula>
    </cfRule>
    <cfRule type="cellIs" dxfId="705" priority="45" operator="equal">
      <formula>20</formula>
    </cfRule>
  </conditionalFormatting>
  <conditionalFormatting sqref="H8">
    <cfRule type="cellIs" dxfId="704" priority="46" operator="equal">
      <formula>1</formula>
    </cfRule>
    <cfRule type="cellIs" dxfId="703" priority="47" operator="equal">
      <formula>19</formula>
    </cfRule>
    <cfRule type="cellIs" dxfId="702" priority="48" operator="equal">
      <formula>20</formula>
    </cfRule>
  </conditionalFormatting>
  <conditionalFormatting sqref="H40">
    <cfRule type="cellIs" dxfId="701" priority="34" operator="equal">
      <formula>1</formula>
    </cfRule>
    <cfRule type="cellIs" dxfId="700" priority="35" operator="equal">
      <formula>19</formula>
    </cfRule>
    <cfRule type="cellIs" dxfId="699" priority="36" operator="equal">
      <formula>20</formula>
    </cfRule>
  </conditionalFormatting>
  <conditionalFormatting sqref="H40">
    <cfRule type="cellIs" dxfId="698" priority="31" operator="equal">
      <formula>1</formula>
    </cfRule>
    <cfRule type="cellIs" dxfId="697" priority="32" operator="equal">
      <formula>19</formula>
    </cfRule>
    <cfRule type="cellIs" dxfId="696" priority="33" operator="equal">
      <formula>20</formula>
    </cfRule>
  </conditionalFormatting>
  <conditionalFormatting sqref="H40">
    <cfRule type="cellIs" dxfId="695" priority="28" operator="equal">
      <formula>1</formula>
    </cfRule>
    <cfRule type="cellIs" dxfId="694" priority="29" operator="equal">
      <formula>19</formula>
    </cfRule>
    <cfRule type="cellIs" dxfId="693" priority="30" operator="equal">
      <formula>20</formula>
    </cfRule>
  </conditionalFormatting>
  <conditionalFormatting sqref="H40">
    <cfRule type="cellIs" dxfId="692" priority="25" operator="equal">
      <formula>1</formula>
    </cfRule>
    <cfRule type="cellIs" dxfId="691" priority="26" operator="equal">
      <formula>19</formula>
    </cfRule>
    <cfRule type="cellIs" dxfId="690" priority="27" operator="equal">
      <formula>20</formula>
    </cfRule>
  </conditionalFormatting>
  <conditionalFormatting sqref="H43">
    <cfRule type="cellIs" dxfId="689" priority="40" operator="equal">
      <formula>1</formula>
    </cfRule>
    <cfRule type="cellIs" dxfId="688" priority="41" operator="equal">
      <formula>19</formula>
    </cfRule>
    <cfRule type="cellIs" dxfId="687" priority="42" operator="equal">
      <formula>20</formula>
    </cfRule>
  </conditionalFormatting>
  <conditionalFormatting sqref="H43">
    <cfRule type="cellIs" dxfId="686" priority="37" operator="equal">
      <formula>1</formula>
    </cfRule>
    <cfRule type="cellIs" dxfId="685" priority="38" operator="equal">
      <formula>19</formula>
    </cfRule>
    <cfRule type="cellIs" dxfId="684" priority="39" operator="equal">
      <formula>20</formula>
    </cfRule>
  </conditionalFormatting>
  <conditionalFormatting sqref="H41">
    <cfRule type="cellIs" dxfId="683" priority="19" operator="equal">
      <formula>1</formula>
    </cfRule>
    <cfRule type="cellIs" dxfId="682" priority="20" operator="equal">
      <formula>19</formula>
    </cfRule>
    <cfRule type="cellIs" dxfId="681" priority="21" operator="equal">
      <formula>20</formula>
    </cfRule>
  </conditionalFormatting>
  <conditionalFormatting sqref="H41">
    <cfRule type="cellIs" dxfId="680" priority="22" operator="equal">
      <formula>1</formula>
    </cfRule>
    <cfRule type="cellIs" dxfId="679" priority="23" operator="equal">
      <formula>19</formula>
    </cfRule>
    <cfRule type="cellIs" dxfId="678" priority="24" operator="equal">
      <formula>20</formula>
    </cfRule>
  </conditionalFormatting>
  <conditionalFormatting sqref="H41">
    <cfRule type="cellIs" dxfId="677" priority="16" operator="equal">
      <formula>1</formula>
    </cfRule>
    <cfRule type="cellIs" dxfId="676" priority="17" operator="equal">
      <formula>19</formula>
    </cfRule>
    <cfRule type="cellIs" dxfId="675" priority="18" operator="equal">
      <formula>20</formula>
    </cfRule>
  </conditionalFormatting>
  <conditionalFormatting sqref="H41">
    <cfRule type="cellIs" dxfId="674" priority="13" operator="equal">
      <formula>1</formula>
    </cfRule>
    <cfRule type="cellIs" dxfId="673" priority="14" operator="equal">
      <formula>19</formula>
    </cfRule>
    <cfRule type="cellIs" dxfId="672" priority="15" operator="equal">
      <formula>20</formula>
    </cfRule>
  </conditionalFormatting>
  <conditionalFormatting sqref="H42">
    <cfRule type="cellIs" dxfId="671" priority="7" operator="equal">
      <formula>1</formula>
    </cfRule>
    <cfRule type="cellIs" dxfId="670" priority="8" operator="equal">
      <formula>19</formula>
    </cfRule>
    <cfRule type="cellIs" dxfId="669" priority="9" operator="equal">
      <formula>20</formula>
    </cfRule>
  </conditionalFormatting>
  <conditionalFormatting sqref="H42">
    <cfRule type="cellIs" dxfId="668" priority="10" operator="equal">
      <formula>1</formula>
    </cfRule>
    <cfRule type="cellIs" dxfId="667" priority="11" operator="equal">
      <formula>19</formula>
    </cfRule>
    <cfRule type="cellIs" dxfId="666" priority="12" operator="equal">
      <formula>20</formula>
    </cfRule>
  </conditionalFormatting>
  <conditionalFormatting sqref="H42">
    <cfRule type="cellIs" dxfId="665" priority="4" operator="equal">
      <formula>1</formula>
    </cfRule>
    <cfRule type="cellIs" dxfId="664" priority="5" operator="equal">
      <formula>19</formula>
    </cfRule>
    <cfRule type="cellIs" dxfId="663" priority="6" operator="equal">
      <formula>20</formula>
    </cfRule>
  </conditionalFormatting>
  <conditionalFormatting sqref="H42">
    <cfRule type="cellIs" dxfId="662" priority="1" operator="equal">
      <formula>1</formula>
    </cfRule>
    <cfRule type="cellIs" dxfId="661" priority="2" operator="equal">
      <formula>19</formula>
    </cfRule>
    <cfRule type="cellIs" dxfId="660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showGridLines="0" workbookViewId="0"/>
  </sheetViews>
  <sheetFormatPr defaultColWidth="3.8984375" defaultRowHeight="15.6" x14ac:dyDescent="0.3"/>
  <cols>
    <col min="1" max="1" width="15.8984375" style="21" bestFit="1" customWidth="1"/>
    <col min="2" max="2" width="18.398437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11.8984375" style="21" bestFit="1" customWidth="1"/>
    <col min="8" max="8" width="11.6992187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26" t="s">
        <v>0</v>
      </c>
      <c r="B1" s="126" t="s">
        <v>71</v>
      </c>
      <c r="C1" s="126" t="s">
        <v>44</v>
      </c>
      <c r="D1" s="125" t="s">
        <v>3</v>
      </c>
      <c r="E1" s="126" t="s">
        <v>45</v>
      </c>
      <c r="G1" s="126" t="s">
        <v>0</v>
      </c>
      <c r="H1" s="126" t="s">
        <v>71</v>
      </c>
      <c r="I1" s="126" t="s">
        <v>44</v>
      </c>
      <c r="J1" s="125" t="s">
        <v>3</v>
      </c>
      <c r="K1" s="126" t="s">
        <v>45</v>
      </c>
    </row>
    <row r="2" spans="1:11" x14ac:dyDescent="0.3">
      <c r="A2" s="133" t="s">
        <v>83</v>
      </c>
      <c r="B2" s="134" t="s">
        <v>46</v>
      </c>
      <c r="C2" s="191">
        <v>6</v>
      </c>
      <c r="D2" s="123">
        <f t="shared" ref="D2:D16" ca="1" si="0">RANDBETWEEN(1,20)</f>
        <v>13</v>
      </c>
      <c r="E2" s="74">
        <f t="shared" ref="E2:E16" ca="1" si="1">D2+C2</f>
        <v>19</v>
      </c>
      <c r="G2" s="73"/>
      <c r="H2" s="134" t="s">
        <v>46</v>
      </c>
      <c r="I2" s="74"/>
      <c r="J2" s="123">
        <f t="shared" ref="J2:J4" ca="1" si="2">RANDBETWEEN(1,20)</f>
        <v>13</v>
      </c>
      <c r="K2" s="74">
        <f t="shared" ref="K2:K4" ca="1" si="3">J2+I2</f>
        <v>13</v>
      </c>
    </row>
    <row r="3" spans="1:11" x14ac:dyDescent="0.3">
      <c r="A3" s="77" t="s">
        <v>83</v>
      </c>
      <c r="B3" s="134" t="s">
        <v>47</v>
      </c>
      <c r="C3" s="191">
        <v>7</v>
      </c>
      <c r="D3" s="122">
        <f t="shared" ca="1" si="0"/>
        <v>13</v>
      </c>
      <c r="E3" s="76">
        <f t="shared" ca="1" si="1"/>
        <v>20</v>
      </c>
      <c r="G3" s="75"/>
      <c r="H3" s="134" t="s">
        <v>47</v>
      </c>
      <c r="I3" s="76"/>
      <c r="J3" s="122">
        <f t="shared" ca="1" si="2"/>
        <v>16</v>
      </c>
      <c r="K3" s="76">
        <f t="shared" ca="1" si="3"/>
        <v>16</v>
      </c>
    </row>
    <row r="4" spans="1:11" x14ac:dyDescent="0.3">
      <c r="A4" s="131" t="s">
        <v>83</v>
      </c>
      <c r="B4" s="135" t="s">
        <v>48</v>
      </c>
      <c r="C4" s="192">
        <v>9</v>
      </c>
      <c r="D4" s="124">
        <f t="shared" ca="1" si="0"/>
        <v>12</v>
      </c>
      <c r="E4" s="79">
        <f t="shared" ca="1" si="1"/>
        <v>21</v>
      </c>
      <c r="G4" s="78"/>
      <c r="H4" s="135" t="s">
        <v>48</v>
      </c>
      <c r="I4" s="79"/>
      <c r="J4" s="124">
        <f t="shared" ca="1" si="2"/>
        <v>18</v>
      </c>
      <c r="K4" s="79">
        <f t="shared" ca="1" si="3"/>
        <v>18</v>
      </c>
    </row>
    <row r="5" spans="1:11" x14ac:dyDescent="0.3">
      <c r="A5" s="133" t="s">
        <v>84</v>
      </c>
      <c r="B5" s="134" t="s">
        <v>46</v>
      </c>
      <c r="C5" s="191">
        <v>9</v>
      </c>
      <c r="D5" s="123">
        <f t="shared" ca="1" si="0"/>
        <v>13</v>
      </c>
      <c r="E5" s="74">
        <f t="shared" ca="1" si="1"/>
        <v>22</v>
      </c>
      <c r="G5" s="73"/>
      <c r="H5" s="134" t="s">
        <v>46</v>
      </c>
      <c r="I5" s="74"/>
      <c r="J5" s="123">
        <f t="shared" ref="J5:J10" ca="1" si="4">RANDBETWEEN(1,20)</f>
        <v>10</v>
      </c>
      <c r="K5" s="74">
        <f t="shared" ref="K5:K7" ca="1" si="5">J5+I5</f>
        <v>10</v>
      </c>
    </row>
    <row r="6" spans="1:11" x14ac:dyDescent="0.3">
      <c r="A6" s="77" t="s">
        <v>84</v>
      </c>
      <c r="B6" s="134" t="s">
        <v>47</v>
      </c>
      <c r="C6" s="191">
        <v>5</v>
      </c>
      <c r="D6" s="122">
        <f t="shared" ca="1" si="0"/>
        <v>13</v>
      </c>
      <c r="E6" s="76">
        <f t="shared" ca="1" si="1"/>
        <v>18</v>
      </c>
      <c r="G6" s="75"/>
      <c r="H6" s="134" t="s">
        <v>47</v>
      </c>
      <c r="I6" s="76"/>
      <c r="J6" s="122">
        <f t="shared" ca="1" si="4"/>
        <v>7</v>
      </c>
      <c r="K6" s="76">
        <f t="shared" ca="1" si="5"/>
        <v>7</v>
      </c>
    </row>
    <row r="7" spans="1:11" x14ac:dyDescent="0.3">
      <c r="A7" s="131" t="s">
        <v>84</v>
      </c>
      <c r="B7" s="135" t="s">
        <v>48</v>
      </c>
      <c r="C7" s="192">
        <v>9</v>
      </c>
      <c r="D7" s="124">
        <f t="shared" ca="1" si="0"/>
        <v>17</v>
      </c>
      <c r="E7" s="79">
        <f t="shared" ca="1" si="1"/>
        <v>26</v>
      </c>
      <c r="G7" s="78"/>
      <c r="H7" s="135" t="s">
        <v>48</v>
      </c>
      <c r="I7" s="79"/>
      <c r="J7" s="124">
        <f t="shared" ca="1" si="4"/>
        <v>7</v>
      </c>
      <c r="K7" s="79">
        <f t="shared" ca="1" si="5"/>
        <v>7</v>
      </c>
    </row>
    <row r="8" spans="1:11" x14ac:dyDescent="0.3">
      <c r="A8" s="133" t="s">
        <v>86</v>
      </c>
      <c r="B8" s="134" t="s">
        <v>46</v>
      </c>
      <c r="C8" s="191">
        <v>9</v>
      </c>
      <c r="D8" s="123">
        <f t="shared" ca="1" si="0"/>
        <v>5</v>
      </c>
      <c r="E8" s="74">
        <f t="shared" ca="1" si="1"/>
        <v>14</v>
      </c>
      <c r="G8" s="73"/>
      <c r="H8" s="74" t="s">
        <v>46</v>
      </c>
      <c r="I8" s="74"/>
      <c r="J8" s="123">
        <f t="shared" ca="1" si="4"/>
        <v>1</v>
      </c>
      <c r="K8" s="74">
        <f t="shared" ref="K8:K10" ca="1" si="6">J8+I8</f>
        <v>1</v>
      </c>
    </row>
    <row r="9" spans="1:11" x14ac:dyDescent="0.3">
      <c r="A9" s="77" t="s">
        <v>86</v>
      </c>
      <c r="B9" s="134" t="s">
        <v>47</v>
      </c>
      <c r="C9" s="191">
        <v>3</v>
      </c>
      <c r="D9" s="122">
        <f t="shared" ca="1" si="0"/>
        <v>18</v>
      </c>
      <c r="E9" s="76">
        <f t="shared" ca="1" si="1"/>
        <v>21</v>
      </c>
      <c r="G9" s="75"/>
      <c r="H9" s="76" t="s">
        <v>47</v>
      </c>
      <c r="I9" s="76"/>
      <c r="J9" s="122">
        <f t="shared" ca="1" si="4"/>
        <v>3</v>
      </c>
      <c r="K9" s="76">
        <f t="shared" ca="1" si="6"/>
        <v>3</v>
      </c>
    </row>
    <row r="10" spans="1:11" x14ac:dyDescent="0.3">
      <c r="A10" s="131" t="s">
        <v>86</v>
      </c>
      <c r="B10" s="135" t="s">
        <v>48</v>
      </c>
      <c r="C10" s="192">
        <v>9</v>
      </c>
      <c r="D10" s="124">
        <f t="shared" ca="1" si="0"/>
        <v>13</v>
      </c>
      <c r="E10" s="79">
        <f t="shared" ca="1" si="1"/>
        <v>22</v>
      </c>
      <c r="G10" s="78"/>
      <c r="H10" s="79" t="s">
        <v>48</v>
      </c>
      <c r="I10" s="79"/>
      <c r="J10" s="124">
        <f t="shared" ca="1" si="4"/>
        <v>14</v>
      </c>
      <c r="K10" s="79">
        <f t="shared" ca="1" si="6"/>
        <v>14</v>
      </c>
    </row>
    <row r="11" spans="1:11" x14ac:dyDescent="0.3">
      <c r="A11" s="133" t="s">
        <v>85</v>
      </c>
      <c r="B11" s="134" t="s">
        <v>46</v>
      </c>
      <c r="C11" s="191">
        <v>3</v>
      </c>
      <c r="D11" s="123">
        <f t="shared" ca="1" si="0"/>
        <v>17</v>
      </c>
      <c r="E11" s="74">
        <f t="shared" ca="1" si="1"/>
        <v>20</v>
      </c>
      <c r="G11" s="78"/>
      <c r="H11" s="79" t="s">
        <v>77</v>
      </c>
      <c r="I11" s="79"/>
      <c r="J11" s="124">
        <f ca="1">RANDBETWEEN(1,20)</f>
        <v>20</v>
      </c>
      <c r="K11" s="79">
        <f ca="1">J11+I11</f>
        <v>20</v>
      </c>
    </row>
    <row r="12" spans="1:11" x14ac:dyDescent="0.3">
      <c r="A12" s="77" t="s">
        <v>85</v>
      </c>
      <c r="B12" s="134" t="s">
        <v>47</v>
      </c>
      <c r="C12" s="191">
        <v>11</v>
      </c>
      <c r="D12" s="122">
        <f t="shared" ca="1" si="0"/>
        <v>3</v>
      </c>
      <c r="E12" s="76">
        <f t="shared" ca="1" si="1"/>
        <v>14</v>
      </c>
      <c r="G12" s="78"/>
      <c r="H12" s="135" t="s">
        <v>75</v>
      </c>
      <c r="I12" s="132">
        <v>10</v>
      </c>
      <c r="J12" s="124">
        <f ca="1">RANDBETWEEN(1,20)</f>
        <v>7</v>
      </c>
      <c r="K12" s="79">
        <f t="shared" ref="K12" ca="1" si="7">J12+I12</f>
        <v>17</v>
      </c>
    </row>
    <row r="13" spans="1:11" x14ac:dyDescent="0.3">
      <c r="A13" s="131" t="s">
        <v>85</v>
      </c>
      <c r="B13" s="135" t="s">
        <v>48</v>
      </c>
      <c r="C13" s="192">
        <v>11</v>
      </c>
      <c r="D13" s="124">
        <f t="shared" ca="1" si="0"/>
        <v>7</v>
      </c>
      <c r="E13" s="79">
        <f t="shared" ca="1" si="1"/>
        <v>18</v>
      </c>
      <c r="G13" s="78"/>
      <c r="H13" s="79" t="s">
        <v>78</v>
      </c>
      <c r="I13" s="79"/>
      <c r="J13" s="124">
        <f ca="1">RANDBETWEEN(1,20)</f>
        <v>16</v>
      </c>
      <c r="K13" s="79">
        <f ca="1">J13+I13</f>
        <v>16</v>
      </c>
    </row>
    <row r="14" spans="1:11" x14ac:dyDescent="0.3">
      <c r="A14" s="133" t="s">
        <v>87</v>
      </c>
      <c r="B14" s="134" t="s">
        <v>46</v>
      </c>
      <c r="C14" s="191">
        <v>1</v>
      </c>
      <c r="D14" s="123">
        <f t="shared" ca="1" si="0"/>
        <v>12</v>
      </c>
      <c r="E14" s="74">
        <f t="shared" ca="1" si="1"/>
        <v>13</v>
      </c>
      <c r="G14" s="78"/>
      <c r="H14" s="135" t="s">
        <v>91</v>
      </c>
      <c r="I14" s="132"/>
      <c r="J14" s="124">
        <f ca="1">RANDBETWEEN(1,20)</f>
        <v>8</v>
      </c>
      <c r="K14" s="79">
        <f ca="1">J14+I14</f>
        <v>8</v>
      </c>
    </row>
    <row r="15" spans="1:11" x14ac:dyDescent="0.3">
      <c r="A15" s="77" t="s">
        <v>87</v>
      </c>
      <c r="B15" s="134" t="s">
        <v>47</v>
      </c>
      <c r="C15" s="191">
        <v>3</v>
      </c>
      <c r="D15" s="122">
        <f t="shared" ca="1" si="0"/>
        <v>4</v>
      </c>
      <c r="E15" s="76">
        <f t="shared" ca="1" si="1"/>
        <v>7</v>
      </c>
    </row>
    <row r="16" spans="1:11" x14ac:dyDescent="0.3">
      <c r="A16" s="131" t="s">
        <v>87</v>
      </c>
      <c r="B16" s="135" t="s">
        <v>48</v>
      </c>
      <c r="C16" s="192">
        <f>5+4</f>
        <v>9</v>
      </c>
      <c r="D16" s="124">
        <f t="shared" ca="1" si="0"/>
        <v>11</v>
      </c>
      <c r="E16" s="79">
        <f t="shared" ca="1" si="1"/>
        <v>20</v>
      </c>
    </row>
    <row r="17" spans="1:5" x14ac:dyDescent="0.3">
      <c r="A17" s="133" t="s">
        <v>81</v>
      </c>
      <c r="B17" s="134" t="s">
        <v>46</v>
      </c>
      <c r="C17" s="173">
        <f>8+2</f>
        <v>10</v>
      </c>
      <c r="D17" s="123">
        <f t="shared" ref="D17:D28" ca="1" si="8">RANDBETWEEN(1,20)</f>
        <v>17</v>
      </c>
      <c r="E17" s="74">
        <f t="shared" ref="E17:E25" ca="1" si="9">D17+C17</f>
        <v>27</v>
      </c>
    </row>
    <row r="18" spans="1:5" x14ac:dyDescent="0.3">
      <c r="A18" s="77" t="s">
        <v>81</v>
      </c>
      <c r="B18" s="134" t="s">
        <v>47</v>
      </c>
      <c r="C18" s="173">
        <f>11+2</f>
        <v>13</v>
      </c>
      <c r="D18" s="122">
        <f t="shared" ca="1" si="8"/>
        <v>15</v>
      </c>
      <c r="E18" s="76">
        <f t="shared" ca="1" si="9"/>
        <v>28</v>
      </c>
    </row>
    <row r="19" spans="1:5" x14ac:dyDescent="0.3">
      <c r="A19" s="131" t="s">
        <v>81</v>
      </c>
      <c r="B19" s="135" t="s">
        <v>48</v>
      </c>
      <c r="C19" s="174">
        <f>11+2</f>
        <v>13</v>
      </c>
      <c r="D19" s="124">
        <f t="shared" ca="1" si="8"/>
        <v>3</v>
      </c>
      <c r="E19" s="79">
        <f t="shared" ca="1" si="9"/>
        <v>16</v>
      </c>
    </row>
    <row r="20" spans="1:5" x14ac:dyDescent="0.3">
      <c r="A20" s="133" t="s">
        <v>82</v>
      </c>
      <c r="B20" s="134" t="s">
        <v>46</v>
      </c>
      <c r="C20" s="191">
        <v>6</v>
      </c>
      <c r="D20" s="123">
        <f t="shared" ca="1" si="8"/>
        <v>4</v>
      </c>
      <c r="E20" s="74">
        <f t="shared" ca="1" si="9"/>
        <v>10</v>
      </c>
    </row>
    <row r="21" spans="1:5" x14ac:dyDescent="0.3">
      <c r="A21" s="77" t="s">
        <v>82</v>
      </c>
      <c r="B21" s="134" t="s">
        <v>47</v>
      </c>
      <c r="C21" s="191">
        <v>7</v>
      </c>
      <c r="D21" s="122">
        <f t="shared" ca="1" si="8"/>
        <v>16</v>
      </c>
      <c r="E21" s="76">
        <f t="shared" ca="1" si="9"/>
        <v>23</v>
      </c>
    </row>
    <row r="22" spans="1:5" x14ac:dyDescent="0.3">
      <c r="A22" s="131" t="s">
        <v>82</v>
      </c>
      <c r="B22" s="135" t="s">
        <v>48</v>
      </c>
      <c r="C22" s="192">
        <v>9</v>
      </c>
      <c r="D22" s="124">
        <f t="shared" ca="1" si="8"/>
        <v>18</v>
      </c>
      <c r="E22" s="79">
        <f t="shared" ca="1" si="9"/>
        <v>27</v>
      </c>
    </row>
    <row r="23" spans="1:5" x14ac:dyDescent="0.3">
      <c r="A23" s="133" t="s">
        <v>148</v>
      </c>
      <c r="B23" s="74" t="s">
        <v>46</v>
      </c>
      <c r="C23" s="74">
        <v>7</v>
      </c>
      <c r="D23" s="123">
        <f t="shared" ca="1" si="8"/>
        <v>10</v>
      </c>
      <c r="E23" s="74">
        <f t="shared" ca="1" si="9"/>
        <v>17</v>
      </c>
    </row>
    <row r="24" spans="1:5" x14ac:dyDescent="0.3">
      <c r="A24" s="77" t="s">
        <v>148</v>
      </c>
      <c r="B24" s="76" t="s">
        <v>47</v>
      </c>
      <c r="C24" s="76">
        <v>5</v>
      </c>
      <c r="D24" s="122">
        <f t="shared" ca="1" si="8"/>
        <v>5</v>
      </c>
      <c r="E24" s="76">
        <f t="shared" ca="1" si="9"/>
        <v>10</v>
      </c>
    </row>
    <row r="25" spans="1:5" x14ac:dyDescent="0.3">
      <c r="A25" s="131" t="s">
        <v>148</v>
      </c>
      <c r="B25" s="79" t="s">
        <v>48</v>
      </c>
      <c r="C25" s="79">
        <v>2</v>
      </c>
      <c r="D25" s="124">
        <f t="shared" ca="1" si="8"/>
        <v>16</v>
      </c>
      <c r="E25" s="79">
        <f t="shared" ca="1" si="9"/>
        <v>18</v>
      </c>
    </row>
    <row r="26" spans="1:5" x14ac:dyDescent="0.3">
      <c r="A26" s="133" t="s">
        <v>172</v>
      </c>
      <c r="B26" s="74" t="s">
        <v>46</v>
      </c>
      <c r="C26" s="74">
        <v>0</v>
      </c>
      <c r="D26" s="123">
        <f t="shared" ca="1" si="8"/>
        <v>5</v>
      </c>
      <c r="E26" s="74">
        <f t="shared" ref="E26:E28" ca="1" si="10">D26+C26</f>
        <v>5</v>
      </c>
    </row>
    <row r="27" spans="1:5" x14ac:dyDescent="0.3">
      <c r="A27" s="77" t="s">
        <v>172</v>
      </c>
      <c r="B27" s="76" t="s">
        <v>47</v>
      </c>
      <c r="C27" s="76">
        <v>2</v>
      </c>
      <c r="D27" s="122">
        <f t="shared" ca="1" si="8"/>
        <v>15</v>
      </c>
      <c r="E27" s="76">
        <f t="shared" ca="1" si="10"/>
        <v>17</v>
      </c>
    </row>
    <row r="28" spans="1:5" x14ac:dyDescent="0.3">
      <c r="A28" s="131" t="s">
        <v>172</v>
      </c>
      <c r="B28" s="79" t="s">
        <v>48</v>
      </c>
      <c r="C28" s="79">
        <v>5</v>
      </c>
      <c r="D28" s="124">
        <f t="shared" ca="1" si="8"/>
        <v>10</v>
      </c>
      <c r="E28" s="79">
        <f t="shared" ca="1" si="10"/>
        <v>15</v>
      </c>
    </row>
    <row r="29" spans="1:5" x14ac:dyDescent="0.3">
      <c r="A29" s="131"/>
      <c r="B29" s="79" t="s">
        <v>77</v>
      </c>
      <c r="C29" s="79">
        <v>3</v>
      </c>
      <c r="D29" s="124">
        <f t="shared" ref="D29:D38" ca="1" si="11">RANDBETWEEN(1,20)</f>
        <v>15</v>
      </c>
      <c r="E29" s="79">
        <f ca="1">D29+C29</f>
        <v>18</v>
      </c>
    </row>
    <row r="30" spans="1:5" x14ac:dyDescent="0.3">
      <c r="A30" s="131" t="s">
        <v>84</v>
      </c>
      <c r="B30" s="135" t="s">
        <v>75</v>
      </c>
      <c r="C30" s="132">
        <v>10</v>
      </c>
      <c r="D30" s="124">
        <f t="shared" ca="1" si="11"/>
        <v>15</v>
      </c>
      <c r="E30" s="79">
        <f t="shared" ref="E30" ca="1" si="12">D30+C30</f>
        <v>25</v>
      </c>
    </row>
    <row r="31" spans="1:5" x14ac:dyDescent="0.3">
      <c r="A31" s="131" t="s">
        <v>84</v>
      </c>
      <c r="B31" s="135" t="s">
        <v>167</v>
      </c>
      <c r="C31" s="132">
        <v>12</v>
      </c>
      <c r="D31" s="124">
        <f t="shared" ca="1" si="11"/>
        <v>4</v>
      </c>
      <c r="E31" s="79">
        <f t="shared" ref="E31" ca="1" si="13">D31+C31</f>
        <v>16</v>
      </c>
    </row>
    <row r="32" spans="1:5" x14ac:dyDescent="0.3">
      <c r="A32" s="131" t="s">
        <v>82</v>
      </c>
      <c r="B32" s="135" t="s">
        <v>91</v>
      </c>
      <c r="C32" s="132">
        <v>2</v>
      </c>
      <c r="D32" s="124">
        <f t="shared" ca="1" si="11"/>
        <v>11</v>
      </c>
      <c r="E32" s="79">
        <f t="shared" ref="E32:E38" ca="1" si="14">D32+C32</f>
        <v>13</v>
      </c>
    </row>
    <row r="33" spans="1:5" x14ac:dyDescent="0.3">
      <c r="A33" s="131"/>
      <c r="B33" s="135" t="s">
        <v>127</v>
      </c>
      <c r="C33" s="132"/>
      <c r="D33" s="124">
        <f t="shared" ca="1" si="11"/>
        <v>14</v>
      </c>
      <c r="E33" s="79">
        <f t="shared" ca="1" si="14"/>
        <v>14</v>
      </c>
    </row>
    <row r="34" spans="1:5" x14ac:dyDescent="0.3">
      <c r="A34" s="131"/>
      <c r="B34" s="135" t="s">
        <v>76</v>
      </c>
      <c r="C34" s="132"/>
      <c r="D34" s="124">
        <f t="shared" ca="1" si="11"/>
        <v>4</v>
      </c>
      <c r="E34" s="79">
        <f t="shared" ca="1" si="14"/>
        <v>4</v>
      </c>
    </row>
    <row r="35" spans="1:5" x14ac:dyDescent="0.3">
      <c r="A35" s="131"/>
      <c r="B35" s="135" t="s">
        <v>74</v>
      </c>
      <c r="C35" s="132"/>
      <c r="D35" s="124">
        <f t="shared" ca="1" si="11"/>
        <v>14</v>
      </c>
      <c r="E35" s="79">
        <f t="shared" ca="1" si="14"/>
        <v>14</v>
      </c>
    </row>
    <row r="36" spans="1:5" x14ac:dyDescent="0.3">
      <c r="A36" s="131" t="s">
        <v>86</v>
      </c>
      <c r="B36" s="135" t="s">
        <v>132</v>
      </c>
      <c r="C36" s="132">
        <v>8</v>
      </c>
      <c r="D36" s="124">
        <f t="shared" ca="1" si="11"/>
        <v>20</v>
      </c>
      <c r="E36" s="79">
        <f t="shared" ca="1" si="14"/>
        <v>28</v>
      </c>
    </row>
    <row r="37" spans="1:5" x14ac:dyDescent="0.3">
      <c r="A37" s="131" t="s">
        <v>84</v>
      </c>
      <c r="B37" s="135" t="s">
        <v>75</v>
      </c>
      <c r="C37" s="132">
        <v>8</v>
      </c>
      <c r="D37" s="124">
        <f t="shared" ca="1" si="11"/>
        <v>14</v>
      </c>
      <c r="E37" s="79">
        <f t="shared" ca="1" si="14"/>
        <v>22</v>
      </c>
    </row>
    <row r="38" spans="1:5" x14ac:dyDescent="0.3">
      <c r="A38" s="131" t="s">
        <v>84</v>
      </c>
      <c r="B38" s="135" t="s">
        <v>91</v>
      </c>
      <c r="C38" s="132">
        <v>9</v>
      </c>
      <c r="D38" s="124">
        <f t="shared" ca="1" si="11"/>
        <v>11</v>
      </c>
      <c r="E38" s="79">
        <f t="shared" ca="1" si="14"/>
        <v>20</v>
      </c>
    </row>
  </sheetData>
  <conditionalFormatting sqref="A38">
    <cfRule type="cellIs" dxfId="659" priority="815" operator="equal">
      <formula>"No"</formula>
    </cfRule>
    <cfRule type="cellIs" dxfId="658" priority="816" operator="equal">
      <formula>"Yes"</formula>
    </cfRule>
  </conditionalFormatting>
  <conditionalFormatting sqref="A38">
    <cfRule type="cellIs" dxfId="657" priority="813" operator="equal">
      <formula>"No"</formula>
    </cfRule>
    <cfRule type="cellIs" dxfId="656" priority="814" operator="equal">
      <formula>"Yes"</formula>
    </cfRule>
  </conditionalFormatting>
  <conditionalFormatting sqref="A38">
    <cfRule type="cellIs" dxfId="655" priority="811" operator="equal">
      <formula>"No"</formula>
    </cfRule>
    <cfRule type="cellIs" dxfId="654" priority="812" operator="equal">
      <formula>"Yes"</formula>
    </cfRule>
  </conditionalFormatting>
  <conditionalFormatting sqref="A38">
    <cfRule type="cellIs" dxfId="653" priority="809" operator="equal">
      <formula>"No"</formula>
    </cfRule>
    <cfRule type="cellIs" dxfId="652" priority="810" operator="equal">
      <formula>"Yes"</formula>
    </cfRule>
  </conditionalFormatting>
  <conditionalFormatting sqref="A3:A4 A6:A7 A9:A10">
    <cfRule type="cellIs" dxfId="651" priority="713" operator="equal">
      <formula>"No"</formula>
    </cfRule>
    <cfRule type="cellIs" dxfId="650" priority="714" operator="equal">
      <formula>"Yes"</formula>
    </cfRule>
  </conditionalFormatting>
  <conditionalFormatting sqref="A2 A5 A8">
    <cfRule type="cellIs" dxfId="649" priority="719" operator="equal">
      <formula>"No"</formula>
    </cfRule>
    <cfRule type="cellIs" dxfId="648" priority="720" operator="equal">
      <formula>"Yes"</formula>
    </cfRule>
  </conditionalFormatting>
  <conditionalFormatting sqref="A3:A4 A6:A7 A9:A10">
    <cfRule type="cellIs" dxfId="647" priority="717" operator="equal">
      <formula>"No"</formula>
    </cfRule>
    <cfRule type="cellIs" dxfId="646" priority="718" operator="equal">
      <formula>"Yes"</formula>
    </cfRule>
  </conditionalFormatting>
  <conditionalFormatting sqref="A2 A5 A8">
    <cfRule type="cellIs" dxfId="645" priority="715" operator="equal">
      <formula>"No"</formula>
    </cfRule>
    <cfRule type="cellIs" dxfId="644" priority="716" operator="equal">
      <formula>"Yes"</formula>
    </cfRule>
  </conditionalFormatting>
  <conditionalFormatting sqref="A3:A4 A6:A7 A9:A10">
    <cfRule type="cellIs" dxfId="643" priority="705" operator="equal">
      <formula>"No"</formula>
    </cfRule>
    <cfRule type="cellIs" dxfId="642" priority="706" operator="equal">
      <formula>"Yes"</formula>
    </cfRule>
  </conditionalFormatting>
  <conditionalFormatting sqref="A2 A5 A8">
    <cfRule type="cellIs" dxfId="641" priority="711" operator="equal">
      <formula>"No"</formula>
    </cfRule>
    <cfRule type="cellIs" dxfId="640" priority="712" operator="equal">
      <formula>"Yes"</formula>
    </cfRule>
  </conditionalFormatting>
  <conditionalFormatting sqref="A3:A4 A6:A7 A9:A10">
    <cfRule type="cellIs" dxfId="639" priority="709" operator="equal">
      <formula>"No"</formula>
    </cfRule>
    <cfRule type="cellIs" dxfId="638" priority="710" operator="equal">
      <formula>"Yes"</formula>
    </cfRule>
  </conditionalFormatting>
  <conditionalFormatting sqref="A2 A5 A8">
    <cfRule type="cellIs" dxfId="637" priority="707" operator="equal">
      <formula>"No"</formula>
    </cfRule>
    <cfRule type="cellIs" dxfId="636" priority="708" operator="equal">
      <formula>"Yes"</formula>
    </cfRule>
  </conditionalFormatting>
  <conditionalFormatting sqref="A9:A10">
    <cfRule type="cellIs" dxfId="635" priority="659" operator="equal">
      <formula>"No"</formula>
    </cfRule>
    <cfRule type="cellIs" dxfId="634" priority="660" operator="equal">
      <formula>"Yes"</formula>
    </cfRule>
  </conditionalFormatting>
  <conditionalFormatting sqref="A9:A10">
    <cfRule type="cellIs" dxfId="633" priority="657" operator="equal">
      <formula>"No"</formula>
    </cfRule>
    <cfRule type="cellIs" dxfId="632" priority="658" operator="equal">
      <formula>"Yes"</formula>
    </cfRule>
  </conditionalFormatting>
  <conditionalFormatting sqref="A8">
    <cfRule type="cellIs" dxfId="631" priority="671" operator="equal">
      <formula>"No"</formula>
    </cfRule>
    <cfRule type="cellIs" dxfId="630" priority="672" operator="equal">
      <formula>"Yes"</formula>
    </cfRule>
  </conditionalFormatting>
  <conditionalFormatting sqref="A8">
    <cfRule type="cellIs" dxfId="629" priority="669" operator="equal">
      <formula>"No"</formula>
    </cfRule>
    <cfRule type="cellIs" dxfId="628" priority="670" operator="equal">
      <formula>"Yes"</formula>
    </cfRule>
  </conditionalFormatting>
  <conditionalFormatting sqref="A8">
    <cfRule type="cellIs" dxfId="627" priority="667" operator="equal">
      <formula>"No"</formula>
    </cfRule>
    <cfRule type="cellIs" dxfId="626" priority="668" operator="equal">
      <formula>"Yes"</formula>
    </cfRule>
  </conditionalFormatting>
  <conditionalFormatting sqref="A8">
    <cfRule type="cellIs" dxfId="625" priority="665" operator="equal">
      <formula>"No"</formula>
    </cfRule>
    <cfRule type="cellIs" dxfId="624" priority="666" operator="equal">
      <formula>"Yes"</formula>
    </cfRule>
  </conditionalFormatting>
  <conditionalFormatting sqref="A9:A10">
    <cfRule type="cellIs" dxfId="623" priority="663" operator="equal">
      <formula>"No"</formula>
    </cfRule>
    <cfRule type="cellIs" dxfId="622" priority="664" operator="equal">
      <formula>"Yes"</formula>
    </cfRule>
  </conditionalFormatting>
  <conditionalFormatting sqref="A9:A10">
    <cfRule type="cellIs" dxfId="621" priority="661" operator="equal">
      <formula>"No"</formula>
    </cfRule>
    <cfRule type="cellIs" dxfId="620" priority="662" operator="equal">
      <formula>"Yes"</formula>
    </cfRule>
  </conditionalFormatting>
  <conditionalFormatting sqref="A38">
    <cfRule type="cellIs" dxfId="619" priority="1113" operator="equal">
      <formula>"No"</formula>
    </cfRule>
    <cfRule type="cellIs" dxfId="618" priority="1114" operator="equal">
      <formula>"Yes"</formula>
    </cfRule>
  </conditionalFormatting>
  <conditionalFormatting sqref="A38">
    <cfRule type="cellIs" dxfId="617" priority="1119" operator="equal">
      <formula>"No"</formula>
    </cfRule>
    <cfRule type="cellIs" dxfId="616" priority="1120" operator="equal">
      <formula>"Yes"</formula>
    </cfRule>
  </conditionalFormatting>
  <conditionalFormatting sqref="A38">
    <cfRule type="cellIs" dxfId="615" priority="1117" operator="equal">
      <formula>"No"</formula>
    </cfRule>
    <cfRule type="cellIs" dxfId="614" priority="1118" operator="equal">
      <formula>"Yes"</formula>
    </cfRule>
  </conditionalFormatting>
  <conditionalFormatting sqref="A38">
    <cfRule type="cellIs" dxfId="613" priority="1115" operator="equal">
      <formula>"No"</formula>
    </cfRule>
    <cfRule type="cellIs" dxfId="612" priority="1116" operator="equal">
      <formula>"Yes"</formula>
    </cfRule>
  </conditionalFormatting>
  <conditionalFormatting sqref="A15">
    <cfRule type="cellIs" dxfId="611" priority="449" operator="equal">
      <formula>"No"</formula>
    </cfRule>
    <cfRule type="cellIs" dxfId="610" priority="450" operator="equal">
      <formula>"Yes"</formula>
    </cfRule>
  </conditionalFormatting>
  <conditionalFormatting sqref="A15">
    <cfRule type="cellIs" dxfId="609" priority="455" operator="equal">
      <formula>"No"</formula>
    </cfRule>
    <cfRule type="cellIs" dxfId="608" priority="456" operator="equal">
      <formula>"Yes"</formula>
    </cfRule>
  </conditionalFormatting>
  <conditionalFormatting sqref="A15">
    <cfRule type="cellIs" dxfId="607" priority="453" operator="equal">
      <formula>"No"</formula>
    </cfRule>
    <cfRule type="cellIs" dxfId="606" priority="454" operator="equal">
      <formula>"Yes"</formula>
    </cfRule>
  </conditionalFormatting>
  <conditionalFormatting sqref="A15">
    <cfRule type="cellIs" dxfId="605" priority="451" operator="equal">
      <formula>"No"</formula>
    </cfRule>
    <cfRule type="cellIs" dxfId="604" priority="452" operator="equal">
      <formula>"Yes"</formula>
    </cfRule>
  </conditionalFormatting>
  <conditionalFormatting sqref="A38">
    <cfRule type="cellIs" dxfId="603" priority="937" operator="equal">
      <formula>"No"</formula>
    </cfRule>
    <cfRule type="cellIs" dxfId="602" priority="938" operator="equal">
      <formula>"Yes"</formula>
    </cfRule>
  </conditionalFormatting>
  <conditionalFormatting sqref="A38">
    <cfRule type="cellIs" dxfId="601" priority="943" operator="equal">
      <formula>"No"</formula>
    </cfRule>
    <cfRule type="cellIs" dxfId="600" priority="944" operator="equal">
      <formula>"Yes"</formula>
    </cfRule>
  </conditionalFormatting>
  <conditionalFormatting sqref="A38">
    <cfRule type="cellIs" dxfId="599" priority="941" operator="equal">
      <formula>"No"</formula>
    </cfRule>
    <cfRule type="cellIs" dxfId="598" priority="942" operator="equal">
      <formula>"Yes"</formula>
    </cfRule>
  </conditionalFormatting>
  <conditionalFormatting sqref="A38">
    <cfRule type="cellIs" dxfId="597" priority="939" operator="equal">
      <formula>"No"</formula>
    </cfRule>
    <cfRule type="cellIs" dxfId="596" priority="940" operator="equal">
      <formula>"Yes"</formula>
    </cfRule>
  </conditionalFormatting>
  <conditionalFormatting sqref="A15:A16">
    <cfRule type="cellIs" dxfId="595" priority="273" operator="equal">
      <formula>"No"</formula>
    </cfRule>
    <cfRule type="cellIs" dxfId="594" priority="274" operator="equal">
      <formula>"Yes"</formula>
    </cfRule>
  </conditionalFormatting>
  <conditionalFormatting sqref="A15:A16">
    <cfRule type="cellIs" dxfId="593" priority="279" operator="equal">
      <formula>"No"</formula>
    </cfRule>
    <cfRule type="cellIs" dxfId="592" priority="280" operator="equal">
      <formula>"Yes"</formula>
    </cfRule>
  </conditionalFormatting>
  <conditionalFormatting sqref="A15:A16">
    <cfRule type="cellIs" dxfId="591" priority="277" operator="equal">
      <formula>"No"</formula>
    </cfRule>
    <cfRule type="cellIs" dxfId="590" priority="278" operator="equal">
      <formula>"Yes"</formula>
    </cfRule>
  </conditionalFormatting>
  <conditionalFormatting sqref="A15:A16">
    <cfRule type="cellIs" dxfId="589" priority="275" operator="equal">
      <formula>"No"</formula>
    </cfRule>
    <cfRule type="cellIs" dxfId="588" priority="276" operator="equal">
      <formula>"Yes"</formula>
    </cfRule>
  </conditionalFormatting>
  <conditionalFormatting sqref="A38">
    <cfRule type="cellIs" dxfId="587" priority="873" operator="equal">
      <formula>"No"</formula>
    </cfRule>
    <cfRule type="cellIs" dxfId="586" priority="874" operator="equal">
      <formula>"Yes"</formula>
    </cfRule>
  </conditionalFormatting>
  <conditionalFormatting sqref="A38">
    <cfRule type="cellIs" dxfId="585" priority="879" operator="equal">
      <formula>"No"</formula>
    </cfRule>
    <cfRule type="cellIs" dxfId="584" priority="880" operator="equal">
      <formula>"Yes"</formula>
    </cfRule>
  </conditionalFormatting>
  <conditionalFormatting sqref="A38">
    <cfRule type="cellIs" dxfId="583" priority="877" operator="equal">
      <formula>"No"</formula>
    </cfRule>
    <cfRule type="cellIs" dxfId="582" priority="878" operator="equal">
      <formula>"Yes"</formula>
    </cfRule>
  </conditionalFormatting>
  <conditionalFormatting sqref="A38">
    <cfRule type="cellIs" dxfId="581" priority="875" operator="equal">
      <formula>"No"</formula>
    </cfRule>
    <cfRule type="cellIs" dxfId="580" priority="876" operator="equal">
      <formula>"Yes"</formula>
    </cfRule>
  </conditionalFormatting>
  <conditionalFormatting sqref="A15:A16">
    <cfRule type="cellIs" dxfId="579" priority="209" operator="equal">
      <formula>"No"</formula>
    </cfRule>
    <cfRule type="cellIs" dxfId="578" priority="210" operator="equal">
      <formula>"Yes"</formula>
    </cfRule>
  </conditionalFormatting>
  <conditionalFormatting sqref="A14">
    <cfRule type="cellIs" dxfId="577" priority="215" operator="equal">
      <formula>"No"</formula>
    </cfRule>
    <cfRule type="cellIs" dxfId="576" priority="216" operator="equal">
      <formula>"Yes"</formula>
    </cfRule>
  </conditionalFormatting>
  <conditionalFormatting sqref="A15:A16">
    <cfRule type="cellIs" dxfId="575" priority="213" operator="equal">
      <formula>"No"</formula>
    </cfRule>
    <cfRule type="cellIs" dxfId="574" priority="214" operator="equal">
      <formula>"Yes"</formula>
    </cfRule>
  </conditionalFormatting>
  <conditionalFormatting sqref="A14">
    <cfRule type="cellIs" dxfId="573" priority="211" operator="equal">
      <formula>"No"</formula>
    </cfRule>
    <cfRule type="cellIs" dxfId="572" priority="212" operator="equal">
      <formula>"Yes"</formula>
    </cfRule>
  </conditionalFormatting>
  <conditionalFormatting sqref="A38">
    <cfRule type="cellIs" dxfId="571" priority="841" operator="equal">
      <formula>"No"</formula>
    </cfRule>
    <cfRule type="cellIs" dxfId="570" priority="842" operator="equal">
      <formula>"Yes"</formula>
    </cfRule>
  </conditionalFormatting>
  <conditionalFormatting sqref="A38">
    <cfRule type="cellIs" dxfId="569" priority="847" operator="equal">
      <formula>"No"</formula>
    </cfRule>
    <cfRule type="cellIs" dxfId="568" priority="848" operator="equal">
      <formula>"Yes"</formula>
    </cfRule>
  </conditionalFormatting>
  <conditionalFormatting sqref="A38">
    <cfRule type="cellIs" dxfId="567" priority="845" operator="equal">
      <formula>"No"</formula>
    </cfRule>
    <cfRule type="cellIs" dxfId="566" priority="846" operator="equal">
      <formula>"Yes"</formula>
    </cfRule>
  </conditionalFormatting>
  <conditionalFormatting sqref="A38">
    <cfRule type="cellIs" dxfId="565" priority="843" operator="equal">
      <formula>"No"</formula>
    </cfRule>
    <cfRule type="cellIs" dxfId="564" priority="844" operator="equal">
      <formula>"Yes"</formula>
    </cfRule>
  </conditionalFormatting>
  <conditionalFormatting sqref="A34">
    <cfRule type="cellIs" dxfId="563" priority="177" operator="equal">
      <formula>"No"</formula>
    </cfRule>
    <cfRule type="cellIs" dxfId="562" priority="178" operator="equal">
      <formula>"Yes"</formula>
    </cfRule>
  </conditionalFormatting>
  <conditionalFormatting sqref="A34">
    <cfRule type="cellIs" dxfId="561" priority="183" operator="equal">
      <formula>"No"</formula>
    </cfRule>
    <cfRule type="cellIs" dxfId="560" priority="184" operator="equal">
      <formula>"Yes"</formula>
    </cfRule>
  </conditionalFormatting>
  <conditionalFormatting sqref="A34">
    <cfRule type="cellIs" dxfId="559" priority="181" operator="equal">
      <formula>"No"</formula>
    </cfRule>
    <cfRule type="cellIs" dxfId="558" priority="182" operator="equal">
      <formula>"Yes"</formula>
    </cfRule>
  </conditionalFormatting>
  <conditionalFormatting sqref="A34">
    <cfRule type="cellIs" dxfId="557" priority="179" operator="equal">
      <formula>"No"</formula>
    </cfRule>
    <cfRule type="cellIs" dxfId="556" priority="180" operator="equal">
      <formula>"Yes"</formula>
    </cfRule>
  </conditionalFormatting>
  <conditionalFormatting sqref="A38">
    <cfRule type="cellIs" dxfId="555" priority="825" operator="equal">
      <formula>"No"</formula>
    </cfRule>
    <cfRule type="cellIs" dxfId="554" priority="826" operator="equal">
      <formula>"Yes"</formula>
    </cfRule>
  </conditionalFormatting>
  <conditionalFormatting sqref="A38">
    <cfRule type="cellIs" dxfId="553" priority="831" operator="equal">
      <formula>"No"</formula>
    </cfRule>
    <cfRule type="cellIs" dxfId="552" priority="832" operator="equal">
      <formula>"Yes"</formula>
    </cfRule>
  </conditionalFormatting>
  <conditionalFormatting sqref="A38">
    <cfRule type="cellIs" dxfId="551" priority="829" operator="equal">
      <formula>"No"</formula>
    </cfRule>
    <cfRule type="cellIs" dxfId="550" priority="830" operator="equal">
      <formula>"Yes"</formula>
    </cfRule>
  </conditionalFormatting>
  <conditionalFormatting sqref="A38">
    <cfRule type="cellIs" dxfId="549" priority="827" operator="equal">
      <formula>"No"</formula>
    </cfRule>
    <cfRule type="cellIs" dxfId="548" priority="828" operator="equal">
      <formula>"Yes"</formula>
    </cfRule>
  </conditionalFormatting>
  <conditionalFormatting sqref="A34">
    <cfRule type="cellIs" dxfId="547" priority="161" operator="equal">
      <formula>"No"</formula>
    </cfRule>
    <cfRule type="cellIs" dxfId="546" priority="162" operator="equal">
      <formula>"Yes"</formula>
    </cfRule>
  </conditionalFormatting>
  <conditionalFormatting sqref="A34">
    <cfRule type="cellIs" dxfId="545" priority="167" operator="equal">
      <formula>"No"</formula>
    </cfRule>
    <cfRule type="cellIs" dxfId="544" priority="168" operator="equal">
      <formula>"Yes"</formula>
    </cfRule>
  </conditionalFormatting>
  <conditionalFormatting sqref="A34">
    <cfRule type="cellIs" dxfId="543" priority="165" operator="equal">
      <formula>"No"</formula>
    </cfRule>
    <cfRule type="cellIs" dxfId="542" priority="166" operator="equal">
      <formula>"Yes"</formula>
    </cfRule>
  </conditionalFormatting>
  <conditionalFormatting sqref="A34">
    <cfRule type="cellIs" dxfId="541" priority="163" operator="equal">
      <formula>"No"</formula>
    </cfRule>
    <cfRule type="cellIs" dxfId="540" priority="164" operator="equal">
      <formula>"Yes"</formula>
    </cfRule>
  </conditionalFormatting>
  <conditionalFormatting sqref="A34">
    <cfRule type="cellIs" dxfId="539" priority="145" operator="equal">
      <formula>"No"</formula>
    </cfRule>
    <cfRule type="cellIs" dxfId="538" priority="146" operator="equal">
      <formula>"Yes"</formula>
    </cfRule>
  </conditionalFormatting>
  <conditionalFormatting sqref="A34">
    <cfRule type="cellIs" dxfId="537" priority="151" operator="equal">
      <formula>"No"</formula>
    </cfRule>
    <cfRule type="cellIs" dxfId="536" priority="152" operator="equal">
      <formula>"Yes"</formula>
    </cfRule>
  </conditionalFormatting>
  <conditionalFormatting sqref="A34">
    <cfRule type="cellIs" dxfId="535" priority="149" operator="equal">
      <formula>"No"</formula>
    </cfRule>
    <cfRule type="cellIs" dxfId="534" priority="150" operator="equal">
      <formula>"Yes"</formula>
    </cfRule>
  </conditionalFormatting>
  <conditionalFormatting sqref="A34">
    <cfRule type="cellIs" dxfId="533" priority="147" operator="equal">
      <formula>"No"</formula>
    </cfRule>
    <cfRule type="cellIs" dxfId="532" priority="148" operator="equal">
      <formula>"Yes"</formula>
    </cfRule>
  </conditionalFormatting>
  <conditionalFormatting sqref="A33">
    <cfRule type="cellIs" dxfId="531" priority="137" operator="equal">
      <formula>"No"</formula>
    </cfRule>
    <cfRule type="cellIs" dxfId="530" priority="138" operator="equal">
      <formula>"Yes"</formula>
    </cfRule>
  </conditionalFormatting>
  <conditionalFormatting sqref="A33">
    <cfRule type="cellIs" dxfId="529" priority="143" operator="equal">
      <formula>"No"</formula>
    </cfRule>
    <cfRule type="cellIs" dxfId="528" priority="144" operator="equal">
      <formula>"Yes"</formula>
    </cfRule>
  </conditionalFormatting>
  <conditionalFormatting sqref="A33">
    <cfRule type="cellIs" dxfId="527" priority="141" operator="equal">
      <formula>"No"</formula>
    </cfRule>
    <cfRule type="cellIs" dxfId="526" priority="142" operator="equal">
      <formula>"Yes"</formula>
    </cfRule>
  </conditionalFormatting>
  <conditionalFormatting sqref="A33">
    <cfRule type="cellIs" dxfId="525" priority="139" operator="equal">
      <formula>"No"</formula>
    </cfRule>
    <cfRule type="cellIs" dxfId="524" priority="140" operator="equal">
      <formula>"Yes"</formula>
    </cfRule>
  </conditionalFormatting>
  <conditionalFormatting sqref="A34">
    <cfRule type="cellIs" dxfId="523" priority="129" operator="equal">
      <formula>"No"</formula>
    </cfRule>
    <cfRule type="cellIs" dxfId="522" priority="130" operator="equal">
      <formula>"Yes"</formula>
    </cfRule>
  </conditionalFormatting>
  <conditionalFormatting sqref="A34">
    <cfRule type="cellIs" dxfId="521" priority="135" operator="equal">
      <formula>"No"</formula>
    </cfRule>
    <cfRule type="cellIs" dxfId="520" priority="136" operator="equal">
      <formula>"Yes"</formula>
    </cfRule>
  </conditionalFormatting>
  <conditionalFormatting sqref="A34">
    <cfRule type="cellIs" dxfId="519" priority="133" operator="equal">
      <formula>"No"</formula>
    </cfRule>
    <cfRule type="cellIs" dxfId="518" priority="134" operator="equal">
      <formula>"Yes"</formula>
    </cfRule>
  </conditionalFormatting>
  <conditionalFormatting sqref="A34">
    <cfRule type="cellIs" dxfId="517" priority="131" operator="equal">
      <formula>"No"</formula>
    </cfRule>
    <cfRule type="cellIs" dxfId="516" priority="132" operator="equal">
      <formula>"Yes"</formula>
    </cfRule>
  </conditionalFormatting>
  <conditionalFormatting sqref="A8">
    <cfRule type="cellIs" dxfId="515" priority="697" operator="equal">
      <formula>"No"</formula>
    </cfRule>
    <cfRule type="cellIs" dxfId="514" priority="698" operator="equal">
      <formula>"Yes"</formula>
    </cfRule>
  </conditionalFormatting>
  <conditionalFormatting sqref="A8">
    <cfRule type="cellIs" dxfId="513" priority="703" operator="equal">
      <formula>"No"</formula>
    </cfRule>
    <cfRule type="cellIs" dxfId="512" priority="704" operator="equal">
      <formula>"Yes"</formula>
    </cfRule>
  </conditionalFormatting>
  <conditionalFormatting sqref="A8">
    <cfRule type="cellIs" dxfId="511" priority="701" operator="equal">
      <formula>"No"</formula>
    </cfRule>
    <cfRule type="cellIs" dxfId="510" priority="702" operator="equal">
      <formula>"Yes"</formula>
    </cfRule>
  </conditionalFormatting>
  <conditionalFormatting sqref="A8">
    <cfRule type="cellIs" dxfId="509" priority="699" operator="equal">
      <formula>"No"</formula>
    </cfRule>
    <cfRule type="cellIs" dxfId="508" priority="700" operator="equal">
      <formula>"Yes"</formula>
    </cfRule>
  </conditionalFormatting>
  <conditionalFormatting sqref="A9">
    <cfRule type="cellIs" dxfId="507" priority="689" operator="equal">
      <formula>"No"</formula>
    </cfRule>
    <cfRule type="cellIs" dxfId="506" priority="690" operator="equal">
      <formula>"Yes"</formula>
    </cfRule>
  </conditionalFormatting>
  <conditionalFormatting sqref="A9">
    <cfRule type="cellIs" dxfId="505" priority="695" operator="equal">
      <formula>"No"</formula>
    </cfRule>
    <cfRule type="cellIs" dxfId="504" priority="696" operator="equal">
      <formula>"Yes"</formula>
    </cfRule>
  </conditionalFormatting>
  <conditionalFormatting sqref="A9">
    <cfRule type="cellIs" dxfId="503" priority="693" operator="equal">
      <formula>"No"</formula>
    </cfRule>
    <cfRule type="cellIs" dxfId="502" priority="694" operator="equal">
      <formula>"Yes"</formula>
    </cfRule>
  </conditionalFormatting>
  <conditionalFormatting sqref="A9">
    <cfRule type="cellIs" dxfId="501" priority="691" operator="equal">
      <formula>"No"</formula>
    </cfRule>
    <cfRule type="cellIs" dxfId="500" priority="692" operator="equal">
      <formula>"Yes"</formula>
    </cfRule>
  </conditionalFormatting>
  <conditionalFormatting sqref="A8">
    <cfRule type="cellIs" dxfId="499" priority="681" operator="equal">
      <formula>"No"</formula>
    </cfRule>
    <cfRule type="cellIs" dxfId="498" priority="682" operator="equal">
      <formula>"Yes"</formula>
    </cfRule>
  </conditionalFormatting>
  <conditionalFormatting sqref="A8">
    <cfRule type="cellIs" dxfId="497" priority="687" operator="equal">
      <formula>"No"</formula>
    </cfRule>
    <cfRule type="cellIs" dxfId="496" priority="688" operator="equal">
      <formula>"Yes"</formula>
    </cfRule>
  </conditionalFormatting>
  <conditionalFormatting sqref="A8">
    <cfRule type="cellIs" dxfId="495" priority="685" operator="equal">
      <formula>"No"</formula>
    </cfRule>
    <cfRule type="cellIs" dxfId="494" priority="686" operator="equal">
      <formula>"Yes"</formula>
    </cfRule>
  </conditionalFormatting>
  <conditionalFormatting sqref="A8">
    <cfRule type="cellIs" dxfId="493" priority="683" operator="equal">
      <formula>"No"</formula>
    </cfRule>
    <cfRule type="cellIs" dxfId="492" priority="684" operator="equal">
      <formula>"Yes"</formula>
    </cfRule>
  </conditionalFormatting>
  <conditionalFormatting sqref="A9">
    <cfRule type="cellIs" dxfId="491" priority="673" operator="equal">
      <formula>"No"</formula>
    </cfRule>
    <cfRule type="cellIs" dxfId="490" priority="674" operator="equal">
      <formula>"Yes"</formula>
    </cfRule>
  </conditionalFormatting>
  <conditionalFormatting sqref="A9">
    <cfRule type="cellIs" dxfId="489" priority="679" operator="equal">
      <formula>"No"</formula>
    </cfRule>
    <cfRule type="cellIs" dxfId="488" priority="680" operator="equal">
      <formula>"Yes"</formula>
    </cfRule>
  </conditionalFormatting>
  <conditionalFormatting sqref="A9">
    <cfRule type="cellIs" dxfId="487" priority="677" operator="equal">
      <formula>"No"</formula>
    </cfRule>
    <cfRule type="cellIs" dxfId="486" priority="678" operator="equal">
      <formula>"Yes"</formula>
    </cfRule>
  </conditionalFormatting>
  <conditionalFormatting sqref="A9">
    <cfRule type="cellIs" dxfId="485" priority="675" operator="equal">
      <formula>"No"</formula>
    </cfRule>
    <cfRule type="cellIs" dxfId="484" priority="676" operator="equal">
      <formula>"Yes"</formula>
    </cfRule>
  </conditionalFormatting>
  <conditionalFormatting sqref="A11">
    <cfRule type="cellIs" dxfId="483" priority="649" operator="equal">
      <formula>"No"</formula>
    </cfRule>
    <cfRule type="cellIs" dxfId="482" priority="650" operator="equal">
      <formula>"Yes"</formula>
    </cfRule>
  </conditionalFormatting>
  <conditionalFormatting sqref="A11">
    <cfRule type="cellIs" dxfId="481" priority="655" operator="equal">
      <formula>"No"</formula>
    </cfRule>
    <cfRule type="cellIs" dxfId="480" priority="656" operator="equal">
      <formula>"Yes"</formula>
    </cfRule>
  </conditionalFormatting>
  <conditionalFormatting sqref="A11">
    <cfRule type="cellIs" dxfId="479" priority="653" operator="equal">
      <formula>"No"</formula>
    </cfRule>
    <cfRule type="cellIs" dxfId="478" priority="654" operator="equal">
      <formula>"Yes"</formula>
    </cfRule>
  </conditionalFormatting>
  <conditionalFormatting sqref="A11">
    <cfRule type="cellIs" dxfId="477" priority="651" operator="equal">
      <formula>"No"</formula>
    </cfRule>
    <cfRule type="cellIs" dxfId="476" priority="652" operator="equal">
      <formula>"Yes"</formula>
    </cfRule>
  </conditionalFormatting>
  <conditionalFormatting sqref="A12">
    <cfRule type="cellIs" dxfId="475" priority="641" operator="equal">
      <formula>"No"</formula>
    </cfRule>
    <cfRule type="cellIs" dxfId="474" priority="642" operator="equal">
      <formula>"Yes"</formula>
    </cfRule>
  </conditionalFormatting>
  <conditionalFormatting sqref="A12">
    <cfRule type="cellIs" dxfId="473" priority="647" operator="equal">
      <formula>"No"</formula>
    </cfRule>
    <cfRule type="cellIs" dxfId="472" priority="648" operator="equal">
      <formula>"Yes"</formula>
    </cfRule>
  </conditionalFormatting>
  <conditionalFormatting sqref="A12">
    <cfRule type="cellIs" dxfId="471" priority="645" operator="equal">
      <formula>"No"</formula>
    </cfRule>
    <cfRule type="cellIs" dxfId="470" priority="646" operator="equal">
      <formula>"Yes"</formula>
    </cfRule>
  </conditionalFormatting>
  <conditionalFormatting sqref="A12">
    <cfRule type="cellIs" dxfId="469" priority="643" operator="equal">
      <formula>"No"</formula>
    </cfRule>
    <cfRule type="cellIs" dxfId="468" priority="644" operator="equal">
      <formula>"Yes"</formula>
    </cfRule>
  </conditionalFormatting>
  <conditionalFormatting sqref="A8">
    <cfRule type="cellIs" dxfId="467" priority="627" operator="equal">
      <formula>"No"</formula>
    </cfRule>
    <cfRule type="cellIs" dxfId="466" priority="628" operator="equal">
      <formula>"Yes"</formula>
    </cfRule>
  </conditionalFormatting>
  <conditionalFormatting sqref="A9:A10">
    <cfRule type="cellIs" dxfId="465" priority="625" operator="equal">
      <formula>"No"</formula>
    </cfRule>
    <cfRule type="cellIs" dxfId="464" priority="626" operator="equal">
      <formula>"Yes"</formula>
    </cfRule>
  </conditionalFormatting>
  <conditionalFormatting sqref="A8">
    <cfRule type="cellIs" dxfId="463" priority="639" operator="equal">
      <formula>"No"</formula>
    </cfRule>
    <cfRule type="cellIs" dxfId="462" priority="640" operator="equal">
      <formula>"Yes"</formula>
    </cfRule>
  </conditionalFormatting>
  <conditionalFormatting sqref="A9:A10">
    <cfRule type="cellIs" dxfId="461" priority="637" operator="equal">
      <formula>"No"</formula>
    </cfRule>
    <cfRule type="cellIs" dxfId="460" priority="638" operator="equal">
      <formula>"Yes"</formula>
    </cfRule>
  </conditionalFormatting>
  <conditionalFormatting sqref="A8">
    <cfRule type="cellIs" dxfId="459" priority="635" operator="equal">
      <formula>"No"</formula>
    </cfRule>
    <cfRule type="cellIs" dxfId="458" priority="636" operator="equal">
      <formula>"Yes"</formula>
    </cfRule>
  </conditionalFormatting>
  <conditionalFormatting sqref="A9:A10">
    <cfRule type="cellIs" dxfId="457" priority="633" operator="equal">
      <formula>"No"</formula>
    </cfRule>
    <cfRule type="cellIs" dxfId="456" priority="634" operator="equal">
      <formula>"Yes"</formula>
    </cfRule>
  </conditionalFormatting>
  <conditionalFormatting sqref="A8">
    <cfRule type="cellIs" dxfId="455" priority="631" operator="equal">
      <formula>"No"</formula>
    </cfRule>
    <cfRule type="cellIs" dxfId="454" priority="632" operator="equal">
      <formula>"Yes"</formula>
    </cfRule>
  </conditionalFormatting>
  <conditionalFormatting sqref="A9:A10">
    <cfRule type="cellIs" dxfId="453" priority="629" operator="equal">
      <formula>"No"</formula>
    </cfRule>
    <cfRule type="cellIs" dxfId="452" priority="630" operator="equal">
      <formula>"Yes"</formula>
    </cfRule>
  </conditionalFormatting>
  <conditionalFormatting sqref="A11">
    <cfRule type="cellIs" dxfId="451" priority="617" operator="equal">
      <formula>"No"</formula>
    </cfRule>
    <cfRule type="cellIs" dxfId="450" priority="618" operator="equal">
      <formula>"Yes"</formula>
    </cfRule>
  </conditionalFormatting>
  <conditionalFormatting sqref="A11">
    <cfRule type="cellIs" dxfId="449" priority="623" operator="equal">
      <formula>"No"</formula>
    </cfRule>
    <cfRule type="cellIs" dxfId="448" priority="624" operator="equal">
      <formula>"Yes"</formula>
    </cfRule>
  </conditionalFormatting>
  <conditionalFormatting sqref="A11">
    <cfRule type="cellIs" dxfId="447" priority="621" operator="equal">
      <formula>"No"</formula>
    </cfRule>
    <cfRule type="cellIs" dxfId="446" priority="622" operator="equal">
      <formula>"Yes"</formula>
    </cfRule>
  </conditionalFormatting>
  <conditionalFormatting sqref="A11">
    <cfRule type="cellIs" dxfId="445" priority="619" operator="equal">
      <formula>"No"</formula>
    </cfRule>
    <cfRule type="cellIs" dxfId="444" priority="620" operator="equal">
      <formula>"Yes"</formula>
    </cfRule>
  </conditionalFormatting>
  <conditionalFormatting sqref="A12">
    <cfRule type="cellIs" dxfId="443" priority="609" operator="equal">
      <formula>"No"</formula>
    </cfRule>
    <cfRule type="cellIs" dxfId="442" priority="610" operator="equal">
      <formula>"Yes"</formula>
    </cfRule>
  </conditionalFormatting>
  <conditionalFormatting sqref="A12">
    <cfRule type="cellIs" dxfId="441" priority="615" operator="equal">
      <formula>"No"</formula>
    </cfRule>
    <cfRule type="cellIs" dxfId="440" priority="616" operator="equal">
      <formula>"Yes"</formula>
    </cfRule>
  </conditionalFormatting>
  <conditionalFormatting sqref="A12">
    <cfRule type="cellIs" dxfId="439" priority="613" operator="equal">
      <formula>"No"</formula>
    </cfRule>
    <cfRule type="cellIs" dxfId="438" priority="614" operator="equal">
      <formula>"Yes"</formula>
    </cfRule>
  </conditionalFormatting>
  <conditionalFormatting sqref="A12">
    <cfRule type="cellIs" dxfId="437" priority="611" operator="equal">
      <formula>"No"</formula>
    </cfRule>
    <cfRule type="cellIs" dxfId="436" priority="612" operator="equal">
      <formula>"Yes"</formula>
    </cfRule>
  </conditionalFormatting>
  <conditionalFormatting sqref="A11">
    <cfRule type="cellIs" dxfId="435" priority="601" operator="equal">
      <formula>"No"</formula>
    </cfRule>
    <cfRule type="cellIs" dxfId="434" priority="602" operator="equal">
      <formula>"Yes"</formula>
    </cfRule>
  </conditionalFormatting>
  <conditionalFormatting sqref="A11">
    <cfRule type="cellIs" dxfId="433" priority="607" operator="equal">
      <formula>"No"</formula>
    </cfRule>
    <cfRule type="cellIs" dxfId="432" priority="608" operator="equal">
      <formula>"Yes"</formula>
    </cfRule>
  </conditionalFormatting>
  <conditionalFormatting sqref="A11">
    <cfRule type="cellIs" dxfId="431" priority="605" operator="equal">
      <formula>"No"</formula>
    </cfRule>
    <cfRule type="cellIs" dxfId="430" priority="606" operator="equal">
      <formula>"Yes"</formula>
    </cfRule>
  </conditionalFormatting>
  <conditionalFormatting sqref="A11">
    <cfRule type="cellIs" dxfId="429" priority="603" operator="equal">
      <formula>"No"</formula>
    </cfRule>
    <cfRule type="cellIs" dxfId="428" priority="604" operator="equal">
      <formula>"Yes"</formula>
    </cfRule>
  </conditionalFormatting>
  <conditionalFormatting sqref="A12">
    <cfRule type="cellIs" dxfId="427" priority="593" operator="equal">
      <formula>"No"</formula>
    </cfRule>
    <cfRule type="cellIs" dxfId="426" priority="594" operator="equal">
      <formula>"Yes"</formula>
    </cfRule>
  </conditionalFormatting>
  <conditionalFormatting sqref="A12">
    <cfRule type="cellIs" dxfId="425" priority="599" operator="equal">
      <formula>"No"</formula>
    </cfRule>
    <cfRule type="cellIs" dxfId="424" priority="600" operator="equal">
      <formula>"Yes"</formula>
    </cfRule>
  </conditionalFormatting>
  <conditionalFormatting sqref="A12">
    <cfRule type="cellIs" dxfId="423" priority="597" operator="equal">
      <formula>"No"</formula>
    </cfRule>
    <cfRule type="cellIs" dxfId="422" priority="598" operator="equal">
      <formula>"Yes"</formula>
    </cfRule>
  </conditionalFormatting>
  <conditionalFormatting sqref="A12">
    <cfRule type="cellIs" dxfId="421" priority="595" operator="equal">
      <formula>"No"</formula>
    </cfRule>
    <cfRule type="cellIs" dxfId="420" priority="596" operator="equal">
      <formula>"Yes"</formula>
    </cfRule>
  </conditionalFormatting>
  <conditionalFormatting sqref="A11">
    <cfRule type="cellIs" dxfId="419" priority="585" operator="equal">
      <formula>"No"</formula>
    </cfRule>
    <cfRule type="cellIs" dxfId="418" priority="586" operator="equal">
      <formula>"Yes"</formula>
    </cfRule>
  </conditionalFormatting>
  <conditionalFormatting sqref="A11">
    <cfRule type="cellIs" dxfId="417" priority="591" operator="equal">
      <formula>"No"</formula>
    </cfRule>
    <cfRule type="cellIs" dxfId="416" priority="592" operator="equal">
      <formula>"Yes"</formula>
    </cfRule>
  </conditionalFormatting>
  <conditionalFormatting sqref="A11">
    <cfRule type="cellIs" dxfId="415" priority="589" operator="equal">
      <formula>"No"</formula>
    </cfRule>
    <cfRule type="cellIs" dxfId="414" priority="590" operator="equal">
      <formula>"Yes"</formula>
    </cfRule>
  </conditionalFormatting>
  <conditionalFormatting sqref="A11">
    <cfRule type="cellIs" dxfId="413" priority="587" operator="equal">
      <formula>"No"</formula>
    </cfRule>
    <cfRule type="cellIs" dxfId="412" priority="588" operator="equal">
      <formula>"Yes"</formula>
    </cfRule>
  </conditionalFormatting>
  <conditionalFormatting sqref="A12:A13">
    <cfRule type="cellIs" dxfId="411" priority="577" operator="equal">
      <formula>"No"</formula>
    </cfRule>
    <cfRule type="cellIs" dxfId="410" priority="578" operator="equal">
      <formula>"Yes"</formula>
    </cfRule>
  </conditionalFormatting>
  <conditionalFormatting sqref="A12:A13">
    <cfRule type="cellIs" dxfId="409" priority="583" operator="equal">
      <formula>"No"</formula>
    </cfRule>
    <cfRule type="cellIs" dxfId="408" priority="584" operator="equal">
      <formula>"Yes"</formula>
    </cfRule>
  </conditionalFormatting>
  <conditionalFormatting sqref="A12:A13">
    <cfRule type="cellIs" dxfId="407" priority="581" operator="equal">
      <formula>"No"</formula>
    </cfRule>
    <cfRule type="cellIs" dxfId="406" priority="582" operator="equal">
      <formula>"Yes"</formula>
    </cfRule>
  </conditionalFormatting>
  <conditionalFormatting sqref="A12:A13">
    <cfRule type="cellIs" dxfId="405" priority="579" operator="equal">
      <formula>"No"</formula>
    </cfRule>
    <cfRule type="cellIs" dxfId="404" priority="580" operator="equal">
      <formula>"Yes"</formula>
    </cfRule>
  </conditionalFormatting>
  <conditionalFormatting sqref="A14">
    <cfRule type="cellIs" dxfId="403" priority="569" operator="equal">
      <formula>"No"</formula>
    </cfRule>
    <cfRule type="cellIs" dxfId="402" priority="570" operator="equal">
      <formula>"Yes"</formula>
    </cfRule>
  </conditionalFormatting>
  <conditionalFormatting sqref="A14">
    <cfRule type="cellIs" dxfId="401" priority="575" operator="equal">
      <formula>"No"</formula>
    </cfRule>
    <cfRule type="cellIs" dxfId="400" priority="576" operator="equal">
      <formula>"Yes"</formula>
    </cfRule>
  </conditionalFormatting>
  <conditionalFormatting sqref="A14">
    <cfRule type="cellIs" dxfId="399" priority="573" operator="equal">
      <formula>"No"</formula>
    </cfRule>
    <cfRule type="cellIs" dxfId="398" priority="574" operator="equal">
      <formula>"Yes"</formula>
    </cfRule>
  </conditionalFormatting>
  <conditionalFormatting sqref="A14">
    <cfRule type="cellIs" dxfId="397" priority="571" operator="equal">
      <formula>"No"</formula>
    </cfRule>
    <cfRule type="cellIs" dxfId="396" priority="572" operator="equal">
      <formula>"Yes"</formula>
    </cfRule>
  </conditionalFormatting>
  <conditionalFormatting sqref="A15">
    <cfRule type="cellIs" dxfId="395" priority="561" operator="equal">
      <formula>"No"</formula>
    </cfRule>
    <cfRule type="cellIs" dxfId="394" priority="562" operator="equal">
      <formula>"Yes"</formula>
    </cfRule>
  </conditionalFormatting>
  <conditionalFormatting sqref="A15">
    <cfRule type="cellIs" dxfId="393" priority="567" operator="equal">
      <formula>"No"</formula>
    </cfRule>
    <cfRule type="cellIs" dxfId="392" priority="568" operator="equal">
      <formula>"Yes"</formula>
    </cfRule>
  </conditionalFormatting>
  <conditionalFormatting sqref="A15">
    <cfRule type="cellIs" dxfId="391" priority="565" operator="equal">
      <formula>"No"</formula>
    </cfRule>
    <cfRule type="cellIs" dxfId="390" priority="566" operator="equal">
      <formula>"Yes"</formula>
    </cfRule>
  </conditionalFormatting>
  <conditionalFormatting sqref="A15">
    <cfRule type="cellIs" dxfId="389" priority="563" operator="equal">
      <formula>"No"</formula>
    </cfRule>
    <cfRule type="cellIs" dxfId="388" priority="564" operator="equal">
      <formula>"Yes"</formula>
    </cfRule>
  </conditionalFormatting>
  <conditionalFormatting sqref="A11">
    <cfRule type="cellIs" dxfId="387" priority="553" operator="equal">
      <formula>"No"</formula>
    </cfRule>
    <cfRule type="cellIs" dxfId="386" priority="554" operator="equal">
      <formula>"Yes"</formula>
    </cfRule>
  </conditionalFormatting>
  <conditionalFormatting sqref="A11">
    <cfRule type="cellIs" dxfId="385" priority="559" operator="equal">
      <formula>"No"</formula>
    </cfRule>
    <cfRule type="cellIs" dxfId="384" priority="560" operator="equal">
      <formula>"Yes"</formula>
    </cfRule>
  </conditionalFormatting>
  <conditionalFormatting sqref="A11">
    <cfRule type="cellIs" dxfId="383" priority="557" operator="equal">
      <formula>"No"</formula>
    </cfRule>
    <cfRule type="cellIs" dxfId="382" priority="558" operator="equal">
      <formula>"Yes"</formula>
    </cfRule>
  </conditionalFormatting>
  <conditionalFormatting sqref="A11">
    <cfRule type="cellIs" dxfId="381" priority="555" operator="equal">
      <formula>"No"</formula>
    </cfRule>
    <cfRule type="cellIs" dxfId="380" priority="556" operator="equal">
      <formula>"Yes"</formula>
    </cfRule>
  </conditionalFormatting>
  <conditionalFormatting sqref="A12">
    <cfRule type="cellIs" dxfId="379" priority="545" operator="equal">
      <formula>"No"</formula>
    </cfRule>
    <cfRule type="cellIs" dxfId="378" priority="546" operator="equal">
      <formula>"Yes"</formula>
    </cfRule>
  </conditionalFormatting>
  <conditionalFormatting sqref="A12">
    <cfRule type="cellIs" dxfId="377" priority="551" operator="equal">
      <formula>"No"</formula>
    </cfRule>
    <cfRule type="cellIs" dxfId="376" priority="552" operator="equal">
      <formula>"Yes"</formula>
    </cfRule>
  </conditionalFormatting>
  <conditionalFormatting sqref="A12">
    <cfRule type="cellIs" dxfId="375" priority="549" operator="equal">
      <formula>"No"</formula>
    </cfRule>
    <cfRule type="cellIs" dxfId="374" priority="550" operator="equal">
      <formula>"Yes"</formula>
    </cfRule>
  </conditionalFormatting>
  <conditionalFormatting sqref="A12">
    <cfRule type="cellIs" dxfId="373" priority="547" operator="equal">
      <formula>"No"</formula>
    </cfRule>
    <cfRule type="cellIs" dxfId="372" priority="548" operator="equal">
      <formula>"Yes"</formula>
    </cfRule>
  </conditionalFormatting>
  <conditionalFormatting sqref="A11">
    <cfRule type="cellIs" dxfId="371" priority="537" operator="equal">
      <formula>"No"</formula>
    </cfRule>
    <cfRule type="cellIs" dxfId="370" priority="538" operator="equal">
      <formula>"Yes"</formula>
    </cfRule>
  </conditionalFormatting>
  <conditionalFormatting sqref="A11">
    <cfRule type="cellIs" dxfId="369" priority="543" operator="equal">
      <formula>"No"</formula>
    </cfRule>
    <cfRule type="cellIs" dxfId="368" priority="544" operator="equal">
      <formula>"Yes"</formula>
    </cfRule>
  </conditionalFormatting>
  <conditionalFormatting sqref="A11">
    <cfRule type="cellIs" dxfId="367" priority="541" operator="equal">
      <formula>"No"</formula>
    </cfRule>
    <cfRule type="cellIs" dxfId="366" priority="542" operator="equal">
      <formula>"Yes"</formula>
    </cfRule>
  </conditionalFormatting>
  <conditionalFormatting sqref="A11">
    <cfRule type="cellIs" dxfId="365" priority="539" operator="equal">
      <formula>"No"</formula>
    </cfRule>
    <cfRule type="cellIs" dxfId="364" priority="540" operator="equal">
      <formula>"Yes"</formula>
    </cfRule>
  </conditionalFormatting>
  <conditionalFormatting sqref="A12">
    <cfRule type="cellIs" dxfId="363" priority="529" operator="equal">
      <formula>"No"</formula>
    </cfRule>
    <cfRule type="cellIs" dxfId="362" priority="530" operator="equal">
      <formula>"Yes"</formula>
    </cfRule>
  </conditionalFormatting>
  <conditionalFormatting sqref="A12">
    <cfRule type="cellIs" dxfId="361" priority="535" operator="equal">
      <formula>"No"</formula>
    </cfRule>
    <cfRule type="cellIs" dxfId="360" priority="536" operator="equal">
      <formula>"Yes"</formula>
    </cfRule>
  </conditionalFormatting>
  <conditionalFormatting sqref="A12">
    <cfRule type="cellIs" dxfId="359" priority="533" operator="equal">
      <formula>"No"</formula>
    </cfRule>
    <cfRule type="cellIs" dxfId="358" priority="534" operator="equal">
      <formula>"Yes"</formula>
    </cfRule>
  </conditionalFormatting>
  <conditionalFormatting sqref="A12">
    <cfRule type="cellIs" dxfId="357" priority="531" operator="equal">
      <formula>"No"</formula>
    </cfRule>
    <cfRule type="cellIs" dxfId="356" priority="532" operator="equal">
      <formula>"Yes"</formula>
    </cfRule>
  </conditionalFormatting>
  <conditionalFormatting sqref="A11">
    <cfRule type="cellIs" dxfId="355" priority="521" operator="equal">
      <formula>"No"</formula>
    </cfRule>
    <cfRule type="cellIs" dxfId="354" priority="522" operator="equal">
      <formula>"Yes"</formula>
    </cfRule>
  </conditionalFormatting>
  <conditionalFormatting sqref="A11">
    <cfRule type="cellIs" dxfId="353" priority="527" operator="equal">
      <formula>"No"</formula>
    </cfRule>
    <cfRule type="cellIs" dxfId="352" priority="528" operator="equal">
      <formula>"Yes"</formula>
    </cfRule>
  </conditionalFormatting>
  <conditionalFormatting sqref="A11">
    <cfRule type="cellIs" dxfId="351" priority="525" operator="equal">
      <formula>"No"</formula>
    </cfRule>
    <cfRule type="cellIs" dxfId="350" priority="526" operator="equal">
      <formula>"Yes"</formula>
    </cfRule>
  </conditionalFormatting>
  <conditionalFormatting sqref="A11">
    <cfRule type="cellIs" dxfId="349" priority="523" operator="equal">
      <formula>"No"</formula>
    </cfRule>
    <cfRule type="cellIs" dxfId="348" priority="524" operator="equal">
      <formula>"Yes"</formula>
    </cfRule>
  </conditionalFormatting>
  <conditionalFormatting sqref="A12:A13">
    <cfRule type="cellIs" dxfId="347" priority="513" operator="equal">
      <formula>"No"</formula>
    </cfRule>
    <cfRule type="cellIs" dxfId="346" priority="514" operator="equal">
      <formula>"Yes"</formula>
    </cfRule>
  </conditionalFormatting>
  <conditionalFormatting sqref="A12:A13">
    <cfRule type="cellIs" dxfId="345" priority="519" operator="equal">
      <formula>"No"</formula>
    </cfRule>
    <cfRule type="cellIs" dxfId="344" priority="520" operator="equal">
      <formula>"Yes"</formula>
    </cfRule>
  </conditionalFormatting>
  <conditionalFormatting sqref="A12:A13">
    <cfRule type="cellIs" dxfId="343" priority="517" operator="equal">
      <formula>"No"</formula>
    </cfRule>
    <cfRule type="cellIs" dxfId="342" priority="518" operator="equal">
      <formula>"Yes"</formula>
    </cfRule>
  </conditionalFormatting>
  <conditionalFormatting sqref="A12:A13">
    <cfRule type="cellIs" dxfId="341" priority="515" operator="equal">
      <formula>"No"</formula>
    </cfRule>
    <cfRule type="cellIs" dxfId="340" priority="516" operator="equal">
      <formula>"Yes"</formula>
    </cfRule>
  </conditionalFormatting>
  <conditionalFormatting sqref="A14">
    <cfRule type="cellIs" dxfId="339" priority="505" operator="equal">
      <formula>"No"</formula>
    </cfRule>
    <cfRule type="cellIs" dxfId="338" priority="506" operator="equal">
      <formula>"Yes"</formula>
    </cfRule>
  </conditionalFormatting>
  <conditionalFormatting sqref="A14">
    <cfRule type="cellIs" dxfId="337" priority="511" operator="equal">
      <formula>"No"</formula>
    </cfRule>
    <cfRule type="cellIs" dxfId="336" priority="512" operator="equal">
      <formula>"Yes"</formula>
    </cfRule>
  </conditionalFormatting>
  <conditionalFormatting sqref="A14">
    <cfRule type="cellIs" dxfId="335" priority="509" operator="equal">
      <formula>"No"</formula>
    </cfRule>
    <cfRule type="cellIs" dxfId="334" priority="510" operator="equal">
      <formula>"Yes"</formula>
    </cfRule>
  </conditionalFormatting>
  <conditionalFormatting sqref="A14">
    <cfRule type="cellIs" dxfId="333" priority="507" operator="equal">
      <formula>"No"</formula>
    </cfRule>
    <cfRule type="cellIs" dxfId="332" priority="508" operator="equal">
      <formula>"Yes"</formula>
    </cfRule>
  </conditionalFormatting>
  <conditionalFormatting sqref="A15">
    <cfRule type="cellIs" dxfId="331" priority="497" operator="equal">
      <formula>"No"</formula>
    </cfRule>
    <cfRule type="cellIs" dxfId="330" priority="498" operator="equal">
      <formula>"Yes"</formula>
    </cfRule>
  </conditionalFormatting>
  <conditionalFormatting sqref="A15">
    <cfRule type="cellIs" dxfId="329" priority="503" operator="equal">
      <formula>"No"</formula>
    </cfRule>
    <cfRule type="cellIs" dxfId="328" priority="504" operator="equal">
      <formula>"Yes"</formula>
    </cfRule>
  </conditionalFormatting>
  <conditionalFormatting sqref="A15">
    <cfRule type="cellIs" dxfId="327" priority="501" operator="equal">
      <formula>"No"</formula>
    </cfRule>
    <cfRule type="cellIs" dxfId="326" priority="502" operator="equal">
      <formula>"Yes"</formula>
    </cfRule>
  </conditionalFormatting>
  <conditionalFormatting sqref="A15">
    <cfRule type="cellIs" dxfId="325" priority="499" operator="equal">
      <formula>"No"</formula>
    </cfRule>
    <cfRule type="cellIs" dxfId="324" priority="500" operator="equal">
      <formula>"Yes"</formula>
    </cfRule>
  </conditionalFormatting>
  <conditionalFormatting sqref="A11">
    <cfRule type="cellIs" dxfId="323" priority="483" operator="equal">
      <formula>"No"</formula>
    </cfRule>
    <cfRule type="cellIs" dxfId="322" priority="484" operator="equal">
      <formula>"Yes"</formula>
    </cfRule>
  </conditionalFormatting>
  <conditionalFormatting sqref="A12:A13">
    <cfRule type="cellIs" dxfId="321" priority="481" operator="equal">
      <formula>"No"</formula>
    </cfRule>
    <cfRule type="cellIs" dxfId="320" priority="482" operator="equal">
      <formula>"Yes"</formula>
    </cfRule>
  </conditionalFormatting>
  <conditionalFormatting sqref="A11">
    <cfRule type="cellIs" dxfId="319" priority="495" operator="equal">
      <formula>"No"</formula>
    </cfRule>
    <cfRule type="cellIs" dxfId="318" priority="496" operator="equal">
      <formula>"Yes"</formula>
    </cfRule>
  </conditionalFormatting>
  <conditionalFormatting sqref="A12:A13">
    <cfRule type="cellIs" dxfId="317" priority="493" operator="equal">
      <formula>"No"</formula>
    </cfRule>
    <cfRule type="cellIs" dxfId="316" priority="494" operator="equal">
      <formula>"Yes"</formula>
    </cfRule>
  </conditionalFormatting>
  <conditionalFormatting sqref="A11">
    <cfRule type="cellIs" dxfId="315" priority="491" operator="equal">
      <formula>"No"</formula>
    </cfRule>
    <cfRule type="cellIs" dxfId="314" priority="492" operator="equal">
      <formula>"Yes"</formula>
    </cfRule>
  </conditionalFormatting>
  <conditionalFormatting sqref="A12:A13">
    <cfRule type="cellIs" dxfId="313" priority="489" operator="equal">
      <formula>"No"</formula>
    </cfRule>
    <cfRule type="cellIs" dxfId="312" priority="490" operator="equal">
      <formula>"Yes"</formula>
    </cfRule>
  </conditionalFormatting>
  <conditionalFormatting sqref="A11">
    <cfRule type="cellIs" dxfId="311" priority="487" operator="equal">
      <formula>"No"</formula>
    </cfRule>
    <cfRule type="cellIs" dxfId="310" priority="488" operator="equal">
      <formula>"Yes"</formula>
    </cfRule>
  </conditionalFormatting>
  <conditionalFormatting sqref="A12:A13">
    <cfRule type="cellIs" dxfId="309" priority="485" operator="equal">
      <formula>"No"</formula>
    </cfRule>
    <cfRule type="cellIs" dxfId="308" priority="486" operator="equal">
      <formula>"Yes"</formula>
    </cfRule>
  </conditionalFormatting>
  <conditionalFormatting sqref="A14">
    <cfRule type="cellIs" dxfId="307" priority="473" operator="equal">
      <formula>"No"</formula>
    </cfRule>
    <cfRule type="cellIs" dxfId="306" priority="474" operator="equal">
      <formula>"Yes"</formula>
    </cfRule>
  </conditionalFormatting>
  <conditionalFormatting sqref="A14">
    <cfRule type="cellIs" dxfId="305" priority="479" operator="equal">
      <formula>"No"</formula>
    </cfRule>
    <cfRule type="cellIs" dxfId="304" priority="480" operator="equal">
      <formula>"Yes"</formula>
    </cfRule>
  </conditionalFormatting>
  <conditionalFormatting sqref="A14">
    <cfRule type="cellIs" dxfId="303" priority="477" operator="equal">
      <formula>"No"</formula>
    </cfRule>
    <cfRule type="cellIs" dxfId="302" priority="478" operator="equal">
      <formula>"Yes"</formula>
    </cfRule>
  </conditionalFormatting>
  <conditionalFormatting sqref="A14">
    <cfRule type="cellIs" dxfId="301" priority="475" operator="equal">
      <formula>"No"</formula>
    </cfRule>
    <cfRule type="cellIs" dxfId="300" priority="476" operator="equal">
      <formula>"Yes"</formula>
    </cfRule>
  </conditionalFormatting>
  <conditionalFormatting sqref="A15">
    <cfRule type="cellIs" dxfId="299" priority="465" operator="equal">
      <formula>"No"</formula>
    </cfRule>
    <cfRule type="cellIs" dxfId="298" priority="466" operator="equal">
      <formula>"Yes"</formula>
    </cfRule>
  </conditionalFormatting>
  <conditionalFormatting sqref="A15">
    <cfRule type="cellIs" dxfId="297" priority="471" operator="equal">
      <formula>"No"</formula>
    </cfRule>
    <cfRule type="cellIs" dxfId="296" priority="472" operator="equal">
      <formula>"Yes"</formula>
    </cfRule>
  </conditionalFormatting>
  <conditionalFormatting sqref="A15">
    <cfRule type="cellIs" dxfId="295" priority="469" operator="equal">
      <formula>"No"</formula>
    </cfRule>
    <cfRule type="cellIs" dxfId="294" priority="470" operator="equal">
      <formula>"Yes"</formula>
    </cfRule>
  </conditionalFormatting>
  <conditionalFormatting sqref="A15">
    <cfRule type="cellIs" dxfId="293" priority="467" operator="equal">
      <formula>"No"</formula>
    </cfRule>
    <cfRule type="cellIs" dxfId="292" priority="468" operator="equal">
      <formula>"Yes"</formula>
    </cfRule>
  </conditionalFormatting>
  <conditionalFormatting sqref="A14">
    <cfRule type="cellIs" dxfId="291" priority="457" operator="equal">
      <formula>"No"</formula>
    </cfRule>
    <cfRule type="cellIs" dxfId="290" priority="458" operator="equal">
      <formula>"Yes"</formula>
    </cfRule>
  </conditionalFormatting>
  <conditionalFormatting sqref="A14">
    <cfRule type="cellIs" dxfId="289" priority="463" operator="equal">
      <formula>"No"</formula>
    </cfRule>
    <cfRule type="cellIs" dxfId="288" priority="464" operator="equal">
      <formula>"Yes"</formula>
    </cfRule>
  </conditionalFormatting>
  <conditionalFormatting sqref="A14">
    <cfRule type="cellIs" dxfId="287" priority="461" operator="equal">
      <formula>"No"</formula>
    </cfRule>
    <cfRule type="cellIs" dxfId="286" priority="462" operator="equal">
      <formula>"Yes"</formula>
    </cfRule>
  </conditionalFormatting>
  <conditionalFormatting sqref="A14">
    <cfRule type="cellIs" dxfId="285" priority="459" operator="equal">
      <formula>"No"</formula>
    </cfRule>
    <cfRule type="cellIs" dxfId="284" priority="460" operator="equal">
      <formula>"Yes"</formula>
    </cfRule>
  </conditionalFormatting>
  <conditionalFormatting sqref="A14">
    <cfRule type="cellIs" dxfId="283" priority="441" operator="equal">
      <formula>"No"</formula>
    </cfRule>
    <cfRule type="cellIs" dxfId="282" priority="442" operator="equal">
      <formula>"Yes"</formula>
    </cfRule>
  </conditionalFormatting>
  <conditionalFormatting sqref="A14">
    <cfRule type="cellIs" dxfId="281" priority="447" operator="equal">
      <formula>"No"</formula>
    </cfRule>
    <cfRule type="cellIs" dxfId="280" priority="448" operator="equal">
      <formula>"Yes"</formula>
    </cfRule>
  </conditionalFormatting>
  <conditionalFormatting sqref="A14">
    <cfRule type="cellIs" dxfId="279" priority="445" operator="equal">
      <formula>"No"</formula>
    </cfRule>
    <cfRule type="cellIs" dxfId="278" priority="446" operator="equal">
      <formula>"Yes"</formula>
    </cfRule>
  </conditionalFormatting>
  <conditionalFormatting sqref="A14">
    <cfRule type="cellIs" dxfId="277" priority="443" operator="equal">
      <formula>"No"</formula>
    </cfRule>
    <cfRule type="cellIs" dxfId="276" priority="444" operator="equal">
      <formula>"Yes"</formula>
    </cfRule>
  </conditionalFormatting>
  <conditionalFormatting sqref="A15:A16">
    <cfRule type="cellIs" dxfId="275" priority="433" operator="equal">
      <formula>"No"</formula>
    </cfRule>
    <cfRule type="cellIs" dxfId="274" priority="434" operator="equal">
      <formula>"Yes"</formula>
    </cfRule>
  </conditionalFormatting>
  <conditionalFormatting sqref="A15:A16">
    <cfRule type="cellIs" dxfId="273" priority="439" operator="equal">
      <formula>"No"</formula>
    </cfRule>
    <cfRule type="cellIs" dxfId="272" priority="440" operator="equal">
      <formula>"Yes"</formula>
    </cfRule>
  </conditionalFormatting>
  <conditionalFormatting sqref="A15:A16">
    <cfRule type="cellIs" dxfId="271" priority="437" operator="equal">
      <formula>"No"</formula>
    </cfRule>
    <cfRule type="cellIs" dxfId="270" priority="438" operator="equal">
      <formula>"Yes"</formula>
    </cfRule>
  </conditionalFormatting>
  <conditionalFormatting sqref="A15:A16">
    <cfRule type="cellIs" dxfId="269" priority="435" operator="equal">
      <formula>"No"</formula>
    </cfRule>
    <cfRule type="cellIs" dxfId="268" priority="436" operator="equal">
      <formula>"Yes"</formula>
    </cfRule>
  </conditionalFormatting>
  <conditionalFormatting sqref="A2">
    <cfRule type="cellIs" dxfId="267" priority="403" operator="equal">
      <formula>"No"</formula>
    </cfRule>
    <cfRule type="cellIs" dxfId="266" priority="404" operator="equal">
      <formula>"Yes"</formula>
    </cfRule>
  </conditionalFormatting>
  <conditionalFormatting sqref="A3:A4">
    <cfRule type="cellIs" dxfId="265" priority="401" operator="equal">
      <formula>"No"</formula>
    </cfRule>
    <cfRule type="cellIs" dxfId="264" priority="402" operator="equal">
      <formula>"Yes"</formula>
    </cfRule>
  </conditionalFormatting>
  <conditionalFormatting sqref="A2">
    <cfRule type="cellIs" dxfId="263" priority="415" operator="equal">
      <formula>"No"</formula>
    </cfRule>
    <cfRule type="cellIs" dxfId="262" priority="416" operator="equal">
      <formula>"Yes"</formula>
    </cfRule>
  </conditionalFormatting>
  <conditionalFormatting sqref="A3:A4">
    <cfRule type="cellIs" dxfId="261" priority="413" operator="equal">
      <formula>"No"</formula>
    </cfRule>
    <cfRule type="cellIs" dxfId="260" priority="414" operator="equal">
      <formula>"Yes"</formula>
    </cfRule>
  </conditionalFormatting>
  <conditionalFormatting sqref="A2">
    <cfRule type="cellIs" dxfId="259" priority="411" operator="equal">
      <formula>"No"</formula>
    </cfRule>
    <cfRule type="cellIs" dxfId="258" priority="412" operator="equal">
      <formula>"Yes"</formula>
    </cfRule>
  </conditionalFormatting>
  <conditionalFormatting sqref="A3:A4">
    <cfRule type="cellIs" dxfId="257" priority="409" operator="equal">
      <formula>"No"</formula>
    </cfRule>
    <cfRule type="cellIs" dxfId="256" priority="410" operator="equal">
      <formula>"Yes"</formula>
    </cfRule>
  </conditionalFormatting>
  <conditionalFormatting sqref="A2">
    <cfRule type="cellIs" dxfId="255" priority="407" operator="equal">
      <formula>"No"</formula>
    </cfRule>
    <cfRule type="cellIs" dxfId="254" priority="408" operator="equal">
      <formula>"Yes"</formula>
    </cfRule>
  </conditionalFormatting>
  <conditionalFormatting sqref="A3:A4">
    <cfRule type="cellIs" dxfId="253" priority="405" operator="equal">
      <formula>"No"</formula>
    </cfRule>
    <cfRule type="cellIs" dxfId="252" priority="406" operator="equal">
      <formula>"Yes"</formula>
    </cfRule>
  </conditionalFormatting>
  <conditionalFormatting sqref="A11">
    <cfRule type="cellIs" dxfId="251" priority="393" operator="equal">
      <formula>"No"</formula>
    </cfRule>
    <cfRule type="cellIs" dxfId="250" priority="394" operator="equal">
      <formula>"Yes"</formula>
    </cfRule>
  </conditionalFormatting>
  <conditionalFormatting sqref="A11">
    <cfRule type="cellIs" dxfId="249" priority="399" operator="equal">
      <formula>"No"</formula>
    </cfRule>
    <cfRule type="cellIs" dxfId="248" priority="400" operator="equal">
      <formula>"Yes"</formula>
    </cfRule>
  </conditionalFormatting>
  <conditionalFormatting sqref="A11">
    <cfRule type="cellIs" dxfId="247" priority="397" operator="equal">
      <formula>"No"</formula>
    </cfRule>
    <cfRule type="cellIs" dxfId="246" priority="398" operator="equal">
      <formula>"Yes"</formula>
    </cfRule>
  </conditionalFormatting>
  <conditionalFormatting sqref="A11">
    <cfRule type="cellIs" dxfId="245" priority="395" operator="equal">
      <formula>"No"</formula>
    </cfRule>
    <cfRule type="cellIs" dxfId="244" priority="396" operator="equal">
      <formula>"Yes"</formula>
    </cfRule>
  </conditionalFormatting>
  <conditionalFormatting sqref="A12">
    <cfRule type="cellIs" dxfId="243" priority="385" operator="equal">
      <formula>"No"</formula>
    </cfRule>
    <cfRule type="cellIs" dxfId="242" priority="386" operator="equal">
      <formula>"Yes"</formula>
    </cfRule>
  </conditionalFormatting>
  <conditionalFormatting sqref="A12">
    <cfRule type="cellIs" dxfId="241" priority="391" operator="equal">
      <formula>"No"</formula>
    </cfRule>
    <cfRule type="cellIs" dxfId="240" priority="392" operator="equal">
      <formula>"Yes"</formula>
    </cfRule>
  </conditionalFormatting>
  <conditionalFormatting sqref="A12">
    <cfRule type="cellIs" dxfId="239" priority="389" operator="equal">
      <formula>"No"</formula>
    </cfRule>
    <cfRule type="cellIs" dxfId="238" priority="390" operator="equal">
      <formula>"Yes"</formula>
    </cfRule>
  </conditionalFormatting>
  <conditionalFormatting sqref="A12">
    <cfRule type="cellIs" dxfId="237" priority="387" operator="equal">
      <formula>"No"</formula>
    </cfRule>
    <cfRule type="cellIs" dxfId="236" priority="388" operator="equal">
      <formula>"Yes"</formula>
    </cfRule>
  </conditionalFormatting>
  <conditionalFormatting sqref="A11">
    <cfRule type="cellIs" dxfId="235" priority="377" operator="equal">
      <formula>"No"</formula>
    </cfRule>
    <cfRule type="cellIs" dxfId="234" priority="378" operator="equal">
      <formula>"Yes"</formula>
    </cfRule>
  </conditionalFormatting>
  <conditionalFormatting sqref="A11">
    <cfRule type="cellIs" dxfId="233" priority="383" operator="equal">
      <formula>"No"</formula>
    </cfRule>
    <cfRule type="cellIs" dxfId="232" priority="384" operator="equal">
      <formula>"Yes"</formula>
    </cfRule>
  </conditionalFormatting>
  <conditionalFormatting sqref="A11">
    <cfRule type="cellIs" dxfId="231" priority="381" operator="equal">
      <formula>"No"</formula>
    </cfRule>
    <cfRule type="cellIs" dxfId="230" priority="382" operator="equal">
      <formula>"Yes"</formula>
    </cfRule>
  </conditionalFormatting>
  <conditionalFormatting sqref="A11">
    <cfRule type="cellIs" dxfId="229" priority="379" operator="equal">
      <formula>"No"</formula>
    </cfRule>
    <cfRule type="cellIs" dxfId="228" priority="380" operator="equal">
      <formula>"Yes"</formula>
    </cfRule>
  </conditionalFormatting>
  <conditionalFormatting sqref="A12">
    <cfRule type="cellIs" dxfId="227" priority="369" operator="equal">
      <formula>"No"</formula>
    </cfRule>
    <cfRule type="cellIs" dxfId="226" priority="370" operator="equal">
      <formula>"Yes"</formula>
    </cfRule>
  </conditionalFormatting>
  <conditionalFormatting sqref="A12">
    <cfRule type="cellIs" dxfId="225" priority="375" operator="equal">
      <formula>"No"</formula>
    </cfRule>
    <cfRule type="cellIs" dxfId="224" priority="376" operator="equal">
      <formula>"Yes"</formula>
    </cfRule>
  </conditionalFormatting>
  <conditionalFormatting sqref="A12">
    <cfRule type="cellIs" dxfId="223" priority="373" operator="equal">
      <formula>"No"</formula>
    </cfRule>
    <cfRule type="cellIs" dxfId="222" priority="374" operator="equal">
      <formula>"Yes"</formula>
    </cfRule>
  </conditionalFormatting>
  <conditionalFormatting sqref="A12">
    <cfRule type="cellIs" dxfId="221" priority="371" operator="equal">
      <formula>"No"</formula>
    </cfRule>
    <cfRule type="cellIs" dxfId="220" priority="372" operator="equal">
      <formula>"Yes"</formula>
    </cfRule>
  </conditionalFormatting>
  <conditionalFormatting sqref="A11">
    <cfRule type="cellIs" dxfId="219" priority="361" operator="equal">
      <formula>"No"</formula>
    </cfRule>
    <cfRule type="cellIs" dxfId="218" priority="362" operator="equal">
      <formula>"Yes"</formula>
    </cfRule>
  </conditionalFormatting>
  <conditionalFormatting sqref="A11">
    <cfRule type="cellIs" dxfId="217" priority="367" operator="equal">
      <formula>"No"</formula>
    </cfRule>
    <cfRule type="cellIs" dxfId="216" priority="368" operator="equal">
      <formula>"Yes"</formula>
    </cfRule>
  </conditionalFormatting>
  <conditionalFormatting sqref="A11">
    <cfRule type="cellIs" dxfId="215" priority="365" operator="equal">
      <formula>"No"</formula>
    </cfRule>
    <cfRule type="cellIs" dxfId="214" priority="366" operator="equal">
      <formula>"Yes"</formula>
    </cfRule>
  </conditionalFormatting>
  <conditionalFormatting sqref="A11">
    <cfRule type="cellIs" dxfId="213" priority="363" operator="equal">
      <formula>"No"</formula>
    </cfRule>
    <cfRule type="cellIs" dxfId="212" priority="364" operator="equal">
      <formula>"Yes"</formula>
    </cfRule>
  </conditionalFormatting>
  <conditionalFormatting sqref="A12:A13">
    <cfRule type="cellIs" dxfId="211" priority="353" operator="equal">
      <formula>"No"</formula>
    </cfRule>
    <cfRule type="cellIs" dxfId="210" priority="354" operator="equal">
      <formula>"Yes"</formula>
    </cfRule>
  </conditionalFormatting>
  <conditionalFormatting sqref="A12:A13">
    <cfRule type="cellIs" dxfId="209" priority="359" operator="equal">
      <formula>"No"</formula>
    </cfRule>
    <cfRule type="cellIs" dxfId="208" priority="360" operator="equal">
      <formula>"Yes"</formula>
    </cfRule>
  </conditionalFormatting>
  <conditionalFormatting sqref="A12:A13">
    <cfRule type="cellIs" dxfId="207" priority="357" operator="equal">
      <formula>"No"</formula>
    </cfRule>
    <cfRule type="cellIs" dxfId="206" priority="358" operator="equal">
      <formula>"Yes"</formula>
    </cfRule>
  </conditionalFormatting>
  <conditionalFormatting sqref="A12:A13">
    <cfRule type="cellIs" dxfId="205" priority="355" operator="equal">
      <formula>"No"</formula>
    </cfRule>
    <cfRule type="cellIs" dxfId="204" priority="356" operator="equal">
      <formula>"Yes"</formula>
    </cfRule>
  </conditionalFormatting>
  <conditionalFormatting sqref="A14">
    <cfRule type="cellIs" dxfId="203" priority="345" operator="equal">
      <formula>"No"</formula>
    </cfRule>
    <cfRule type="cellIs" dxfId="202" priority="346" operator="equal">
      <formula>"Yes"</formula>
    </cfRule>
  </conditionalFormatting>
  <conditionalFormatting sqref="A14">
    <cfRule type="cellIs" dxfId="201" priority="351" operator="equal">
      <formula>"No"</formula>
    </cfRule>
    <cfRule type="cellIs" dxfId="200" priority="352" operator="equal">
      <formula>"Yes"</formula>
    </cfRule>
  </conditionalFormatting>
  <conditionalFormatting sqref="A14">
    <cfRule type="cellIs" dxfId="199" priority="349" operator="equal">
      <formula>"No"</formula>
    </cfRule>
    <cfRule type="cellIs" dxfId="198" priority="350" operator="equal">
      <formula>"Yes"</formula>
    </cfRule>
  </conditionalFormatting>
  <conditionalFormatting sqref="A14">
    <cfRule type="cellIs" dxfId="197" priority="347" operator="equal">
      <formula>"No"</formula>
    </cfRule>
    <cfRule type="cellIs" dxfId="196" priority="348" operator="equal">
      <formula>"Yes"</formula>
    </cfRule>
  </conditionalFormatting>
  <conditionalFormatting sqref="A15">
    <cfRule type="cellIs" dxfId="195" priority="337" operator="equal">
      <formula>"No"</formula>
    </cfRule>
    <cfRule type="cellIs" dxfId="194" priority="338" operator="equal">
      <formula>"Yes"</formula>
    </cfRule>
  </conditionalFormatting>
  <conditionalFormatting sqref="A15">
    <cfRule type="cellIs" dxfId="193" priority="343" operator="equal">
      <formula>"No"</formula>
    </cfRule>
    <cfRule type="cellIs" dxfId="192" priority="344" operator="equal">
      <formula>"Yes"</formula>
    </cfRule>
  </conditionalFormatting>
  <conditionalFormatting sqref="A15">
    <cfRule type="cellIs" dxfId="191" priority="341" operator="equal">
      <formula>"No"</formula>
    </cfRule>
    <cfRule type="cellIs" dxfId="190" priority="342" operator="equal">
      <formula>"Yes"</formula>
    </cfRule>
  </conditionalFormatting>
  <conditionalFormatting sqref="A15">
    <cfRule type="cellIs" dxfId="189" priority="339" operator="equal">
      <formula>"No"</formula>
    </cfRule>
    <cfRule type="cellIs" dxfId="188" priority="340" operator="equal">
      <formula>"Yes"</formula>
    </cfRule>
  </conditionalFormatting>
  <conditionalFormatting sqref="A11">
    <cfRule type="cellIs" dxfId="187" priority="323" operator="equal">
      <formula>"No"</formula>
    </cfRule>
    <cfRule type="cellIs" dxfId="186" priority="324" operator="equal">
      <formula>"Yes"</formula>
    </cfRule>
  </conditionalFormatting>
  <conditionalFormatting sqref="A12:A13">
    <cfRule type="cellIs" dxfId="185" priority="321" operator="equal">
      <formula>"No"</formula>
    </cfRule>
    <cfRule type="cellIs" dxfId="184" priority="322" operator="equal">
      <formula>"Yes"</formula>
    </cfRule>
  </conditionalFormatting>
  <conditionalFormatting sqref="A11">
    <cfRule type="cellIs" dxfId="183" priority="335" operator="equal">
      <formula>"No"</formula>
    </cfRule>
    <cfRule type="cellIs" dxfId="182" priority="336" operator="equal">
      <formula>"Yes"</formula>
    </cfRule>
  </conditionalFormatting>
  <conditionalFormatting sqref="A12:A13">
    <cfRule type="cellIs" dxfId="181" priority="333" operator="equal">
      <formula>"No"</formula>
    </cfRule>
    <cfRule type="cellIs" dxfId="180" priority="334" operator="equal">
      <formula>"Yes"</formula>
    </cfRule>
  </conditionalFormatting>
  <conditionalFormatting sqref="A11">
    <cfRule type="cellIs" dxfId="179" priority="331" operator="equal">
      <formula>"No"</formula>
    </cfRule>
    <cfRule type="cellIs" dxfId="178" priority="332" operator="equal">
      <formula>"Yes"</formula>
    </cfRule>
  </conditionalFormatting>
  <conditionalFormatting sqref="A12:A13">
    <cfRule type="cellIs" dxfId="177" priority="329" operator="equal">
      <formula>"No"</formula>
    </cfRule>
    <cfRule type="cellIs" dxfId="176" priority="330" operator="equal">
      <formula>"Yes"</formula>
    </cfRule>
  </conditionalFormatting>
  <conditionalFormatting sqref="A11">
    <cfRule type="cellIs" dxfId="175" priority="327" operator="equal">
      <formula>"No"</formula>
    </cfRule>
    <cfRule type="cellIs" dxfId="174" priority="328" operator="equal">
      <formula>"Yes"</formula>
    </cfRule>
  </conditionalFormatting>
  <conditionalFormatting sqref="A12:A13">
    <cfRule type="cellIs" dxfId="173" priority="325" operator="equal">
      <formula>"No"</formula>
    </cfRule>
    <cfRule type="cellIs" dxfId="172" priority="326" operator="equal">
      <formula>"Yes"</formula>
    </cfRule>
  </conditionalFormatting>
  <conditionalFormatting sqref="A14">
    <cfRule type="cellIs" dxfId="171" priority="313" operator="equal">
      <formula>"No"</formula>
    </cfRule>
    <cfRule type="cellIs" dxfId="170" priority="314" operator="equal">
      <formula>"Yes"</formula>
    </cfRule>
  </conditionalFormatting>
  <conditionalFormatting sqref="A14">
    <cfRule type="cellIs" dxfId="169" priority="319" operator="equal">
      <formula>"No"</formula>
    </cfRule>
    <cfRule type="cellIs" dxfId="168" priority="320" operator="equal">
      <formula>"Yes"</formula>
    </cfRule>
  </conditionalFormatting>
  <conditionalFormatting sqref="A14">
    <cfRule type="cellIs" dxfId="167" priority="317" operator="equal">
      <formula>"No"</formula>
    </cfRule>
    <cfRule type="cellIs" dxfId="166" priority="318" operator="equal">
      <formula>"Yes"</formula>
    </cfRule>
  </conditionalFormatting>
  <conditionalFormatting sqref="A14">
    <cfRule type="cellIs" dxfId="165" priority="315" operator="equal">
      <formula>"No"</formula>
    </cfRule>
    <cfRule type="cellIs" dxfId="164" priority="316" operator="equal">
      <formula>"Yes"</formula>
    </cfRule>
  </conditionalFormatting>
  <conditionalFormatting sqref="A15">
    <cfRule type="cellIs" dxfId="163" priority="305" operator="equal">
      <formula>"No"</formula>
    </cfRule>
    <cfRule type="cellIs" dxfId="162" priority="306" operator="equal">
      <formula>"Yes"</formula>
    </cfRule>
  </conditionalFormatting>
  <conditionalFormatting sqref="A15">
    <cfRule type="cellIs" dxfId="161" priority="311" operator="equal">
      <formula>"No"</formula>
    </cfRule>
    <cfRule type="cellIs" dxfId="160" priority="312" operator="equal">
      <formula>"Yes"</formula>
    </cfRule>
  </conditionalFormatting>
  <conditionalFormatting sqref="A15">
    <cfRule type="cellIs" dxfId="159" priority="309" operator="equal">
      <formula>"No"</formula>
    </cfRule>
    <cfRule type="cellIs" dxfId="158" priority="310" operator="equal">
      <formula>"Yes"</formula>
    </cfRule>
  </conditionalFormatting>
  <conditionalFormatting sqref="A15">
    <cfRule type="cellIs" dxfId="157" priority="307" operator="equal">
      <formula>"No"</formula>
    </cfRule>
    <cfRule type="cellIs" dxfId="156" priority="308" operator="equal">
      <formula>"Yes"</formula>
    </cfRule>
  </conditionalFormatting>
  <conditionalFormatting sqref="A14">
    <cfRule type="cellIs" dxfId="155" priority="297" operator="equal">
      <formula>"No"</formula>
    </cfRule>
    <cfRule type="cellIs" dxfId="154" priority="298" operator="equal">
      <formula>"Yes"</formula>
    </cfRule>
  </conditionalFormatting>
  <conditionalFormatting sqref="A14">
    <cfRule type="cellIs" dxfId="153" priority="303" operator="equal">
      <formula>"No"</formula>
    </cfRule>
    <cfRule type="cellIs" dxfId="152" priority="304" operator="equal">
      <formula>"Yes"</formula>
    </cfRule>
  </conditionalFormatting>
  <conditionalFormatting sqref="A14">
    <cfRule type="cellIs" dxfId="151" priority="301" operator="equal">
      <formula>"No"</formula>
    </cfRule>
    <cfRule type="cellIs" dxfId="150" priority="302" operator="equal">
      <formula>"Yes"</formula>
    </cfRule>
  </conditionalFormatting>
  <conditionalFormatting sqref="A14">
    <cfRule type="cellIs" dxfId="149" priority="299" operator="equal">
      <formula>"No"</formula>
    </cfRule>
    <cfRule type="cellIs" dxfId="148" priority="300" operator="equal">
      <formula>"Yes"</formula>
    </cfRule>
  </conditionalFormatting>
  <conditionalFormatting sqref="A15">
    <cfRule type="cellIs" dxfId="147" priority="289" operator="equal">
      <formula>"No"</formula>
    </cfRule>
    <cfRule type="cellIs" dxfId="146" priority="290" operator="equal">
      <formula>"Yes"</formula>
    </cfRule>
  </conditionalFormatting>
  <conditionalFormatting sqref="A15">
    <cfRule type="cellIs" dxfId="145" priority="295" operator="equal">
      <formula>"No"</formula>
    </cfRule>
    <cfRule type="cellIs" dxfId="144" priority="296" operator="equal">
      <formula>"Yes"</formula>
    </cfRule>
  </conditionalFormatting>
  <conditionalFormatting sqref="A15">
    <cfRule type="cellIs" dxfId="143" priority="293" operator="equal">
      <formula>"No"</formula>
    </cfRule>
    <cfRule type="cellIs" dxfId="142" priority="294" operator="equal">
      <formula>"Yes"</formula>
    </cfRule>
  </conditionalFormatting>
  <conditionalFormatting sqref="A15">
    <cfRule type="cellIs" dxfId="141" priority="291" operator="equal">
      <formula>"No"</formula>
    </cfRule>
    <cfRule type="cellIs" dxfId="140" priority="292" operator="equal">
      <formula>"Yes"</formula>
    </cfRule>
  </conditionalFormatting>
  <conditionalFormatting sqref="A14">
    <cfRule type="cellIs" dxfId="139" priority="281" operator="equal">
      <formula>"No"</formula>
    </cfRule>
    <cfRule type="cellIs" dxfId="138" priority="282" operator="equal">
      <formula>"Yes"</formula>
    </cfRule>
  </conditionalFormatting>
  <conditionalFormatting sqref="A14">
    <cfRule type="cellIs" dxfId="137" priority="287" operator="equal">
      <formula>"No"</formula>
    </cfRule>
    <cfRule type="cellIs" dxfId="136" priority="288" operator="equal">
      <formula>"Yes"</formula>
    </cfRule>
  </conditionalFormatting>
  <conditionalFormatting sqref="A14">
    <cfRule type="cellIs" dxfId="135" priority="285" operator="equal">
      <formula>"No"</formula>
    </cfRule>
    <cfRule type="cellIs" dxfId="134" priority="286" operator="equal">
      <formula>"Yes"</formula>
    </cfRule>
  </conditionalFormatting>
  <conditionalFormatting sqref="A14">
    <cfRule type="cellIs" dxfId="133" priority="283" operator="equal">
      <formula>"No"</formula>
    </cfRule>
    <cfRule type="cellIs" dxfId="132" priority="284" operator="equal">
      <formula>"Yes"</formula>
    </cfRule>
  </conditionalFormatting>
  <conditionalFormatting sqref="A14">
    <cfRule type="cellIs" dxfId="131" priority="265" operator="equal">
      <formula>"No"</formula>
    </cfRule>
    <cfRule type="cellIs" dxfId="130" priority="266" operator="equal">
      <formula>"Yes"</formula>
    </cfRule>
  </conditionalFormatting>
  <conditionalFormatting sqref="A14">
    <cfRule type="cellIs" dxfId="129" priority="271" operator="equal">
      <formula>"No"</formula>
    </cfRule>
    <cfRule type="cellIs" dxfId="128" priority="272" operator="equal">
      <formula>"Yes"</formula>
    </cfRule>
  </conditionalFormatting>
  <conditionalFormatting sqref="A14">
    <cfRule type="cellIs" dxfId="127" priority="269" operator="equal">
      <formula>"No"</formula>
    </cfRule>
    <cfRule type="cellIs" dxfId="126" priority="270" operator="equal">
      <formula>"Yes"</formula>
    </cfRule>
  </conditionalFormatting>
  <conditionalFormatting sqref="A14">
    <cfRule type="cellIs" dxfId="125" priority="267" operator="equal">
      <formula>"No"</formula>
    </cfRule>
    <cfRule type="cellIs" dxfId="124" priority="268" operator="equal">
      <formula>"Yes"</formula>
    </cfRule>
  </conditionalFormatting>
  <conditionalFormatting sqref="A15">
    <cfRule type="cellIs" dxfId="123" priority="257" operator="equal">
      <formula>"No"</formula>
    </cfRule>
    <cfRule type="cellIs" dxfId="122" priority="258" operator="equal">
      <formula>"Yes"</formula>
    </cfRule>
  </conditionalFormatting>
  <conditionalFormatting sqref="A15">
    <cfRule type="cellIs" dxfId="121" priority="263" operator="equal">
      <formula>"No"</formula>
    </cfRule>
    <cfRule type="cellIs" dxfId="120" priority="264" operator="equal">
      <formula>"Yes"</formula>
    </cfRule>
  </conditionalFormatting>
  <conditionalFormatting sqref="A15">
    <cfRule type="cellIs" dxfId="119" priority="261" operator="equal">
      <formula>"No"</formula>
    </cfRule>
    <cfRule type="cellIs" dxfId="118" priority="262" operator="equal">
      <formula>"Yes"</formula>
    </cfRule>
  </conditionalFormatting>
  <conditionalFormatting sqref="A15">
    <cfRule type="cellIs" dxfId="117" priority="259" operator="equal">
      <formula>"No"</formula>
    </cfRule>
    <cfRule type="cellIs" dxfId="116" priority="260" operator="equal">
      <formula>"Yes"</formula>
    </cfRule>
  </conditionalFormatting>
  <conditionalFormatting sqref="A14">
    <cfRule type="cellIs" dxfId="115" priority="249" operator="equal">
      <formula>"No"</formula>
    </cfRule>
    <cfRule type="cellIs" dxfId="114" priority="250" operator="equal">
      <formula>"Yes"</formula>
    </cfRule>
  </conditionalFormatting>
  <conditionalFormatting sqref="A14">
    <cfRule type="cellIs" dxfId="113" priority="255" operator="equal">
      <formula>"No"</formula>
    </cfRule>
    <cfRule type="cellIs" dxfId="112" priority="256" operator="equal">
      <formula>"Yes"</formula>
    </cfRule>
  </conditionalFormatting>
  <conditionalFormatting sqref="A14">
    <cfRule type="cellIs" dxfId="111" priority="253" operator="equal">
      <formula>"No"</formula>
    </cfRule>
    <cfRule type="cellIs" dxfId="110" priority="254" operator="equal">
      <formula>"Yes"</formula>
    </cfRule>
  </conditionalFormatting>
  <conditionalFormatting sqref="A14">
    <cfRule type="cellIs" dxfId="109" priority="251" operator="equal">
      <formula>"No"</formula>
    </cfRule>
    <cfRule type="cellIs" dxfId="108" priority="252" operator="equal">
      <formula>"Yes"</formula>
    </cfRule>
  </conditionalFormatting>
  <conditionalFormatting sqref="A15">
    <cfRule type="cellIs" dxfId="107" priority="241" operator="equal">
      <formula>"No"</formula>
    </cfRule>
    <cfRule type="cellIs" dxfId="106" priority="242" operator="equal">
      <formula>"Yes"</formula>
    </cfRule>
  </conditionalFormatting>
  <conditionalFormatting sqref="A15">
    <cfRule type="cellIs" dxfId="105" priority="247" operator="equal">
      <formula>"No"</formula>
    </cfRule>
    <cfRule type="cellIs" dxfId="104" priority="248" operator="equal">
      <formula>"Yes"</formula>
    </cfRule>
  </conditionalFormatting>
  <conditionalFormatting sqref="A15">
    <cfRule type="cellIs" dxfId="103" priority="245" operator="equal">
      <formula>"No"</formula>
    </cfRule>
    <cfRule type="cellIs" dxfId="102" priority="246" operator="equal">
      <formula>"Yes"</formula>
    </cfRule>
  </conditionalFormatting>
  <conditionalFormatting sqref="A15">
    <cfRule type="cellIs" dxfId="101" priority="243" operator="equal">
      <formula>"No"</formula>
    </cfRule>
    <cfRule type="cellIs" dxfId="100" priority="244" operator="equal">
      <formula>"Yes"</formula>
    </cfRule>
  </conditionalFormatting>
  <conditionalFormatting sqref="A14">
    <cfRule type="cellIs" dxfId="99" priority="233" operator="equal">
      <formula>"No"</formula>
    </cfRule>
    <cfRule type="cellIs" dxfId="98" priority="234" operator="equal">
      <formula>"Yes"</formula>
    </cfRule>
  </conditionalFormatting>
  <conditionalFormatting sqref="A14">
    <cfRule type="cellIs" dxfId="97" priority="239" operator="equal">
      <formula>"No"</formula>
    </cfRule>
    <cfRule type="cellIs" dxfId="96" priority="240" operator="equal">
      <formula>"Yes"</formula>
    </cfRule>
  </conditionalFormatting>
  <conditionalFormatting sqref="A14">
    <cfRule type="cellIs" dxfId="95" priority="237" operator="equal">
      <formula>"No"</formula>
    </cfRule>
    <cfRule type="cellIs" dxfId="94" priority="238" operator="equal">
      <formula>"Yes"</formula>
    </cfRule>
  </conditionalFormatting>
  <conditionalFormatting sqref="A14">
    <cfRule type="cellIs" dxfId="93" priority="235" operator="equal">
      <formula>"No"</formula>
    </cfRule>
    <cfRule type="cellIs" dxfId="92" priority="236" operator="equal">
      <formula>"Yes"</formula>
    </cfRule>
  </conditionalFormatting>
  <conditionalFormatting sqref="A15:A16">
    <cfRule type="cellIs" dxfId="91" priority="225" operator="equal">
      <formula>"No"</formula>
    </cfRule>
    <cfRule type="cellIs" dxfId="90" priority="226" operator="equal">
      <formula>"Yes"</formula>
    </cfRule>
  </conditionalFormatting>
  <conditionalFormatting sqref="A15:A16">
    <cfRule type="cellIs" dxfId="89" priority="231" operator="equal">
      <formula>"No"</formula>
    </cfRule>
    <cfRule type="cellIs" dxfId="88" priority="232" operator="equal">
      <formula>"Yes"</formula>
    </cfRule>
  </conditionalFormatting>
  <conditionalFormatting sqref="A15:A16">
    <cfRule type="cellIs" dxfId="87" priority="229" operator="equal">
      <formula>"No"</formula>
    </cfRule>
    <cfRule type="cellIs" dxfId="86" priority="230" operator="equal">
      <formula>"Yes"</formula>
    </cfRule>
  </conditionalFormatting>
  <conditionalFormatting sqref="A15:A16">
    <cfRule type="cellIs" dxfId="85" priority="227" operator="equal">
      <formula>"No"</formula>
    </cfRule>
    <cfRule type="cellIs" dxfId="84" priority="228" operator="equal">
      <formula>"Yes"</formula>
    </cfRule>
  </conditionalFormatting>
  <conditionalFormatting sqref="A14">
    <cfRule type="cellIs" dxfId="83" priority="223" operator="equal">
      <formula>"No"</formula>
    </cfRule>
    <cfRule type="cellIs" dxfId="82" priority="224" operator="equal">
      <formula>"Yes"</formula>
    </cfRule>
  </conditionalFormatting>
  <conditionalFormatting sqref="A15:A16">
    <cfRule type="cellIs" dxfId="81" priority="221" operator="equal">
      <formula>"No"</formula>
    </cfRule>
    <cfRule type="cellIs" dxfId="80" priority="222" operator="equal">
      <formula>"Yes"</formula>
    </cfRule>
  </conditionalFormatting>
  <conditionalFormatting sqref="A14">
    <cfRule type="cellIs" dxfId="79" priority="219" operator="equal">
      <formula>"No"</formula>
    </cfRule>
    <cfRule type="cellIs" dxfId="78" priority="220" operator="equal">
      <formula>"Yes"</formula>
    </cfRule>
  </conditionalFormatting>
  <conditionalFormatting sqref="A15:A16">
    <cfRule type="cellIs" dxfId="77" priority="217" operator="equal">
      <formula>"No"</formula>
    </cfRule>
    <cfRule type="cellIs" dxfId="76" priority="218" operator="equal">
      <formula>"Yes"</formula>
    </cfRule>
  </conditionalFormatting>
  <conditionalFormatting sqref="A33">
    <cfRule type="cellIs" dxfId="75" priority="201" operator="equal">
      <formula>"No"</formula>
    </cfRule>
    <cfRule type="cellIs" dxfId="74" priority="202" operator="equal">
      <formula>"Yes"</formula>
    </cfRule>
  </conditionalFormatting>
  <conditionalFormatting sqref="A33">
    <cfRule type="cellIs" dxfId="73" priority="207" operator="equal">
      <formula>"No"</formula>
    </cfRule>
    <cfRule type="cellIs" dxfId="72" priority="208" operator="equal">
      <formula>"Yes"</formula>
    </cfRule>
  </conditionalFormatting>
  <conditionalFormatting sqref="A33">
    <cfRule type="cellIs" dxfId="71" priority="205" operator="equal">
      <formula>"No"</formula>
    </cfRule>
    <cfRule type="cellIs" dxfId="70" priority="206" operator="equal">
      <formula>"Yes"</formula>
    </cfRule>
  </conditionalFormatting>
  <conditionalFormatting sqref="A33">
    <cfRule type="cellIs" dxfId="69" priority="203" operator="equal">
      <formula>"No"</formula>
    </cfRule>
    <cfRule type="cellIs" dxfId="68" priority="204" operator="equal">
      <formula>"Yes"</formula>
    </cfRule>
  </conditionalFormatting>
  <conditionalFormatting sqref="A34">
    <cfRule type="cellIs" dxfId="67" priority="193" operator="equal">
      <formula>"No"</formula>
    </cfRule>
    <cfRule type="cellIs" dxfId="66" priority="194" operator="equal">
      <formula>"Yes"</formula>
    </cfRule>
  </conditionalFormatting>
  <conditionalFormatting sqref="A34">
    <cfRule type="cellIs" dxfId="65" priority="199" operator="equal">
      <formula>"No"</formula>
    </cfRule>
    <cfRule type="cellIs" dxfId="64" priority="200" operator="equal">
      <formula>"Yes"</formula>
    </cfRule>
  </conditionalFormatting>
  <conditionalFormatting sqref="A34">
    <cfRule type="cellIs" dxfId="63" priority="197" operator="equal">
      <formula>"No"</formula>
    </cfRule>
    <cfRule type="cellIs" dxfId="62" priority="198" operator="equal">
      <formula>"Yes"</formula>
    </cfRule>
  </conditionalFormatting>
  <conditionalFormatting sqref="A34">
    <cfRule type="cellIs" dxfId="61" priority="195" operator="equal">
      <formula>"No"</formula>
    </cfRule>
    <cfRule type="cellIs" dxfId="60" priority="196" operator="equal">
      <formula>"Yes"</formula>
    </cfRule>
  </conditionalFormatting>
  <conditionalFormatting sqref="A33">
    <cfRule type="cellIs" dxfId="59" priority="185" operator="equal">
      <formula>"No"</formula>
    </cfRule>
    <cfRule type="cellIs" dxfId="58" priority="186" operator="equal">
      <formula>"Yes"</formula>
    </cfRule>
  </conditionalFormatting>
  <conditionalFormatting sqref="A33">
    <cfRule type="cellIs" dxfId="57" priority="191" operator="equal">
      <formula>"No"</formula>
    </cfRule>
    <cfRule type="cellIs" dxfId="56" priority="192" operator="equal">
      <formula>"Yes"</formula>
    </cfRule>
  </conditionalFormatting>
  <conditionalFormatting sqref="A33">
    <cfRule type="cellIs" dxfId="55" priority="189" operator="equal">
      <formula>"No"</formula>
    </cfRule>
    <cfRule type="cellIs" dxfId="54" priority="190" operator="equal">
      <formula>"Yes"</formula>
    </cfRule>
  </conditionalFormatting>
  <conditionalFormatting sqref="A33">
    <cfRule type="cellIs" dxfId="53" priority="187" operator="equal">
      <formula>"No"</formula>
    </cfRule>
    <cfRule type="cellIs" dxfId="52" priority="188" operator="equal">
      <formula>"Yes"</formula>
    </cfRule>
  </conditionalFormatting>
  <conditionalFormatting sqref="A33">
    <cfRule type="cellIs" dxfId="51" priority="169" operator="equal">
      <formula>"No"</formula>
    </cfRule>
    <cfRule type="cellIs" dxfId="50" priority="170" operator="equal">
      <formula>"Yes"</formula>
    </cfRule>
  </conditionalFormatting>
  <conditionalFormatting sqref="A33">
    <cfRule type="cellIs" dxfId="49" priority="175" operator="equal">
      <formula>"No"</formula>
    </cfRule>
    <cfRule type="cellIs" dxfId="48" priority="176" operator="equal">
      <formula>"Yes"</formula>
    </cfRule>
  </conditionalFormatting>
  <conditionalFormatting sqref="A33">
    <cfRule type="cellIs" dxfId="47" priority="173" operator="equal">
      <formula>"No"</formula>
    </cfRule>
    <cfRule type="cellIs" dxfId="46" priority="174" operator="equal">
      <formula>"Yes"</formula>
    </cfRule>
  </conditionalFormatting>
  <conditionalFormatting sqref="A33">
    <cfRule type="cellIs" dxfId="45" priority="171" operator="equal">
      <formula>"No"</formula>
    </cfRule>
    <cfRule type="cellIs" dxfId="44" priority="172" operator="equal">
      <formula>"Yes"</formula>
    </cfRule>
  </conditionalFormatting>
  <conditionalFormatting sqref="A33">
    <cfRule type="cellIs" dxfId="43" priority="153" operator="equal">
      <formula>"No"</formula>
    </cfRule>
    <cfRule type="cellIs" dxfId="42" priority="154" operator="equal">
      <formula>"Yes"</formula>
    </cfRule>
  </conditionalFormatting>
  <conditionalFormatting sqref="A33">
    <cfRule type="cellIs" dxfId="41" priority="159" operator="equal">
      <formula>"No"</formula>
    </cfRule>
    <cfRule type="cellIs" dxfId="40" priority="160" operator="equal">
      <formula>"Yes"</formula>
    </cfRule>
  </conditionalFormatting>
  <conditionalFormatting sqref="A33">
    <cfRule type="cellIs" dxfId="39" priority="157" operator="equal">
      <formula>"No"</formula>
    </cfRule>
    <cfRule type="cellIs" dxfId="38" priority="158" operator="equal">
      <formula>"Yes"</formula>
    </cfRule>
  </conditionalFormatting>
  <conditionalFormatting sqref="A33">
    <cfRule type="cellIs" dxfId="37" priority="155" operator="equal">
      <formula>"No"</formula>
    </cfRule>
    <cfRule type="cellIs" dxfId="36" priority="156" operator="equal">
      <formula>"Yes"</formula>
    </cfRule>
  </conditionalFormatting>
  <conditionalFormatting sqref="A33">
    <cfRule type="cellIs" dxfId="35" priority="121" operator="equal">
      <formula>"No"</formula>
    </cfRule>
    <cfRule type="cellIs" dxfId="34" priority="122" operator="equal">
      <formula>"Yes"</formula>
    </cfRule>
  </conditionalFormatting>
  <conditionalFormatting sqref="A33">
    <cfRule type="cellIs" dxfId="33" priority="127" operator="equal">
      <formula>"No"</formula>
    </cfRule>
    <cfRule type="cellIs" dxfId="32" priority="128" operator="equal">
      <formula>"Yes"</formula>
    </cfRule>
  </conditionalFormatting>
  <conditionalFormatting sqref="A33">
    <cfRule type="cellIs" dxfId="31" priority="125" operator="equal">
      <formula>"No"</formula>
    </cfRule>
    <cfRule type="cellIs" dxfId="30" priority="126" operator="equal">
      <formula>"Yes"</formula>
    </cfRule>
  </conditionalFormatting>
  <conditionalFormatting sqref="A33">
    <cfRule type="cellIs" dxfId="29" priority="123" operator="equal">
      <formula>"No"</formula>
    </cfRule>
    <cfRule type="cellIs" dxfId="28" priority="124" operator="equal">
      <formula>"Yes"</formula>
    </cfRule>
  </conditionalFormatting>
  <conditionalFormatting sqref="A34:A35">
    <cfRule type="cellIs" dxfId="27" priority="113" operator="equal">
      <formula>"No"</formula>
    </cfRule>
    <cfRule type="cellIs" dxfId="26" priority="114" operator="equal">
      <formula>"Yes"</formula>
    </cfRule>
  </conditionalFormatting>
  <conditionalFormatting sqref="A34:A35">
    <cfRule type="cellIs" dxfId="25" priority="119" operator="equal">
      <formula>"No"</formula>
    </cfRule>
    <cfRule type="cellIs" dxfId="24" priority="120" operator="equal">
      <formula>"Yes"</formula>
    </cfRule>
  </conditionalFormatting>
  <conditionalFormatting sqref="A34:A35">
    <cfRule type="cellIs" dxfId="23" priority="117" operator="equal">
      <formula>"No"</formula>
    </cfRule>
    <cfRule type="cellIs" dxfId="22" priority="118" operator="equal">
      <formula>"Yes"</formula>
    </cfRule>
  </conditionalFormatting>
  <conditionalFormatting sqref="A34:A35">
    <cfRule type="cellIs" dxfId="21" priority="115" operator="equal">
      <formula>"No"</formula>
    </cfRule>
    <cfRule type="cellIs" dxfId="20" priority="116" operator="equal">
      <formula>"Yes"</formula>
    </cfRule>
  </conditionalFormatting>
  <conditionalFormatting sqref="A36">
    <cfRule type="cellIs" dxfId="19" priority="105" operator="equal">
      <formula>"No"</formula>
    </cfRule>
    <cfRule type="cellIs" dxfId="18" priority="106" operator="equal">
      <formula>"Yes"</formula>
    </cfRule>
  </conditionalFormatting>
  <conditionalFormatting sqref="A36">
    <cfRule type="cellIs" dxfId="17" priority="111" operator="equal">
      <formula>"No"</formula>
    </cfRule>
    <cfRule type="cellIs" dxfId="16" priority="112" operator="equal">
      <formula>"Yes"</formula>
    </cfRule>
  </conditionalFormatting>
  <conditionalFormatting sqref="A36">
    <cfRule type="cellIs" dxfId="15" priority="109" operator="equal">
      <formula>"No"</formula>
    </cfRule>
    <cfRule type="cellIs" dxfId="14" priority="110" operator="equal">
      <formula>"Yes"</formula>
    </cfRule>
  </conditionalFormatting>
  <conditionalFormatting sqref="A36">
    <cfRule type="cellIs" dxfId="13" priority="107" operator="equal">
      <formula>"No"</formula>
    </cfRule>
    <cfRule type="cellIs" dxfId="12" priority="108" operator="equal">
      <formula>"Yes"</formula>
    </cfRule>
  </conditionalFormatting>
  <conditionalFormatting sqref="A37">
    <cfRule type="cellIs" dxfId="11" priority="97" operator="equal">
      <formula>"No"</formula>
    </cfRule>
    <cfRule type="cellIs" dxfId="10" priority="98" operator="equal">
      <formula>"Yes"</formula>
    </cfRule>
  </conditionalFormatting>
  <conditionalFormatting sqref="A37">
    <cfRule type="cellIs" dxfId="9" priority="103" operator="equal">
      <formula>"No"</formula>
    </cfRule>
    <cfRule type="cellIs" dxfId="8" priority="104" operator="equal">
      <formula>"Yes"</formula>
    </cfRule>
  </conditionalFormatting>
  <conditionalFormatting sqref="A37">
    <cfRule type="cellIs" dxfId="7" priority="101" operator="equal">
      <formula>"No"</formula>
    </cfRule>
    <cfRule type="cellIs" dxfId="6" priority="102" operator="equal">
      <formula>"Yes"</formula>
    </cfRule>
  </conditionalFormatting>
  <conditionalFormatting sqref="A37">
    <cfRule type="cellIs" dxfId="5" priority="99" operator="equal">
      <formula>"No"</formula>
    </cfRule>
    <cfRule type="cellIs" dxfId="4" priority="100" operator="equal">
      <formula>"Yes"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20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.69921875" defaultRowHeight="15.6" x14ac:dyDescent="0.3"/>
  <cols>
    <col min="1" max="1" width="17.09765625" style="24" bestFit="1" customWidth="1"/>
    <col min="2" max="2" width="5" style="24" bestFit="1" customWidth="1"/>
    <col min="3" max="3" width="5.8984375" style="24" bestFit="1" customWidth="1"/>
    <col min="4" max="4" width="3.69921875" style="24" bestFit="1" customWidth="1"/>
    <col min="5" max="5" width="6.09765625" style="24" bestFit="1" customWidth="1"/>
    <col min="6" max="6" width="13.09765625" style="21" bestFit="1" customWidth="1"/>
    <col min="7" max="7" width="3" style="21" customWidth="1"/>
    <col min="8" max="8" width="6.19921875" style="21" bestFit="1" customWidth="1"/>
    <col min="9" max="9" width="7.2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5.69921875" style="21" bestFit="1" customWidth="1"/>
    <col min="16" max="17" width="6.09765625" style="21" bestFit="1" customWidth="1"/>
    <col min="18" max="18" width="4.59765625" style="21" bestFit="1" customWidth="1"/>
    <col min="19" max="19" width="5.796875" style="21" bestFit="1" customWidth="1"/>
    <col min="20" max="20" width="6.09765625" style="21" bestFit="1" customWidth="1"/>
    <col min="21" max="21" width="9" style="21" bestFit="1" customWidth="1"/>
    <col min="22" max="22" width="7.796875" style="21" bestFit="1" customWidth="1"/>
    <col min="23" max="23" width="8.796875" style="21" bestFit="1" customWidth="1"/>
    <col min="24" max="24" width="5.69921875" style="21" bestFit="1" customWidth="1"/>
    <col min="25" max="25" width="7.3984375" style="21" bestFit="1" customWidth="1"/>
    <col min="26" max="26" width="4.3984375" style="21" bestFit="1" customWidth="1"/>
    <col min="27" max="27" width="6.69921875" style="21" hidden="1" customWidth="1"/>
    <col min="28" max="28" width="7.59765625" style="21" bestFit="1" customWidth="1"/>
    <col min="29" max="29" width="1.5" style="21" customWidth="1"/>
    <col min="30" max="30" width="9.09765625" style="21" bestFit="1" customWidth="1"/>
    <col min="31" max="16384" width="9.69921875" style="21"/>
  </cols>
  <sheetData>
    <row r="1" spans="1:30" s="17" customFormat="1" ht="32.4" thickTop="1" thickBot="1" x14ac:dyDescent="0.35">
      <c r="A1" s="55" t="s">
        <v>0</v>
      </c>
      <c r="B1" s="158" t="s">
        <v>50</v>
      </c>
      <c r="C1" s="159" t="s">
        <v>49</v>
      </c>
      <c r="D1" s="160" t="s">
        <v>51</v>
      </c>
      <c r="E1" s="128" t="s">
        <v>73</v>
      </c>
      <c r="F1" s="104" t="s">
        <v>52</v>
      </c>
      <c r="G1" s="105"/>
      <c r="H1" s="52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163</v>
      </c>
      <c r="P1" s="188" t="s">
        <v>164</v>
      </c>
      <c r="Q1" s="43" t="s">
        <v>60</v>
      </c>
      <c r="R1" s="46" t="s">
        <v>61</v>
      </c>
      <c r="S1" s="49" t="s">
        <v>165</v>
      </c>
      <c r="T1" s="34" t="s">
        <v>62</v>
      </c>
      <c r="U1" s="58" t="s">
        <v>63</v>
      </c>
      <c r="V1" s="61" t="s">
        <v>64</v>
      </c>
      <c r="W1" s="67" t="s">
        <v>65</v>
      </c>
      <c r="X1" s="194" t="s">
        <v>166</v>
      </c>
      <c r="Y1" s="70" t="s">
        <v>66</v>
      </c>
      <c r="Z1" s="65" t="s">
        <v>67</v>
      </c>
      <c r="AA1" s="61" t="s">
        <v>68</v>
      </c>
      <c r="AB1" s="64" t="s">
        <v>69</v>
      </c>
      <c r="AD1" s="189" t="s">
        <v>144</v>
      </c>
    </row>
    <row r="2" spans="1:30" ht="16.2" thickTop="1" x14ac:dyDescent="0.3">
      <c r="A2" s="157" t="s">
        <v>80</v>
      </c>
      <c r="B2" s="161">
        <v>22</v>
      </c>
      <c r="C2" s="162">
        <v>27</v>
      </c>
      <c r="D2" s="163">
        <v>31</v>
      </c>
      <c r="E2" s="129">
        <v>25</v>
      </c>
      <c r="F2" s="106" t="s">
        <v>160</v>
      </c>
      <c r="G2" s="107">
        <v>5</v>
      </c>
      <c r="H2" s="53"/>
      <c r="I2" s="19">
        <v>14</v>
      </c>
      <c r="J2" s="20"/>
      <c r="K2" s="26"/>
      <c r="L2" s="29"/>
      <c r="M2" s="32"/>
      <c r="N2" s="38"/>
      <c r="O2" s="41"/>
      <c r="P2" s="178"/>
      <c r="Q2" s="44"/>
      <c r="R2" s="47"/>
      <c r="S2" s="50"/>
      <c r="T2" s="35"/>
      <c r="U2" s="59"/>
      <c r="V2" s="62">
        <f t="shared" ref="V2:V10" si="0">SUM(H2:U2)</f>
        <v>14</v>
      </c>
      <c r="W2" s="68"/>
      <c r="X2" s="196"/>
      <c r="Y2" s="71">
        <v>6</v>
      </c>
      <c r="Z2" s="66">
        <v>120</v>
      </c>
      <c r="AA2" s="63">
        <f t="shared" ref="AA2:AA20" si="1">SUM(Y2:Z2)-(V2+W2)</f>
        <v>112</v>
      </c>
      <c r="AB2" s="115">
        <f t="shared" ref="AB2:AB20" si="2">SMALL(Z2:AA2,1)+X2</f>
        <v>112</v>
      </c>
      <c r="AD2" s="179"/>
    </row>
    <row r="3" spans="1:30" x14ac:dyDescent="0.3">
      <c r="A3" s="157" t="s">
        <v>81</v>
      </c>
      <c r="B3" s="161">
        <v>20</v>
      </c>
      <c r="C3" s="162">
        <v>20</v>
      </c>
      <c r="D3" s="163">
        <v>23</v>
      </c>
      <c r="E3" s="130">
        <v>0</v>
      </c>
      <c r="F3" s="106" t="s">
        <v>161</v>
      </c>
      <c r="G3" s="107">
        <v>5</v>
      </c>
      <c r="H3" s="54"/>
      <c r="I3" s="22"/>
      <c r="J3" s="23"/>
      <c r="K3" s="27"/>
      <c r="L3" s="30"/>
      <c r="M3" s="33"/>
      <c r="N3" s="39"/>
      <c r="O3" s="42"/>
      <c r="P3" s="180"/>
      <c r="Q3" s="45"/>
      <c r="R3" s="48"/>
      <c r="S3" s="51"/>
      <c r="T3" s="36"/>
      <c r="U3" s="60"/>
      <c r="V3" s="62">
        <f t="shared" si="0"/>
        <v>0</v>
      </c>
      <c r="W3" s="69"/>
      <c r="X3" s="196"/>
      <c r="Y3" s="72"/>
      <c r="Z3" s="66">
        <f>Z2*0.5</f>
        <v>60</v>
      </c>
      <c r="AA3" s="63">
        <f t="shared" si="1"/>
        <v>60</v>
      </c>
      <c r="AB3" s="115">
        <f t="shared" si="2"/>
        <v>60</v>
      </c>
      <c r="AD3" s="179"/>
    </row>
    <row r="4" spans="1:30" x14ac:dyDescent="0.3">
      <c r="A4" s="157" t="s">
        <v>82</v>
      </c>
      <c r="B4" s="161">
        <f>9+2</f>
        <v>11</v>
      </c>
      <c r="C4" s="162">
        <v>23</v>
      </c>
      <c r="D4" s="163">
        <v>23</v>
      </c>
      <c r="E4" s="130">
        <v>0</v>
      </c>
      <c r="F4" s="108" t="s">
        <v>70</v>
      </c>
      <c r="G4" s="109">
        <v>0</v>
      </c>
      <c r="H4" s="54">
        <v>69</v>
      </c>
      <c r="I4" s="22"/>
      <c r="J4" s="23">
        <v>15</v>
      </c>
      <c r="K4" s="27"/>
      <c r="L4" s="30">
        <v>1</v>
      </c>
      <c r="M4" s="33">
        <v>77</v>
      </c>
      <c r="N4" s="39"/>
      <c r="O4" s="42"/>
      <c r="P4" s="180"/>
      <c r="Q4" s="45"/>
      <c r="R4" s="48"/>
      <c r="S4" s="51"/>
      <c r="T4" s="36"/>
      <c r="U4" s="60"/>
      <c r="V4" s="62">
        <f t="shared" si="0"/>
        <v>162</v>
      </c>
      <c r="W4" s="69"/>
      <c r="X4" s="196"/>
      <c r="Y4" s="72"/>
      <c r="Z4" s="66">
        <v>162</v>
      </c>
      <c r="AA4" s="63">
        <f t="shared" si="1"/>
        <v>0</v>
      </c>
      <c r="AB4" s="115">
        <f t="shared" si="2"/>
        <v>0</v>
      </c>
      <c r="AD4" s="179"/>
    </row>
    <row r="5" spans="1:30" x14ac:dyDescent="0.3">
      <c r="A5" s="190" t="s">
        <v>97</v>
      </c>
      <c r="B5" s="161">
        <v>10</v>
      </c>
      <c r="C5" s="164">
        <v>13</v>
      </c>
      <c r="D5" s="163">
        <v>14</v>
      </c>
      <c r="E5" s="130">
        <v>0</v>
      </c>
      <c r="F5" s="108" t="s">
        <v>70</v>
      </c>
      <c r="G5" s="109">
        <v>0</v>
      </c>
      <c r="H5" s="54"/>
      <c r="I5" s="22"/>
      <c r="J5" s="23"/>
      <c r="K5" s="27"/>
      <c r="L5" s="30"/>
      <c r="M5" s="33"/>
      <c r="N5" s="39"/>
      <c r="O5" s="42"/>
      <c r="P5" s="180"/>
      <c r="Q5" s="45"/>
      <c r="R5" s="48"/>
      <c r="S5" s="51"/>
      <c r="T5" s="36"/>
      <c r="U5" s="60"/>
      <c r="V5" s="62">
        <f t="shared" si="0"/>
        <v>0</v>
      </c>
      <c r="W5" s="69"/>
      <c r="X5" s="196"/>
      <c r="Y5" s="72"/>
      <c r="Z5" s="66">
        <v>30</v>
      </c>
      <c r="AA5" s="63">
        <f t="shared" si="1"/>
        <v>30</v>
      </c>
      <c r="AB5" s="115">
        <f t="shared" si="2"/>
        <v>30</v>
      </c>
      <c r="AD5" s="179"/>
    </row>
    <row r="6" spans="1:30" x14ac:dyDescent="0.3">
      <c r="A6" s="157" t="s">
        <v>83</v>
      </c>
      <c r="B6" s="175">
        <f>15-1</f>
        <v>14</v>
      </c>
      <c r="C6" s="166">
        <v>19</v>
      </c>
      <c r="D6" s="176">
        <f>24-1</f>
        <v>23</v>
      </c>
      <c r="E6" s="130">
        <v>0</v>
      </c>
      <c r="F6" s="108" t="s">
        <v>70</v>
      </c>
      <c r="G6" s="109">
        <v>0</v>
      </c>
      <c r="H6" s="54"/>
      <c r="I6" s="22"/>
      <c r="J6" s="23">
        <v>17</v>
      </c>
      <c r="K6" s="27">
        <v>45</v>
      </c>
      <c r="L6" s="30"/>
      <c r="M6" s="33"/>
      <c r="N6" s="39"/>
      <c r="O6" s="42"/>
      <c r="P6" s="180">
        <v>18</v>
      </c>
      <c r="Q6" s="45"/>
      <c r="R6" s="48"/>
      <c r="S6" s="51"/>
      <c r="T6" s="36"/>
      <c r="U6" s="60"/>
      <c r="V6" s="62">
        <f t="shared" si="0"/>
        <v>80</v>
      </c>
      <c r="W6" s="69"/>
      <c r="X6" s="196"/>
      <c r="Y6" s="72"/>
      <c r="Z6" s="66">
        <v>41</v>
      </c>
      <c r="AA6" s="63">
        <f t="shared" si="1"/>
        <v>-39</v>
      </c>
      <c r="AB6" s="115">
        <f t="shared" si="2"/>
        <v>-39</v>
      </c>
      <c r="AD6" s="179"/>
    </row>
    <row r="7" spans="1:30" x14ac:dyDescent="0.3">
      <c r="A7" s="157" t="s">
        <v>84</v>
      </c>
      <c r="B7" s="181">
        <v>16</v>
      </c>
      <c r="C7" s="177">
        <v>17</v>
      </c>
      <c r="D7" s="176">
        <v>18</v>
      </c>
      <c r="E7" s="130">
        <v>0</v>
      </c>
      <c r="F7" s="108" t="s">
        <v>70</v>
      </c>
      <c r="G7" s="109">
        <v>0</v>
      </c>
      <c r="H7" s="54"/>
      <c r="I7" s="22"/>
      <c r="J7" s="23">
        <v>42</v>
      </c>
      <c r="K7" s="136"/>
      <c r="L7" s="137"/>
      <c r="M7" s="33">
        <v>6</v>
      </c>
      <c r="N7" s="39"/>
      <c r="O7" s="42"/>
      <c r="P7" s="180"/>
      <c r="Q7" s="45"/>
      <c r="R7" s="48"/>
      <c r="S7" s="51"/>
      <c r="T7" s="36"/>
      <c r="U7" s="60"/>
      <c r="V7" s="62">
        <f t="shared" si="0"/>
        <v>48</v>
      </c>
      <c r="W7" s="69"/>
      <c r="X7" s="196"/>
      <c r="Y7" s="72"/>
      <c r="Z7" s="66">
        <v>48</v>
      </c>
      <c r="AA7" s="63">
        <f t="shared" si="1"/>
        <v>0</v>
      </c>
      <c r="AB7" s="115">
        <f t="shared" si="2"/>
        <v>0</v>
      </c>
      <c r="AD7" s="179"/>
    </row>
    <row r="8" spans="1:30" x14ac:dyDescent="0.3">
      <c r="A8" s="157" t="s">
        <v>86</v>
      </c>
      <c r="B8" s="181">
        <f>14+3</f>
        <v>17</v>
      </c>
      <c r="C8" s="177">
        <f>14+3</f>
        <v>17</v>
      </c>
      <c r="D8" s="176">
        <f>18+3</f>
        <v>21</v>
      </c>
      <c r="E8" s="130">
        <v>0</v>
      </c>
      <c r="F8" s="108" t="s">
        <v>70</v>
      </c>
      <c r="G8" s="109">
        <v>0</v>
      </c>
      <c r="H8" s="54">
        <v>32</v>
      </c>
      <c r="I8" s="22"/>
      <c r="J8" s="23"/>
      <c r="K8" s="136"/>
      <c r="L8" s="137"/>
      <c r="M8" s="33"/>
      <c r="N8" s="39"/>
      <c r="O8" s="42"/>
      <c r="P8" s="180">
        <v>9</v>
      </c>
      <c r="Q8" s="45"/>
      <c r="R8" s="48"/>
      <c r="S8" s="51">
        <v>23</v>
      </c>
      <c r="T8" s="36"/>
      <c r="U8" s="60"/>
      <c r="V8" s="62">
        <f t="shared" si="0"/>
        <v>64</v>
      </c>
      <c r="W8" s="69"/>
      <c r="X8" s="196"/>
      <c r="Y8" s="72"/>
      <c r="Z8" s="66">
        <v>27</v>
      </c>
      <c r="AA8" s="63">
        <f t="shared" si="1"/>
        <v>-37</v>
      </c>
      <c r="AB8" s="115">
        <f t="shared" si="2"/>
        <v>-37</v>
      </c>
      <c r="AD8" s="179"/>
    </row>
    <row r="9" spans="1:30" x14ac:dyDescent="0.3">
      <c r="A9" s="157" t="s">
        <v>85</v>
      </c>
      <c r="B9" s="165">
        <v>24</v>
      </c>
      <c r="C9" s="166">
        <v>23</v>
      </c>
      <c r="D9" s="163">
        <v>28</v>
      </c>
      <c r="E9" s="130">
        <v>0</v>
      </c>
      <c r="F9" s="108" t="s">
        <v>70</v>
      </c>
      <c r="G9" s="109">
        <v>0</v>
      </c>
      <c r="H9" s="54"/>
      <c r="I9" s="22">
        <v>29</v>
      </c>
      <c r="J9" s="23">
        <v>20</v>
      </c>
      <c r="K9" s="136"/>
      <c r="L9" s="137"/>
      <c r="M9" s="33">
        <v>28</v>
      </c>
      <c r="N9" s="39"/>
      <c r="O9" s="42"/>
      <c r="P9" s="180"/>
      <c r="Q9" s="45"/>
      <c r="R9" s="48"/>
      <c r="S9" s="51"/>
      <c r="T9" s="36"/>
      <c r="U9" s="60"/>
      <c r="V9" s="62">
        <f t="shared" si="0"/>
        <v>77</v>
      </c>
      <c r="W9" s="69"/>
      <c r="X9" s="196"/>
      <c r="Y9" s="72">
        <v>16</v>
      </c>
      <c r="Z9" s="66">
        <v>53</v>
      </c>
      <c r="AA9" s="63">
        <f t="shared" si="1"/>
        <v>-8</v>
      </c>
      <c r="AB9" s="115">
        <f t="shared" si="2"/>
        <v>-8</v>
      </c>
      <c r="AD9" s="179"/>
    </row>
    <row r="10" spans="1:30" x14ac:dyDescent="0.3">
      <c r="A10" s="157" t="s">
        <v>87</v>
      </c>
      <c r="B10" s="165">
        <v>15</v>
      </c>
      <c r="C10" s="166">
        <v>19</v>
      </c>
      <c r="D10" s="163">
        <v>23</v>
      </c>
      <c r="E10" s="130">
        <v>0</v>
      </c>
      <c r="F10" s="108" t="s">
        <v>70</v>
      </c>
      <c r="G10" s="109">
        <v>0</v>
      </c>
      <c r="H10" s="54"/>
      <c r="I10" s="22"/>
      <c r="J10" s="23"/>
      <c r="K10" s="136"/>
      <c r="L10" s="137"/>
      <c r="M10" s="33"/>
      <c r="N10" s="39"/>
      <c r="O10" s="42"/>
      <c r="P10" s="180"/>
      <c r="Q10" s="45"/>
      <c r="R10" s="48"/>
      <c r="S10" s="51"/>
      <c r="T10" s="36"/>
      <c r="U10" s="60"/>
      <c r="V10" s="62">
        <f t="shared" si="0"/>
        <v>0</v>
      </c>
      <c r="W10" s="69"/>
      <c r="X10" s="196"/>
      <c r="Y10" s="72"/>
      <c r="Z10" s="66">
        <v>40</v>
      </c>
      <c r="AA10" s="63">
        <f t="shared" si="1"/>
        <v>40</v>
      </c>
      <c r="AB10" s="115">
        <f t="shared" si="2"/>
        <v>40</v>
      </c>
      <c r="AD10" s="179"/>
    </row>
    <row r="11" spans="1:30" x14ac:dyDescent="0.3">
      <c r="A11" s="198" t="s">
        <v>170</v>
      </c>
      <c r="B11" s="165">
        <v>12</v>
      </c>
      <c r="C11" s="166">
        <v>12</v>
      </c>
      <c r="D11" s="163">
        <v>14</v>
      </c>
      <c r="E11" s="130">
        <v>0</v>
      </c>
      <c r="F11" s="108" t="s">
        <v>70</v>
      </c>
      <c r="G11" s="109">
        <v>0</v>
      </c>
      <c r="H11" s="54"/>
      <c r="I11" s="22"/>
      <c r="J11" s="23">
        <v>19</v>
      </c>
      <c r="K11" s="136"/>
      <c r="L11" s="137"/>
      <c r="M11" s="33"/>
      <c r="N11" s="39"/>
      <c r="O11" s="42"/>
      <c r="P11" s="180"/>
      <c r="Q11" s="45"/>
      <c r="R11" s="48"/>
      <c r="S11" s="51"/>
      <c r="T11" s="36"/>
      <c r="U11" s="60"/>
      <c r="V11" s="62">
        <f t="shared" ref="V11:V12" si="3">SUM(H11:U11)</f>
        <v>19</v>
      </c>
      <c r="W11" s="69"/>
      <c r="X11" s="196"/>
      <c r="Y11" s="72"/>
      <c r="Z11" s="66">
        <v>13</v>
      </c>
      <c r="AA11" s="63">
        <f t="shared" ref="AA11:AA12" si="4">SUM(Y11:Z11)-(V11+W11)</f>
        <v>-6</v>
      </c>
      <c r="AB11" s="115">
        <f t="shared" ref="AB11:AB12" si="5">SMALL(Z11:AA11,1)+X11</f>
        <v>-6</v>
      </c>
      <c r="AD11" s="179"/>
    </row>
    <row r="12" spans="1:30" x14ac:dyDescent="0.3">
      <c r="A12" s="198" t="s">
        <v>171</v>
      </c>
      <c r="B12" s="165">
        <v>12</v>
      </c>
      <c r="C12" s="166">
        <v>12</v>
      </c>
      <c r="D12" s="163">
        <v>14</v>
      </c>
      <c r="E12" s="130">
        <v>0</v>
      </c>
      <c r="F12" s="108" t="s">
        <v>70</v>
      </c>
      <c r="G12" s="109">
        <v>0</v>
      </c>
      <c r="H12" s="54">
        <v>33</v>
      </c>
      <c r="I12" s="22"/>
      <c r="J12" s="23">
        <v>3</v>
      </c>
      <c r="K12" s="136"/>
      <c r="L12" s="137"/>
      <c r="M12" s="33">
        <v>3</v>
      </c>
      <c r="N12" s="39"/>
      <c r="O12" s="42"/>
      <c r="P12" s="180"/>
      <c r="Q12" s="45"/>
      <c r="R12" s="48"/>
      <c r="S12" s="51"/>
      <c r="T12" s="36"/>
      <c r="U12" s="60"/>
      <c r="V12" s="62">
        <f t="shared" si="3"/>
        <v>39</v>
      </c>
      <c r="W12" s="69"/>
      <c r="X12" s="196"/>
      <c r="Y12" s="72"/>
      <c r="Z12" s="66">
        <v>13</v>
      </c>
      <c r="AA12" s="63">
        <f t="shared" si="4"/>
        <v>-26</v>
      </c>
      <c r="AB12" s="115">
        <f t="shared" si="5"/>
        <v>-26</v>
      </c>
      <c r="AD12" s="179"/>
    </row>
    <row r="13" spans="1:30" x14ac:dyDescent="0.3">
      <c r="A13" s="56" t="s">
        <v>137</v>
      </c>
      <c r="B13" s="161">
        <f>13</f>
        <v>13</v>
      </c>
      <c r="C13" s="177">
        <f>18+4</f>
        <v>22</v>
      </c>
      <c r="D13" s="176">
        <f>21+4</f>
        <v>25</v>
      </c>
      <c r="E13" s="129">
        <v>0</v>
      </c>
      <c r="F13" s="106" t="s">
        <v>70</v>
      </c>
      <c r="G13" s="107">
        <v>0</v>
      </c>
      <c r="H13" s="53"/>
      <c r="I13" s="19"/>
      <c r="J13" s="20"/>
      <c r="K13" s="26"/>
      <c r="L13" s="29"/>
      <c r="M13" s="32"/>
      <c r="N13" s="38"/>
      <c r="O13" s="41">
        <v>5</v>
      </c>
      <c r="P13" s="178"/>
      <c r="Q13" s="44"/>
      <c r="R13" s="47"/>
      <c r="S13" s="50"/>
      <c r="T13" s="35">
        <v>4</v>
      </c>
      <c r="U13" s="59"/>
      <c r="V13" s="62">
        <f t="shared" ref="V13:V18" si="6">SUM(H13:U13)</f>
        <v>9</v>
      </c>
      <c r="W13" s="68"/>
      <c r="X13" s="195"/>
      <c r="Y13" s="71"/>
      <c r="Z13" s="66">
        <v>72</v>
      </c>
      <c r="AA13" s="63">
        <f t="shared" si="1"/>
        <v>63</v>
      </c>
      <c r="AB13" s="115">
        <f t="shared" si="2"/>
        <v>63</v>
      </c>
      <c r="AD13" s="179"/>
    </row>
    <row r="14" spans="1:30" x14ac:dyDescent="0.3">
      <c r="A14" s="57" t="s">
        <v>138</v>
      </c>
      <c r="B14" s="161">
        <f>12</f>
        <v>12</v>
      </c>
      <c r="C14" s="162">
        <f>17</f>
        <v>17</v>
      </c>
      <c r="D14" s="163">
        <f>19</f>
        <v>19</v>
      </c>
      <c r="E14" s="130">
        <v>0</v>
      </c>
      <c r="F14" s="108" t="s">
        <v>70</v>
      </c>
      <c r="G14" s="109">
        <v>0</v>
      </c>
      <c r="H14" s="54"/>
      <c r="I14" s="22"/>
      <c r="J14" s="23"/>
      <c r="K14" s="27"/>
      <c r="L14" s="30"/>
      <c r="M14" s="33"/>
      <c r="N14" s="39"/>
      <c r="O14" s="42">
        <v>8</v>
      </c>
      <c r="P14" s="180"/>
      <c r="Q14" s="45"/>
      <c r="R14" s="48"/>
      <c r="S14" s="51"/>
      <c r="T14" s="36">
        <v>2</v>
      </c>
      <c r="U14" s="60"/>
      <c r="V14" s="62">
        <f t="shared" si="6"/>
        <v>10</v>
      </c>
      <c r="W14" s="69"/>
      <c r="X14" s="196"/>
      <c r="Y14" s="72"/>
      <c r="Z14" s="66">
        <v>54</v>
      </c>
      <c r="AA14" s="63">
        <f t="shared" si="1"/>
        <v>44</v>
      </c>
      <c r="AB14" s="115">
        <f t="shared" si="2"/>
        <v>44</v>
      </c>
      <c r="AD14" s="179"/>
    </row>
    <row r="15" spans="1:30" x14ac:dyDescent="0.3">
      <c r="A15" s="57" t="s">
        <v>139</v>
      </c>
      <c r="B15" s="181">
        <f>10</f>
        <v>10</v>
      </c>
      <c r="C15" s="177">
        <f>21+4</f>
        <v>25</v>
      </c>
      <c r="D15" s="176">
        <f>21+4</f>
        <v>25</v>
      </c>
      <c r="E15" s="130">
        <v>0</v>
      </c>
      <c r="F15" s="108" t="s">
        <v>70</v>
      </c>
      <c r="G15" s="109">
        <v>0</v>
      </c>
      <c r="H15" s="54">
        <v>74</v>
      </c>
      <c r="I15" s="22"/>
      <c r="J15" s="182"/>
      <c r="K15" s="27"/>
      <c r="L15" s="30"/>
      <c r="M15" s="33"/>
      <c r="N15" s="39"/>
      <c r="O15" s="42"/>
      <c r="P15" s="180"/>
      <c r="Q15" s="45"/>
      <c r="R15" s="48"/>
      <c r="S15" s="51"/>
      <c r="T15" s="36"/>
      <c r="U15" s="60"/>
      <c r="V15" s="62">
        <f t="shared" si="6"/>
        <v>74</v>
      </c>
      <c r="W15" s="69"/>
      <c r="X15" s="196">
        <v>23</v>
      </c>
      <c r="Y15" s="72">
        <v>16</v>
      </c>
      <c r="Z15" s="197">
        <f>114-24</f>
        <v>90</v>
      </c>
      <c r="AA15" s="63">
        <f t="shared" si="1"/>
        <v>32</v>
      </c>
      <c r="AB15" s="115">
        <f t="shared" si="2"/>
        <v>55</v>
      </c>
      <c r="AD15" s="179"/>
    </row>
    <row r="16" spans="1:30" x14ac:dyDescent="0.3">
      <c r="A16" s="57" t="s">
        <v>140</v>
      </c>
      <c r="B16" s="183">
        <v>10</v>
      </c>
      <c r="C16" s="184">
        <f>21</f>
        <v>21</v>
      </c>
      <c r="D16" s="185">
        <f>21</f>
        <v>21</v>
      </c>
      <c r="E16" s="130">
        <v>0</v>
      </c>
      <c r="F16" s="108" t="s">
        <v>70</v>
      </c>
      <c r="G16" s="109">
        <v>0</v>
      </c>
      <c r="H16" s="54">
        <v>3</v>
      </c>
      <c r="I16" s="22"/>
      <c r="J16" s="23"/>
      <c r="K16" s="186"/>
      <c r="L16" s="30"/>
      <c r="M16" s="33"/>
      <c r="N16" s="39"/>
      <c r="O16" s="42">
        <v>7</v>
      </c>
      <c r="P16" s="180"/>
      <c r="Q16" s="45"/>
      <c r="R16" s="48"/>
      <c r="S16" s="51"/>
      <c r="T16" s="36">
        <v>3</v>
      </c>
      <c r="U16" s="60"/>
      <c r="V16" s="62">
        <f t="shared" si="6"/>
        <v>13</v>
      </c>
      <c r="W16" s="69"/>
      <c r="X16" s="196"/>
      <c r="Y16" s="72"/>
      <c r="Z16" s="66">
        <v>59</v>
      </c>
      <c r="AA16" s="63">
        <f t="shared" si="1"/>
        <v>46</v>
      </c>
      <c r="AB16" s="115">
        <f t="shared" si="2"/>
        <v>46</v>
      </c>
      <c r="AD16" s="179"/>
    </row>
    <row r="17" spans="1:30" x14ac:dyDescent="0.3">
      <c r="A17" s="56" t="s">
        <v>141</v>
      </c>
      <c r="B17" s="165">
        <v>15</v>
      </c>
      <c r="C17" s="187">
        <f>16</f>
        <v>16</v>
      </c>
      <c r="D17" s="163">
        <f>20</f>
        <v>20</v>
      </c>
      <c r="E17" s="130">
        <v>0</v>
      </c>
      <c r="F17" s="108" t="s">
        <v>70</v>
      </c>
      <c r="G17" s="109">
        <v>0</v>
      </c>
      <c r="H17" s="54"/>
      <c r="I17" s="22"/>
      <c r="J17" s="23"/>
      <c r="K17" s="27"/>
      <c r="L17" s="30"/>
      <c r="M17" s="33"/>
      <c r="N17" s="39"/>
      <c r="O17" s="42">
        <v>11</v>
      </c>
      <c r="P17" s="180"/>
      <c r="Q17" s="45"/>
      <c r="R17" s="48"/>
      <c r="S17" s="51"/>
      <c r="T17" s="36"/>
      <c r="U17" s="60"/>
      <c r="V17" s="62">
        <f t="shared" si="6"/>
        <v>11</v>
      </c>
      <c r="W17" s="69"/>
      <c r="X17" s="196"/>
      <c r="Y17" s="72"/>
      <c r="Z17" s="66">
        <v>66</v>
      </c>
      <c r="AA17" s="63">
        <f t="shared" si="1"/>
        <v>55</v>
      </c>
      <c r="AB17" s="115">
        <f t="shared" si="2"/>
        <v>55</v>
      </c>
      <c r="AD17" s="179"/>
    </row>
    <row r="18" spans="1:30" x14ac:dyDescent="0.3">
      <c r="A18" s="57" t="s">
        <v>142</v>
      </c>
      <c r="B18" s="165">
        <f>12</f>
        <v>12</v>
      </c>
      <c r="C18" s="166">
        <f>18</f>
        <v>18</v>
      </c>
      <c r="D18" s="163">
        <f>20</f>
        <v>20</v>
      </c>
      <c r="E18" s="130">
        <v>0</v>
      </c>
      <c r="F18" s="108" t="s">
        <v>70</v>
      </c>
      <c r="G18" s="109">
        <v>0</v>
      </c>
      <c r="H18" s="54"/>
      <c r="I18" s="22"/>
      <c r="J18" s="23">
        <v>4</v>
      </c>
      <c r="K18" s="27"/>
      <c r="L18" s="30">
        <v>6</v>
      </c>
      <c r="M18" s="33"/>
      <c r="N18" s="39"/>
      <c r="O18" s="42">
        <v>14</v>
      </c>
      <c r="P18" s="180"/>
      <c r="Q18" s="45"/>
      <c r="R18" s="48"/>
      <c r="S18" s="51"/>
      <c r="T18" s="36">
        <v>30</v>
      </c>
      <c r="U18" s="60"/>
      <c r="V18" s="62">
        <f t="shared" si="6"/>
        <v>54</v>
      </c>
      <c r="W18" s="69"/>
      <c r="X18" s="196"/>
      <c r="Y18" s="72"/>
      <c r="Z18" s="66">
        <v>55</v>
      </c>
      <c r="AA18" s="63">
        <f t="shared" si="1"/>
        <v>1</v>
      </c>
      <c r="AB18" s="115">
        <f t="shared" si="2"/>
        <v>1</v>
      </c>
      <c r="AD18" s="179"/>
    </row>
    <row r="19" spans="1:30" x14ac:dyDescent="0.3">
      <c r="A19" s="57" t="s">
        <v>143</v>
      </c>
      <c r="B19" s="165">
        <v>10</v>
      </c>
      <c r="C19" s="166">
        <v>22</v>
      </c>
      <c r="D19" s="163">
        <v>22</v>
      </c>
      <c r="E19" s="130">
        <v>0</v>
      </c>
      <c r="F19" s="108" t="s">
        <v>70</v>
      </c>
      <c r="G19" s="109">
        <v>0</v>
      </c>
      <c r="H19" s="54"/>
      <c r="I19" s="22"/>
      <c r="J19" s="23"/>
      <c r="K19" s="27"/>
      <c r="L19" s="30"/>
      <c r="M19" s="33"/>
      <c r="N19" s="39"/>
      <c r="O19" s="42"/>
      <c r="P19" s="180"/>
      <c r="Q19" s="45"/>
      <c r="R19" s="48"/>
      <c r="S19" s="51"/>
      <c r="T19" s="36"/>
      <c r="U19" s="60"/>
      <c r="V19" s="62">
        <f t="shared" ref="V19" si="7">SUM(H19:U19)</f>
        <v>0</v>
      </c>
      <c r="W19" s="69"/>
      <c r="X19" s="196"/>
      <c r="Y19" s="72"/>
      <c r="Z19" s="197">
        <f>55-33</f>
        <v>22</v>
      </c>
      <c r="AA19" s="63">
        <f t="shared" si="1"/>
        <v>22</v>
      </c>
      <c r="AB19" s="115">
        <f t="shared" si="2"/>
        <v>22</v>
      </c>
      <c r="AD19" s="179"/>
    </row>
    <row r="20" spans="1:30" x14ac:dyDescent="0.3">
      <c r="A20" s="57" t="s">
        <v>147</v>
      </c>
      <c r="B20" s="181">
        <f>10+3</f>
        <v>13</v>
      </c>
      <c r="C20" s="177">
        <f>14+3</f>
        <v>17</v>
      </c>
      <c r="D20" s="176">
        <f>15+3</f>
        <v>18</v>
      </c>
      <c r="E20" s="130">
        <v>0</v>
      </c>
      <c r="F20" s="108" t="s">
        <v>70</v>
      </c>
      <c r="G20" s="109">
        <v>0</v>
      </c>
      <c r="H20" s="54">
        <v>14</v>
      </c>
      <c r="I20" s="22"/>
      <c r="J20" s="23"/>
      <c r="K20" s="27"/>
      <c r="L20" s="30">
        <v>12</v>
      </c>
      <c r="M20" s="33"/>
      <c r="N20" s="39"/>
      <c r="O20" s="42">
        <v>7</v>
      </c>
      <c r="P20" s="180"/>
      <c r="Q20" s="45"/>
      <c r="R20" s="48"/>
      <c r="S20" s="51"/>
      <c r="T20" s="36"/>
      <c r="U20" s="60"/>
      <c r="V20" s="62">
        <f t="shared" ref="V20" si="8">SUM(H20:U20)</f>
        <v>33</v>
      </c>
      <c r="W20" s="69"/>
      <c r="X20" s="196"/>
      <c r="Y20" s="72"/>
      <c r="Z20" s="66">
        <v>32</v>
      </c>
      <c r="AA20" s="63">
        <f t="shared" si="1"/>
        <v>-1</v>
      </c>
      <c r="AB20" s="115">
        <f t="shared" si="2"/>
        <v>-1</v>
      </c>
      <c r="AD20" s="179"/>
    </row>
  </sheetData>
  <sortState xmlns:xlrd2="http://schemas.microsoft.com/office/spreadsheetml/2017/richdata2" ref="A12:A19">
    <sortCondition ref="A12:A19"/>
  </sortState>
  <conditionalFormatting sqref="AB13:AB20 AB2:AB10">
    <cfRule type="cellIs" dxfId="3" priority="3" stopIfTrue="1" operator="lessThan">
      <formula>0.5</formula>
    </cfRule>
    <cfRule type="cellIs" dxfId="2" priority="4" operator="lessThan">
      <formula>0.5*Z2</formula>
    </cfRule>
  </conditionalFormatting>
  <conditionalFormatting sqref="AB11:AB12">
    <cfRule type="cellIs" dxfId="1" priority="1" stopIfTrue="1" operator="lessThan">
      <formula>0.5</formula>
    </cfRule>
    <cfRule type="cellIs" dxfId="0" priority="2" operator="lessThan">
      <formula>0.5*Z11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3</v>
      </c>
      <c r="E2" s="7">
        <f ca="1">RANDBETWEEN(1,3)+RANDBETWEEN(1,3)+RANDBETWEEN(1,3)</f>
        <v>6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13</v>
      </c>
      <c r="H2" s="8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1</v>
      </c>
      <c r="D3" s="10">
        <f ca="1">RANDBETWEEN(1,4)+RANDBETWEEN(1,4)</f>
        <v>8</v>
      </c>
      <c r="E3" s="10">
        <f ca="1">RANDBETWEEN(1,4)+RANDBETWEEN(1,4)+RANDBETWEEN(1,4)</f>
        <v>7</v>
      </c>
      <c r="F3" s="10">
        <f ca="1">RANDBETWEEN(1,4)+RANDBETWEEN(1,4)+RANDBETWEEN(1,4)+RANDBETWEEN(1,4)</f>
        <v>4</v>
      </c>
      <c r="G3" s="10">
        <f ca="1">RANDBETWEEN(1,4)+RANDBETWEEN(1,4)+RANDBETWEEN(1,4)+RANDBETWEEN(1,4)+RANDBETWEEN(1,4)</f>
        <v>13</v>
      </c>
      <c r="H3" s="11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3</v>
      </c>
      <c r="D4" s="10">
        <f ca="1">RANDBETWEEN(1,6)+RANDBETWEEN(1,6)</f>
        <v>7</v>
      </c>
      <c r="E4" s="10">
        <f ca="1">RANDBETWEEN(1,6)+RANDBETWEEN(1,6)+RANDBETWEEN(1,6)</f>
        <v>11</v>
      </c>
      <c r="F4" s="10">
        <f ca="1">RANDBETWEEN(1,6)+RANDBETWEEN(1,6)+RANDBETWEEN(1,6)+RANDBETWEEN(1,6)</f>
        <v>16</v>
      </c>
      <c r="G4" s="10">
        <f ca="1">RANDBETWEEN(1,6)+RANDBETWEEN(1,6)+RANDBETWEEN(1,6)+RANDBETWEEN(1,6)+RANDBETWEEN(1,6)</f>
        <v>25</v>
      </c>
      <c r="H4" s="11">
        <f ca="1">RANDBETWEEN(1,6)+RANDBETWEEN(1,6)+RANDBETWEEN(1,6)+RANDBETWEEN(1,6)+RANDBETWEEN(1,6)+RANDBETWEEN(1,6)</f>
        <v>20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4</v>
      </c>
      <c r="D5" s="10">
        <f ca="1">RANDBETWEEN(1,8)+RANDBETWEEN(1,8)</f>
        <v>4</v>
      </c>
      <c r="E5" s="10">
        <f ca="1">RANDBETWEEN(1,8)+RANDBETWEEN(1,8)+RANDBETWEEN(1,8)</f>
        <v>10</v>
      </c>
      <c r="F5" s="10">
        <f ca="1">RANDBETWEEN(1,8)+RANDBETWEEN(1,8)+RANDBETWEEN(1,8)+RANDBETWEEN(1,8)</f>
        <v>21</v>
      </c>
      <c r="G5" s="10">
        <f ca="1">RANDBETWEEN(1,8)+RANDBETWEEN(1,8)+RANDBETWEEN(1,8)+RANDBETWEEN(1,8)+RANDBETWEEN(1,8)</f>
        <v>22</v>
      </c>
      <c r="H5" s="11">
        <f ca="1">RANDBETWEEN(1,8)+RANDBETWEEN(1,8)+RANDBETWEEN(1,8)+RANDBETWEEN(1,8)+RANDBETWEEN(1,8)+RANDBETWEEN(1,8)</f>
        <v>31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10</v>
      </c>
      <c r="D6" s="10">
        <f ca="1">RANDBETWEEN(1,10)+RANDBETWEEN(1,10)</f>
        <v>9</v>
      </c>
      <c r="E6" s="10">
        <f ca="1">RANDBETWEEN(1,10)+RANDBETWEEN(1,10)+RANDBETWEEN(1,10)</f>
        <v>13</v>
      </c>
      <c r="F6" s="10">
        <f ca="1">RANDBETWEEN(1,10)+RANDBETWEEN(1,10)+RANDBETWEEN(1,10)+RANDBETWEEN(1,10)</f>
        <v>30</v>
      </c>
      <c r="G6" s="10">
        <f ca="1">RANDBETWEEN(1,10)+RANDBETWEEN(1,10)+RANDBETWEEN(1,10)+RANDBETWEEN(1,10)+RANDBETWEEN(1,10)</f>
        <v>33</v>
      </c>
      <c r="H6" s="11">
        <f ca="1">RANDBETWEEN(1,10)+RANDBETWEEN(1,10)+RANDBETWEEN(1,10)+RANDBETWEEN(1,10)+RANDBETWEEN(1,10)+RANDBETWEEN(1,10)</f>
        <v>32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9</v>
      </c>
      <c r="D7" s="10">
        <f ca="1">RANDBETWEEN(1,12)+RANDBETWEEN(1,12)</f>
        <v>14</v>
      </c>
      <c r="E7" s="10">
        <f ca="1">RANDBETWEEN(1,12)+RANDBETWEEN(1,12)+RANDBETWEEN(1,12)</f>
        <v>12</v>
      </c>
      <c r="F7" s="10">
        <f ca="1">RANDBETWEEN(1,12)+RANDBETWEEN(1,12)+RANDBETWEEN(1,12)+RANDBETWEEN(1,12)</f>
        <v>21</v>
      </c>
      <c r="G7" s="10">
        <f ca="1">RANDBETWEEN(1,12)+RANDBETWEEN(1,12)+RANDBETWEEN(1,12)+RANDBETWEEN(1,12)+RANDBETWEEN(1,12)</f>
        <v>33</v>
      </c>
      <c r="H7" s="11">
        <f ca="1">RANDBETWEEN(1,12)+RANDBETWEEN(1,12)+RANDBETWEEN(1,12)+RANDBETWEEN(1,12)+RANDBETWEEN(1,12)+RANDBETWEEN(1,12)</f>
        <v>43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18</v>
      </c>
      <c r="D8" s="10">
        <f ca="1">RANDBETWEEN(1,20)+RANDBETWEEN(1,20)</f>
        <v>27</v>
      </c>
      <c r="E8" s="10">
        <f ca="1">RANDBETWEEN(1,20)+RANDBETWEEN(1,20)+RANDBETWEEN(1,20)</f>
        <v>36</v>
      </c>
      <c r="F8" s="10">
        <f ca="1">RANDBETWEEN(1,20)+RANDBETWEEN(1,20)+RANDBETWEEN(1,20)+RANDBETWEEN(1,20)</f>
        <v>49</v>
      </c>
      <c r="G8" s="10">
        <f ca="1">RANDBETWEEN(1,20)+RANDBETWEEN(1,20)+RANDBETWEEN(1,20)+RANDBETWEEN(1,20)+RANDBETWEEN(1,20)</f>
        <v>77</v>
      </c>
      <c r="H8" s="11">
        <f ca="1">RANDBETWEEN(1,20)+RANDBETWEEN(1,20)+RANDBETWEEN(1,20)+RANDBETWEEN(1,20)+RANDBETWEEN(1,20)+RANDBETWEEN(1,20)</f>
        <v>50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62</v>
      </c>
      <c r="D9" s="13">
        <f ca="1">RANDBETWEEN(1,100)+RANDBETWEEN(1,100)</f>
        <v>77</v>
      </c>
      <c r="E9" s="13">
        <f ca="1">RANDBETWEEN(1,100)+RANDBETWEEN(1,100)+RANDBETWEEN(1,100)</f>
        <v>177</v>
      </c>
      <c r="F9" s="13">
        <f ca="1">RANDBETWEEN(1,100)+RANDBETWEEN(1,100)+RANDBETWEEN(1,100)+RANDBETWEEN(1,100)</f>
        <v>202</v>
      </c>
      <c r="G9" s="13">
        <f ca="1">RANDBETWEEN(1,100)+RANDBETWEEN(1,100)+RANDBETWEEN(1,100)+RANDBETWEEN(1,100)+RANDBETWEEN(1,100)</f>
        <v>314</v>
      </c>
      <c r="H9" s="14">
        <f ca="1">RANDBETWEEN(1,100)+RANDBETWEEN(1,100)+RANDBETWEEN(1,100)+RANDBETWEEN(1,100)+RANDBETWEEN(1,100)+RANDBETWEEN(1,100)</f>
        <v>258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2020-06-14T21:57:54Z</dcterms:modified>
</cp:coreProperties>
</file>