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616" windowHeight="10224" activeTab="2"/>
  </bookViews>
  <sheets>
    <sheet name="Initiative" sheetId="1" r:id="rId1"/>
    <sheet name="Spells" sheetId="8" r:id="rId2"/>
    <sheet name="hps" sheetId="5" r:id="rId3"/>
    <sheet name="Rolls" sheetId="4" r:id="rId4"/>
  </sheets>
  <externalReferences>
    <externalReference r:id="rId5"/>
  </externalReferences>
  <definedNames>
    <definedName name="NoShade">'[1]Spell Sheet'!$FH$1</definedName>
  </definedNames>
  <calcPr calcId="145621"/>
</workbook>
</file>

<file path=xl/calcChain.xml><?xml version="1.0" encoding="utf-8"?>
<calcChain xmlns="http://schemas.openxmlformats.org/spreadsheetml/2006/main">
  <c r="D2" i="5" l="1"/>
  <c r="C2" i="5"/>
  <c r="B2" i="5"/>
  <c r="D3" i="5" l="1"/>
  <c r="C3" i="5"/>
  <c r="B3" i="5"/>
  <c r="E5" i="8" l="1"/>
  <c r="F5" i="8" s="1"/>
  <c r="E7" i="8"/>
  <c r="E2" i="8"/>
  <c r="E3" i="8"/>
  <c r="E6" i="8"/>
  <c r="E4" i="8"/>
  <c r="F4" i="8" s="1"/>
  <c r="D5" i="1" l="1"/>
  <c r="E2" i="1"/>
  <c r="V3" i="5"/>
  <c r="AA3" i="5" s="1"/>
  <c r="AB3" i="5" s="1"/>
  <c r="F7" i="8" l="1"/>
  <c r="F6" i="8"/>
  <c r="F3" i="8"/>
  <c r="F2" i="8"/>
  <c r="M6" i="1" l="1"/>
  <c r="Z2" i="5" l="1"/>
  <c r="M7" i="1" l="1"/>
  <c r="M5" i="1"/>
  <c r="M13" i="1" s="1"/>
  <c r="H6" i="4" l="1"/>
  <c r="D4" i="4" l="1"/>
  <c r="E3" i="1" l="1"/>
  <c r="V2" i="5"/>
  <c r="AA2" i="5" s="1"/>
  <c r="AB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7" i="1"/>
  <c r="I6" i="1"/>
  <c r="I8" i="1" s="1"/>
  <c r="I5" i="1"/>
  <c r="I9" i="1" l="1"/>
  <c r="M10" i="1" s="1"/>
  <c r="M9" i="1"/>
  <c r="M11" i="1"/>
</calcChain>
</file>

<file path=xl/comments1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C2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barkskin +4
haste +1</t>
        </r>
      </text>
    </comment>
    <comment ref="J2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B3" authorId="0">
      <text/>
    </comment>
    <comment ref="C3" authorId="0">
      <text/>
    </comment>
    <comment ref="D3" authorId="0">
      <text/>
    </comment>
    <comment ref="J3" authorId="0">
      <text>
        <r>
          <rPr>
            <i/>
            <sz val="12"/>
            <color theme="1"/>
            <rFont val="Times New Roman"/>
            <family val="1"/>
          </rPr>
          <t>Resist (30)</t>
        </r>
      </text>
    </comment>
  </commentList>
</comments>
</file>

<file path=xl/sharedStrings.xml><?xml version="1.0" encoding="utf-8"?>
<sst xmlns="http://schemas.openxmlformats.org/spreadsheetml/2006/main" count="117" uniqueCount="87">
  <si>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</si>
  <si>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</si>
  <si>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</si>
  <si>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</si>
  <si>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</si>
  <si>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</si>
  <si>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</si>
  <si>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</si>
  <si>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</si>
  <si>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</si>
  <si>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</si>
  <si>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</si>
  <si>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</si>
  <si>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</si>
  <si>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</si>
  <si>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</si>
  <si>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</si>
  <si>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</si>
  <si>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</si>
  <si>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</si>
  <si>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</si>
  <si>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</si>
  <si>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</si>
  <si>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</si>
  <si>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Avg. ECL</t>
  </si>
  <si>
    <t>Total Levels</t>
  </si>
  <si>
    <t>Party Members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</si>
  <si>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</si>
  <si>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</si>
  <si>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</si>
  <si>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</si>
  <si>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</si>
  <si>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</si>
  <si>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</si>
  <si>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</si>
  <si>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</si>
  <si>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</si>
  <si>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</si>
  <si>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</si>
  <si>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</si>
  <si>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</si>
  <si>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</si>
  <si>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</si>
  <si>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</si>
  <si>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</si>
  <si>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</si>
  <si>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</si>
  <si>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</si>
  <si>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</si>
  <si>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</si>
  <si>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</si>
  <si>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</si>
  <si>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</si>
  <si>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</si>
  <si>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</si>
  <si>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</si>
  <si>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Details</t>
  </si>
  <si>
    <t>Spell Resist</t>
  </si>
  <si>
    <t>20’</t>
  </si>
  <si>
    <t>Lauren</t>
  </si>
  <si>
    <t>Duskblade</t>
  </si>
  <si>
    <t>Good/
Pos</t>
  </si>
  <si>
    <t>Vamp</t>
  </si>
  <si>
    <t>Temp</t>
  </si>
  <si>
    <t>Evil/
Neg</t>
  </si>
  <si>
    <t>Imm</t>
  </si>
  <si>
    <t>Magic/
Force</t>
  </si>
  <si>
    <t>Complete Adversarial Party Composition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</si>
  <si>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</si>
  <si>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</si>
  <si>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</si>
  <si>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</si>
  <si>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</si>
  <si>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</si>
  <si>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</si>
  <si>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</si>
  <si>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</si>
  <si>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þ</t>
  </si>
  <si>
    <t>q</t>
  </si>
  <si>
    <t>Faith</t>
  </si>
  <si>
    <t>/all</t>
  </si>
  <si>
    <t>Paladin of Freedom-Templar</t>
  </si>
  <si>
    <t>barkskin</t>
  </si>
  <si>
    <t>bull’s strength</t>
  </si>
  <si>
    <t>enlarge person</t>
  </si>
  <si>
    <t>haste</t>
  </si>
  <si>
    <t>darkness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</si>
</sst>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name val="Times New Roman"/>
      <family val="2"/>
    </font>
    <font>
      <i/>
      <sz val="12"/>
      <color theme="0" tint="-0.49998474074526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249977111117893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</fills>
  <borders count="49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/>
    </xf>
    <xf numFmtId="0" fontId="2" fillId="8" borderId="16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/>
    </xf>
    <xf numFmtId="0" fontId="6" fillId="9" borderId="16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/>
    </xf>
    <xf numFmtId="0" fontId="2" fillId="11" borderId="16" xfId="0" applyFont="1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/>
    </xf>
    <xf numFmtId="0" fontId="2" fillId="5" borderId="16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2" fillId="12" borderId="16" xfId="0" applyFont="1" applyFill="1" applyBorder="1" applyAlignment="1">
      <alignment horizontal="center" vertical="center" wrapText="1"/>
    </xf>
    <xf numFmtId="0" fontId="2" fillId="13" borderId="16" xfId="0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/>
    </xf>
    <xf numFmtId="0" fontId="2" fillId="14" borderId="16" xfId="0" applyFont="1" applyFill="1" applyBorder="1" applyAlignment="1">
      <alignment horizontal="center" vertical="center" wrapText="1"/>
    </xf>
    <xf numFmtId="0" fontId="0" fillId="14" borderId="8" xfId="0" applyFill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2" fillId="15" borderId="17" xfId="0" applyFont="1" applyFill="1" applyBorder="1" applyAlignment="1">
      <alignment horizontal="center" vertical="center" wrapText="1"/>
    </xf>
    <xf numFmtId="0" fontId="0" fillId="15" borderId="13" xfId="0" applyFill="1" applyBorder="1" applyAlignment="1">
      <alignment horizontal="center"/>
    </xf>
    <xf numFmtId="0" fontId="0" fillId="15" borderId="15" xfId="0" applyFill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18" borderId="27" xfId="0" applyFont="1" applyFill="1" applyBorder="1" applyAlignment="1">
      <alignment horizontal="center" vertical="center" wrapText="1"/>
    </xf>
    <xf numFmtId="0" fontId="2" fillId="17" borderId="24" xfId="0" applyFont="1" applyFill="1" applyBorder="1" applyAlignment="1">
      <alignment horizontal="center" vertical="center" wrapText="1"/>
    </xf>
    <xf numFmtId="0" fontId="0" fillId="17" borderId="26" xfId="0" applyFill="1" applyBorder="1" applyAlignment="1">
      <alignment horizontal="center"/>
    </xf>
    <xf numFmtId="0" fontId="8" fillId="16" borderId="28" xfId="0" applyFont="1" applyFill="1" applyBorder="1" applyAlignment="1">
      <alignment horizontal="center" vertical="center" wrapText="1"/>
    </xf>
    <xf numFmtId="0" fontId="9" fillId="16" borderId="29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37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164" fontId="0" fillId="3" borderId="40" xfId="0" applyNumberForma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10" fillId="9" borderId="3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8" xfId="0" applyFont="1" applyFill="1" applyBorder="1" applyAlignment="1">
      <alignment horizontal="centerContinuous" vertical="center" wrapText="1"/>
    </xf>
    <xf numFmtId="0" fontId="2" fillId="13" borderId="21" xfId="0" applyFont="1" applyFill="1" applyBorder="1" applyAlignment="1">
      <alignment horizontal="centerContinuous" vertical="center" wrapText="1"/>
    </xf>
    <xf numFmtId="0" fontId="0" fillId="13" borderId="19" xfId="0" applyFill="1" applyBorder="1" applyAlignment="1">
      <alignment horizontal="center"/>
    </xf>
    <xf numFmtId="0" fontId="0" fillId="13" borderId="22" xfId="0" applyFill="1" applyBorder="1" applyAlignment="1">
      <alignment horizontal="center"/>
    </xf>
    <xf numFmtId="164" fontId="0" fillId="5" borderId="35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35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8" borderId="44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right"/>
    </xf>
    <xf numFmtId="0" fontId="2" fillId="3" borderId="32" xfId="0" applyFont="1" applyFill="1" applyBorder="1" applyAlignment="1">
      <alignment horizontal="right"/>
    </xf>
    <xf numFmtId="0" fontId="2" fillId="3" borderId="34" xfId="0" applyFont="1" applyFill="1" applyBorder="1" applyAlignment="1">
      <alignment horizontal="right"/>
    </xf>
    <xf numFmtId="0" fontId="2" fillId="5" borderId="32" xfId="0" applyFont="1" applyFill="1" applyBorder="1" applyAlignment="1">
      <alignment horizontal="right"/>
    </xf>
    <xf numFmtId="0" fontId="2" fillId="5" borderId="34" xfId="0" applyFont="1" applyFill="1" applyBorder="1" applyAlignment="1">
      <alignment horizontal="right"/>
    </xf>
    <xf numFmtId="0" fontId="12" fillId="9" borderId="30" xfId="0" applyFont="1" applyFill="1" applyBorder="1" applyAlignment="1">
      <alignment horizontal="center"/>
    </xf>
    <xf numFmtId="0" fontId="13" fillId="9" borderId="24" xfId="0" applyFont="1" applyFill="1" applyBorder="1" applyAlignment="1">
      <alignment horizontal="center" vertical="center" wrapText="1"/>
    </xf>
    <xf numFmtId="0" fontId="13" fillId="9" borderId="26" xfId="0" applyFont="1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8" borderId="45" xfId="0" applyFill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center" vertical="center"/>
    </xf>
    <xf numFmtId="0" fontId="2" fillId="20" borderId="18" xfId="0" applyFont="1" applyFill="1" applyBorder="1" applyAlignment="1">
      <alignment horizontal="center" vertical="center" wrapText="1"/>
    </xf>
    <xf numFmtId="0" fontId="2" fillId="19" borderId="16" xfId="0" applyFont="1" applyFill="1" applyBorder="1" applyAlignment="1">
      <alignment horizontal="center" vertical="center" wrapText="1"/>
    </xf>
    <xf numFmtId="0" fontId="6" fillId="21" borderId="21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0" fillId="22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2" fillId="22" borderId="16" xfId="0" applyFont="1" applyFill="1" applyBorder="1" applyAlignment="1">
      <alignment horizontal="center" vertical="center" wrapText="1"/>
    </xf>
    <xf numFmtId="0" fontId="2" fillId="20" borderId="24" xfId="0" applyFont="1" applyFill="1" applyBorder="1" applyAlignment="1">
      <alignment horizontal="center" vertical="center" wrapText="1"/>
    </xf>
    <xf numFmtId="0" fontId="0" fillId="20" borderId="26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0" fillId="3" borderId="33" xfId="0" quotePrefix="1" applyFill="1" applyBorder="1" applyAlignment="1"/>
    <xf numFmtId="164" fontId="0" fillId="5" borderId="0" xfId="0" applyNumberFormat="1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15" fillId="12" borderId="8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5" borderId="46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0" fontId="2" fillId="0" borderId="4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0" fillId="23" borderId="26" xfId="11" applyNumberFormat="1" applyFont="1" applyFill="1" applyBorder="1" applyAlignment="1">
      <alignment horizontal="center" vertical="center" shrinkToFit="1"/>
    </xf>
    <xf numFmtId="0" fontId="20" fillId="20" borderId="26" xfId="11" applyNumberFormat="1" applyFont="1" applyFill="1" applyBorder="1" applyAlignment="1">
      <alignment horizontal="center" vertical="center" shrinkToFit="1"/>
    </xf>
    <xf numFmtId="0" fontId="14" fillId="24" borderId="26" xfId="0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13" borderId="19" xfId="0" quotePrefix="1" applyFill="1" applyBorder="1" applyAlignment="1">
      <alignment horizontal="center"/>
    </xf>
    <xf numFmtId="0" fontId="11" fillId="0" borderId="26" xfId="0" applyFont="1" applyBorder="1" applyAlignment="1">
      <alignment horizontal="center" vertical="center"/>
    </xf>
    <xf numFmtId="0" fontId="2" fillId="20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2" fillId="22" borderId="8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6" fillId="21" borderId="22" xfId="0" applyFont="1" applyFill="1" applyBorder="1" applyAlignment="1">
      <alignment horizontal="center"/>
    </xf>
  </cellXfs>
  <cellStyles count="12">
    <cellStyle name="Excel Built-in Normal" xfId="9"/>
    <cellStyle name="Normal" xfId="0" builtinId="0"/>
    <cellStyle name="Normal 2" xfId="1"/>
    <cellStyle name="Normal 2 2" xfId="2"/>
    <cellStyle name="Normal 2 2 2" xfId="5"/>
    <cellStyle name="Normal 2 3" xfId="10"/>
    <cellStyle name="Normal 3" xfId="3"/>
    <cellStyle name="Normal 4" xfId="4"/>
    <cellStyle name="Normal 5" xfId="7"/>
    <cellStyle name="Percent" xfId="11" builtinId="5"/>
    <cellStyle name="Percent 2" xfId="6"/>
    <cellStyle name="Percent 2 2" xfId="8"/>
  </cellStyles>
  <dxfs count="25"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7C80"/>
      <color rgb="FFFF6600"/>
      <color rgb="FF00FF00"/>
      <color rgb="FFFF00FF"/>
      <color rgb="FF99FF99"/>
      <color rgb="FFCC0066"/>
      <color rgb="FF66FF66"/>
      <color rgb="FF0080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6</c:v>
                </c:pt>
                <c:pt idx="4">
                  <c:v>9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13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12</c:v>
                </c:pt>
                <c:pt idx="3">
                  <c:v>16</c:v>
                </c:pt>
                <c:pt idx="4">
                  <c:v>21</c:v>
                </c:pt>
                <c:pt idx="5">
                  <c:v>18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2</c:v>
                </c:pt>
                <c:pt idx="2">
                  <c:v>11</c:v>
                </c:pt>
                <c:pt idx="3">
                  <c:v>18</c:v>
                </c:pt>
                <c:pt idx="4">
                  <c:v>22</c:v>
                </c:pt>
                <c:pt idx="5">
                  <c:v>26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17</c:v>
                </c:pt>
                <c:pt idx="2">
                  <c:v>17</c:v>
                </c:pt>
                <c:pt idx="3">
                  <c:v>15</c:v>
                </c:pt>
                <c:pt idx="4">
                  <c:v>21</c:v>
                </c:pt>
                <c:pt idx="5">
                  <c:v>47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9</c:v>
                </c:pt>
                <c:pt idx="2">
                  <c:v>24</c:v>
                </c:pt>
                <c:pt idx="3">
                  <c:v>26</c:v>
                </c:pt>
                <c:pt idx="4">
                  <c:v>37</c:v>
                </c:pt>
                <c:pt idx="5">
                  <c:v>50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17</c:v>
                </c:pt>
                <c:pt idx="1">
                  <c:v>16</c:v>
                </c:pt>
                <c:pt idx="2">
                  <c:v>24</c:v>
                </c:pt>
                <c:pt idx="3">
                  <c:v>46</c:v>
                </c:pt>
                <c:pt idx="4">
                  <c:v>56</c:v>
                </c:pt>
                <c:pt idx="5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495232"/>
        <c:axId val="132496768"/>
        <c:axId val="51985920"/>
      </c:area3DChart>
      <c:catAx>
        <c:axId val="1324952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2496768"/>
        <c:crosses val="autoZero"/>
        <c:auto val="1"/>
        <c:lblAlgn val="ctr"/>
        <c:lblOffset val="100"/>
        <c:noMultiLvlLbl val="0"/>
      </c:catAx>
      <c:valAx>
        <c:axId val="132496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2495232"/>
        <c:crosses val="autoZero"/>
        <c:crossBetween val="midCat"/>
      </c:valAx>
      <c:serAx>
        <c:axId val="519859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249676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8</c:v>
                </c:pt>
                <c:pt idx="4">
                  <c:v>3</c:v>
                </c:pt>
                <c:pt idx="5">
                  <c:v>10</c:v>
                </c:pt>
                <c:pt idx="6">
                  <c:v>17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2</c:v>
                </c:pt>
                <c:pt idx="1">
                  <c:v>8</c:v>
                </c:pt>
                <c:pt idx="2">
                  <c:v>8</c:v>
                </c:pt>
                <c:pt idx="3">
                  <c:v>2</c:v>
                </c:pt>
                <c:pt idx="4">
                  <c:v>17</c:v>
                </c:pt>
                <c:pt idx="5">
                  <c:v>9</c:v>
                </c:pt>
                <c:pt idx="6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11</c:v>
                </c:pt>
                <c:pt idx="2">
                  <c:v>12</c:v>
                </c:pt>
                <c:pt idx="3">
                  <c:v>11</c:v>
                </c:pt>
                <c:pt idx="4">
                  <c:v>17</c:v>
                </c:pt>
                <c:pt idx="5">
                  <c:v>24</c:v>
                </c:pt>
                <c:pt idx="6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16</c:v>
                </c:pt>
                <c:pt idx="3">
                  <c:v>18</c:v>
                </c:pt>
                <c:pt idx="4">
                  <c:v>15</c:v>
                </c:pt>
                <c:pt idx="5">
                  <c:v>26</c:v>
                </c:pt>
                <c:pt idx="6">
                  <c:v>46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13</c:v>
                </c:pt>
                <c:pt idx="2">
                  <c:v>21</c:v>
                </c:pt>
                <c:pt idx="3">
                  <c:v>22</c:v>
                </c:pt>
                <c:pt idx="4">
                  <c:v>21</c:v>
                </c:pt>
                <c:pt idx="5">
                  <c:v>37</c:v>
                </c:pt>
                <c:pt idx="6">
                  <c:v>56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16</c:v>
                </c:pt>
                <c:pt idx="2">
                  <c:v>18</c:v>
                </c:pt>
                <c:pt idx="3">
                  <c:v>26</c:v>
                </c:pt>
                <c:pt idx="4">
                  <c:v>47</c:v>
                </c:pt>
                <c:pt idx="5">
                  <c:v>50</c:v>
                </c:pt>
                <c:pt idx="6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112576"/>
        <c:axId val="73126656"/>
        <c:axId val="130005632"/>
      </c:area3DChart>
      <c:catAx>
        <c:axId val="731125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3126656"/>
        <c:crosses val="autoZero"/>
        <c:auto val="1"/>
        <c:lblAlgn val="ctr"/>
        <c:lblOffset val="100"/>
        <c:noMultiLvlLbl val="0"/>
      </c:catAx>
      <c:valAx>
        <c:axId val="73126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3112576"/>
        <c:crosses val="autoZero"/>
        <c:crossBetween val="midCat"/>
      </c:valAx>
      <c:serAx>
        <c:axId val="130005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7312665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6</c:v>
                </c:pt>
                <c:pt idx="4">
                  <c:v>9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13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12</c:v>
                </c:pt>
                <c:pt idx="3">
                  <c:v>16</c:v>
                </c:pt>
                <c:pt idx="4">
                  <c:v>21</c:v>
                </c:pt>
                <c:pt idx="5">
                  <c:v>18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2</c:v>
                </c:pt>
                <c:pt idx="2">
                  <c:v>11</c:v>
                </c:pt>
                <c:pt idx="3">
                  <c:v>18</c:v>
                </c:pt>
                <c:pt idx="4">
                  <c:v>22</c:v>
                </c:pt>
                <c:pt idx="5">
                  <c:v>26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17</c:v>
                </c:pt>
                <c:pt idx="2">
                  <c:v>17</c:v>
                </c:pt>
                <c:pt idx="3">
                  <c:v>15</c:v>
                </c:pt>
                <c:pt idx="4">
                  <c:v>21</c:v>
                </c:pt>
                <c:pt idx="5">
                  <c:v>47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9</c:v>
                </c:pt>
                <c:pt idx="2">
                  <c:v>24</c:v>
                </c:pt>
                <c:pt idx="3">
                  <c:v>26</c:v>
                </c:pt>
                <c:pt idx="4">
                  <c:v>37</c:v>
                </c:pt>
                <c:pt idx="5">
                  <c:v>50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17</c:v>
                </c:pt>
                <c:pt idx="1">
                  <c:v>16</c:v>
                </c:pt>
                <c:pt idx="2">
                  <c:v>24</c:v>
                </c:pt>
                <c:pt idx="3">
                  <c:v>46</c:v>
                </c:pt>
                <c:pt idx="4">
                  <c:v>56</c:v>
                </c:pt>
                <c:pt idx="5">
                  <c:v>70</c:v>
                </c:pt>
              </c:numCache>
            </c:numRef>
          </c:val>
        </c:ser>
        <c:bandFmts/>
        <c:axId val="73505024"/>
        <c:axId val="73523200"/>
        <c:axId val="130083904"/>
      </c:surface3DChart>
      <c:catAx>
        <c:axId val="735050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3523200"/>
        <c:crosses val="autoZero"/>
        <c:auto val="1"/>
        <c:lblAlgn val="ctr"/>
        <c:lblOffset val="100"/>
        <c:noMultiLvlLbl val="0"/>
      </c:catAx>
      <c:valAx>
        <c:axId val="7352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3505024"/>
        <c:crosses val="autoZero"/>
        <c:crossBetween val="midCat"/>
      </c:valAx>
      <c:serAx>
        <c:axId val="1300839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352320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showGridLines="0" workbookViewId="0"/>
  </sheetViews>
  <sheetFormatPr defaultRowHeight="15.6" x14ac:dyDescent="0.3"/>
  <cols>
    <col min="1" max="1" width="9.5" bestFit="1" customWidth="1"/>
    <col min="2" max="2" width="6.296875" style="19" bestFit="1" customWidth="1"/>
    <col min="3" max="3" width="8.5" style="19" bestFit="1" customWidth="1"/>
    <col min="4" max="4" width="4.296875" style="19" bestFit="1" customWidth="1"/>
    <col min="5" max="5" width="8.3984375" style="19" bestFit="1" customWidth="1"/>
    <col min="6" max="6" width="9.5" style="19" bestFit="1" customWidth="1"/>
    <col min="7" max="7" width="1.09765625" customWidth="1"/>
    <col min="8" max="8" width="14.09765625" bestFit="1" customWidth="1"/>
    <col min="9" max="9" width="4.8984375" bestFit="1" customWidth="1"/>
    <col min="10" max="10" width="24.5" bestFit="1" customWidth="1"/>
    <col min="11" max="11" width="1.3984375" customWidth="1"/>
    <col min="12" max="12" width="19.59765625" bestFit="1" customWidth="1"/>
    <col min="13" max="13" width="4.8984375" bestFit="1" customWidth="1"/>
    <col min="14" max="14" width="24.19921875" bestFit="1" customWidth="1"/>
  </cols>
  <sheetData>
    <row r="1" spans="1:14" s="78" customFormat="1" ht="31.8" thickBot="1" x14ac:dyDescent="0.35">
      <c r="A1" s="76" t="s">
        <v>0</v>
      </c>
      <c r="B1" s="76" t="s">
        <v>1</v>
      </c>
      <c r="C1" s="76" t="s">
        <v>2</v>
      </c>
      <c r="D1" s="77" t="s">
        <v>3</v>
      </c>
      <c r="E1" s="76" t="s">
        <v>4</v>
      </c>
      <c r="F1" s="76" t="s">
        <v>5</v>
      </c>
      <c r="H1" s="79" t="s">
        <v>21</v>
      </c>
      <c r="I1" s="79"/>
      <c r="J1" s="79"/>
      <c r="K1" s="79"/>
      <c r="L1" s="79" t="s">
        <v>67</v>
      </c>
      <c r="M1" s="79"/>
      <c r="N1" s="79"/>
    </row>
    <row r="2" spans="1:14" ht="16.8" thickTop="1" thickBot="1" x14ac:dyDescent="0.35">
      <c r="A2" s="122" t="s">
        <v>79</v>
      </c>
      <c r="B2" s="56">
        <v>2</v>
      </c>
      <c r="C2" s="55">
        <v>1</v>
      </c>
      <c r="D2" s="94">
        <v>17</v>
      </c>
      <c r="E2" s="55">
        <f t="shared" ref="E2" si="0">SUM(C2:D2)</f>
        <v>18</v>
      </c>
      <c r="F2" s="55" t="s">
        <v>58</v>
      </c>
      <c r="H2" s="58" t="s">
        <v>0</v>
      </c>
      <c r="I2" s="59" t="s">
        <v>22</v>
      </c>
      <c r="J2" s="60" t="s">
        <v>23</v>
      </c>
      <c r="L2" s="69" t="s">
        <v>0</v>
      </c>
      <c r="M2" s="70" t="s">
        <v>22</v>
      </c>
      <c r="N2" s="71" t="s">
        <v>56</v>
      </c>
    </row>
    <row r="3" spans="1:14" x14ac:dyDescent="0.3">
      <c r="A3" s="64" t="s">
        <v>59</v>
      </c>
      <c r="B3" s="64">
        <v>1</v>
      </c>
      <c r="C3" s="55">
        <v>4</v>
      </c>
      <c r="D3" s="94">
        <v>4</v>
      </c>
      <c r="E3" s="55">
        <f t="shared" ref="E3" si="1">SUM(C3:D3)</f>
        <v>8</v>
      </c>
      <c r="F3" s="55" t="s">
        <v>6</v>
      </c>
      <c r="H3" s="61" t="s">
        <v>59</v>
      </c>
      <c r="I3" s="62">
        <v>12</v>
      </c>
      <c r="J3" s="63" t="s">
        <v>60</v>
      </c>
      <c r="L3" s="72" t="s">
        <v>79</v>
      </c>
      <c r="M3" s="56">
        <v>12</v>
      </c>
      <c r="N3" s="73" t="s">
        <v>81</v>
      </c>
    </row>
    <row r="4" spans="1:14" ht="16.2" thickBot="1" x14ac:dyDescent="0.35">
      <c r="H4" s="61"/>
      <c r="I4" s="64"/>
      <c r="J4" s="63"/>
      <c r="L4" s="121"/>
      <c r="M4" s="117"/>
      <c r="N4" s="116"/>
    </row>
    <row r="5" spans="1:14" x14ac:dyDescent="0.3">
      <c r="B5"/>
      <c r="C5"/>
      <c r="D5" s="94">
        <f t="shared" ref="D5" ca="1" si="2">RANDBETWEEN(1,20)</f>
        <v>13</v>
      </c>
      <c r="E5"/>
      <c r="F5"/>
      <c r="H5" s="89" t="s">
        <v>24</v>
      </c>
      <c r="I5" s="65">
        <f>AVERAGE(I3:I4)</f>
        <v>12</v>
      </c>
      <c r="J5" s="66"/>
      <c r="L5" s="92" t="s">
        <v>25</v>
      </c>
      <c r="M5" s="115">
        <f>SUM(M3:M4)</f>
        <v>12</v>
      </c>
      <c r="N5" s="74"/>
    </row>
    <row r="6" spans="1:14" x14ac:dyDescent="0.3">
      <c r="B6"/>
      <c r="C6"/>
      <c r="D6"/>
      <c r="E6"/>
      <c r="F6"/>
      <c r="H6" s="90" t="s">
        <v>25</v>
      </c>
      <c r="I6" s="67">
        <f>SUM(I3:I4)</f>
        <v>12</v>
      </c>
      <c r="J6" s="63"/>
      <c r="L6" s="92" t="s">
        <v>24</v>
      </c>
      <c r="M6" s="115">
        <f>AVERAGE(M3:M4)</f>
        <v>12</v>
      </c>
      <c r="N6" s="73"/>
    </row>
    <row r="7" spans="1:14" ht="16.2" thickBot="1" x14ac:dyDescent="0.35">
      <c r="B7"/>
      <c r="C7"/>
      <c r="D7"/>
      <c r="E7"/>
      <c r="F7"/>
      <c r="H7" s="90" t="s">
        <v>26</v>
      </c>
      <c r="I7" s="67">
        <f>COUNT(I3:I4)</f>
        <v>1</v>
      </c>
      <c r="J7" s="114"/>
      <c r="L7" s="93" t="s">
        <v>26</v>
      </c>
      <c r="M7" s="84">
        <f>COUNT(M3:M4)</f>
        <v>1</v>
      </c>
      <c r="N7" s="75"/>
    </row>
    <row r="8" spans="1:14" ht="16.2" thickTop="1" x14ac:dyDescent="0.3">
      <c r="B8"/>
      <c r="C8"/>
      <c r="D8"/>
      <c r="E8"/>
      <c r="F8"/>
      <c r="H8" s="90" t="s">
        <v>27</v>
      </c>
      <c r="I8" s="85">
        <f>I6/4</f>
        <v>3</v>
      </c>
      <c r="J8" s="63" t="s">
        <v>28</v>
      </c>
    </row>
    <row r="9" spans="1:14" ht="16.2" thickBot="1" x14ac:dyDescent="0.35">
      <c r="B9"/>
      <c r="C9"/>
      <c r="D9"/>
      <c r="E9"/>
      <c r="F9"/>
      <c r="H9" s="91" t="s">
        <v>29</v>
      </c>
      <c r="I9" s="86">
        <f>I8*2</f>
        <v>6</v>
      </c>
      <c r="J9" s="68" t="s">
        <v>30</v>
      </c>
      <c r="L9" s="57" t="s">
        <v>31</v>
      </c>
      <c r="M9" s="87">
        <f>I8</f>
        <v>3</v>
      </c>
      <c r="N9" s="99"/>
    </row>
    <row r="10" spans="1:14" ht="16.2" thickTop="1" x14ac:dyDescent="0.3">
      <c r="B10"/>
      <c r="C10"/>
      <c r="D10"/>
      <c r="E10"/>
      <c r="F10"/>
      <c r="H10" s="99"/>
      <c r="I10" s="99"/>
      <c r="J10" s="99"/>
      <c r="L10" s="57" t="s">
        <v>32</v>
      </c>
      <c r="M10" s="87">
        <f>I9</f>
        <v>6</v>
      </c>
      <c r="N10" s="99"/>
    </row>
    <row r="11" spans="1:14" x14ac:dyDescent="0.3">
      <c r="B11"/>
      <c r="C11"/>
      <c r="D11"/>
      <c r="E11"/>
      <c r="F11"/>
      <c r="L11" s="57" t="s">
        <v>33</v>
      </c>
      <c r="M11" s="87">
        <f>I6</f>
        <v>12</v>
      </c>
      <c r="N11" s="99"/>
    </row>
    <row r="12" spans="1:14" x14ac:dyDescent="0.3">
      <c r="N12" s="99"/>
    </row>
    <row r="13" spans="1:14" x14ac:dyDescent="0.3">
      <c r="L13" s="15" t="s">
        <v>34</v>
      </c>
      <c r="M13" s="87">
        <f>M5</f>
        <v>12</v>
      </c>
    </row>
  </sheetData>
  <sortState ref="A2:F21">
    <sortCondition descending="1" ref="E2:E21"/>
    <sortCondition descending="1" ref="C2:C21"/>
  </sortState>
  <conditionalFormatting sqref="M13">
    <cfRule type="cellIs" dxfId="24" priority="1434" operator="greaterThan">
      <formula>$M$11</formula>
    </cfRule>
    <cfRule type="cellIs" dxfId="23" priority="1435" operator="between">
      <formula>$M$10</formula>
      <formula>$M$11</formula>
    </cfRule>
    <cfRule type="cellIs" dxfId="22" priority="1436" operator="between">
      <formula>$M$9</formula>
      <formula>$M$10</formula>
    </cfRule>
    <cfRule type="cellIs" dxfId="21" priority="1437" operator="lessThan">
      <formula>$M$9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showGridLines="0" workbookViewId="0">
      <pane ySplit="1" topLeftCell="A2" activePane="bottomLeft" state="frozen"/>
      <selection pane="bottomLeft" activeCell="H4" sqref="H4"/>
    </sheetView>
  </sheetViews>
  <sheetFormatPr defaultRowHeight="15.6" x14ac:dyDescent="0.3"/>
  <cols>
    <col min="1" max="1" width="9.5" style="100" bestFit="1" customWidth="1"/>
    <col min="2" max="2" width="18.59765625" style="100" bestFit="1" customWidth="1"/>
    <col min="3" max="3" width="7.296875" style="100" bestFit="1" customWidth="1"/>
    <col min="4" max="4" width="3.59765625" style="100" bestFit="1" customWidth="1"/>
    <col min="5" max="5" width="8.5" style="100" bestFit="1" customWidth="1"/>
    <col min="6" max="6" width="9.796875" style="100" bestFit="1" customWidth="1"/>
    <col min="7" max="7" width="7.296875" style="131" bestFit="1" customWidth="1"/>
    <col min="8" max="8" width="7.296875" style="131" customWidth="1"/>
    <col min="9" max="16384" width="8.796875" style="100"/>
  </cols>
  <sheetData>
    <row r="1" spans="1:11" s="124" customFormat="1" ht="31.2" x14ac:dyDescent="0.3">
      <c r="A1" s="123" t="s">
        <v>68</v>
      </c>
      <c r="B1" s="123" t="s">
        <v>69</v>
      </c>
      <c r="C1" s="123" t="s">
        <v>70</v>
      </c>
      <c r="D1" s="123" t="s">
        <v>71</v>
      </c>
      <c r="E1" s="123" t="s">
        <v>72</v>
      </c>
      <c r="F1" s="123" t="s">
        <v>73</v>
      </c>
      <c r="G1" s="123" t="s">
        <v>74</v>
      </c>
      <c r="H1" s="123" t="s">
        <v>75</v>
      </c>
      <c r="J1" s="124" t="s">
        <v>76</v>
      </c>
      <c r="K1" s="125">
        <v>15</v>
      </c>
    </row>
    <row r="2" spans="1:11" ht="16.8" x14ac:dyDescent="0.3">
      <c r="A2" s="129" t="s">
        <v>59</v>
      </c>
      <c r="B2" s="133" t="s">
        <v>82</v>
      </c>
      <c r="C2" s="126">
        <v>1</v>
      </c>
      <c r="D2" s="126">
        <v>12</v>
      </c>
      <c r="E2" s="126">
        <f>D2*100</f>
        <v>1200</v>
      </c>
      <c r="F2" s="126">
        <f t="shared" ref="F2:F7" si="0">E2+C2</f>
        <v>1201</v>
      </c>
      <c r="G2" s="127" t="s">
        <v>77</v>
      </c>
      <c r="H2" s="128" t="s">
        <v>78</v>
      </c>
    </row>
    <row r="3" spans="1:11" ht="16.8" x14ac:dyDescent="0.3">
      <c r="A3" s="129" t="s">
        <v>59</v>
      </c>
      <c r="B3" s="133" t="s">
        <v>83</v>
      </c>
      <c r="C3" s="126">
        <v>2</v>
      </c>
      <c r="D3" s="126">
        <v>12</v>
      </c>
      <c r="E3" s="126">
        <f>D3*10</f>
        <v>120</v>
      </c>
      <c r="F3" s="126">
        <f t="shared" si="0"/>
        <v>122</v>
      </c>
      <c r="G3" s="127" t="s">
        <v>77</v>
      </c>
      <c r="H3" s="128" t="s">
        <v>78</v>
      </c>
    </row>
    <row r="4" spans="1:11" ht="16.8" x14ac:dyDescent="0.3">
      <c r="A4" s="129" t="s">
        <v>59</v>
      </c>
      <c r="B4" s="133" t="s">
        <v>85</v>
      </c>
      <c r="C4" s="126">
        <v>3</v>
      </c>
      <c r="D4" s="126">
        <v>12</v>
      </c>
      <c r="E4" s="126">
        <f t="shared" ref="E4" si="1">D4</f>
        <v>12</v>
      </c>
      <c r="F4" s="126">
        <f t="shared" ref="F4" si="2">E4+C4</f>
        <v>15</v>
      </c>
      <c r="G4" s="127" t="s">
        <v>78</v>
      </c>
      <c r="H4" s="128" t="s">
        <v>78</v>
      </c>
    </row>
    <row r="5" spans="1:11" ht="16.8" x14ac:dyDescent="0.3">
      <c r="A5" s="129" t="s">
        <v>59</v>
      </c>
      <c r="B5" s="133" t="s">
        <v>86</v>
      </c>
      <c r="C5" s="126">
        <v>5</v>
      </c>
      <c r="D5" s="126">
        <v>12</v>
      </c>
      <c r="E5" s="126">
        <f t="shared" ref="E5" si="3">D5</f>
        <v>12</v>
      </c>
      <c r="F5" s="126">
        <f t="shared" ref="F5" si="4">E5+C5</f>
        <v>17</v>
      </c>
      <c r="G5" s="127" t="s">
        <v>78</v>
      </c>
      <c r="H5" s="128" t="s">
        <v>78</v>
      </c>
    </row>
    <row r="6" spans="1:11" ht="16.8" x14ac:dyDescent="0.3">
      <c r="A6" s="130" t="s">
        <v>79</v>
      </c>
      <c r="B6" s="133" t="s">
        <v>83</v>
      </c>
      <c r="C6" s="126">
        <v>1</v>
      </c>
      <c r="D6" s="126">
        <v>6</v>
      </c>
      <c r="E6" s="126">
        <f>D6*10</f>
        <v>60</v>
      </c>
      <c r="F6" s="126">
        <f t="shared" si="0"/>
        <v>61</v>
      </c>
      <c r="G6" s="127" t="s">
        <v>77</v>
      </c>
      <c r="H6" s="128" t="s">
        <v>78</v>
      </c>
    </row>
    <row r="7" spans="1:11" ht="16.8" x14ac:dyDescent="0.3">
      <c r="A7" s="130" t="s">
        <v>79</v>
      </c>
      <c r="B7" s="133" t="s">
        <v>84</v>
      </c>
      <c r="C7" s="126">
        <v>2</v>
      </c>
      <c r="D7" s="126">
        <v>4</v>
      </c>
      <c r="E7" s="126">
        <f>D7*10</f>
        <v>40</v>
      </c>
      <c r="F7" s="126">
        <f t="shared" si="0"/>
        <v>42</v>
      </c>
      <c r="G7" s="127" t="s">
        <v>77</v>
      </c>
      <c r="H7" s="128" t="s">
        <v>78</v>
      </c>
    </row>
  </sheetData>
  <conditionalFormatting sqref="G2:H3 G6:H6">
    <cfRule type="cellIs" dxfId="20" priority="66" stopIfTrue="1" operator="equal">
      <formula>"þ"</formula>
    </cfRule>
  </conditionalFormatting>
  <conditionalFormatting sqref="G2:H2">
    <cfRule type="cellIs" dxfId="19" priority="65" stopIfTrue="1" operator="equal">
      <formula>"þ"</formula>
    </cfRule>
  </conditionalFormatting>
  <conditionalFormatting sqref="F2:F3 F6">
    <cfRule type="cellIs" dxfId="18" priority="64" operator="lessThan">
      <formula>$K$1</formula>
    </cfRule>
  </conditionalFormatting>
  <conditionalFormatting sqref="F7">
    <cfRule type="cellIs" dxfId="17" priority="32" operator="lessThan">
      <formula>$K$1</formula>
    </cfRule>
  </conditionalFormatting>
  <conditionalFormatting sqref="H7">
    <cfRule type="cellIs" dxfId="16" priority="31" stopIfTrue="1" operator="equal">
      <formula>"þ"</formula>
    </cfRule>
  </conditionalFormatting>
  <conditionalFormatting sqref="H7">
    <cfRule type="cellIs" dxfId="15" priority="30" stopIfTrue="1" operator="equal">
      <formula>"þ"</formula>
    </cfRule>
  </conditionalFormatting>
  <conditionalFormatting sqref="F7">
    <cfRule type="cellIs" dxfId="14" priority="29" operator="lessThan">
      <formula>$K$1</formula>
    </cfRule>
  </conditionalFormatting>
  <conditionalFormatting sqref="H7">
    <cfRule type="cellIs" dxfId="13" priority="28" stopIfTrue="1" operator="equal">
      <formula>"þ"</formula>
    </cfRule>
  </conditionalFormatting>
  <conditionalFormatting sqref="H7">
    <cfRule type="cellIs" dxfId="12" priority="27" stopIfTrue="1" operator="equal">
      <formula>"þ"</formula>
    </cfRule>
  </conditionalFormatting>
  <conditionalFormatting sqref="F7">
    <cfRule type="cellIs" dxfId="11" priority="26" operator="lessThan">
      <formula>$K$1</formula>
    </cfRule>
  </conditionalFormatting>
  <conditionalFormatting sqref="H7">
    <cfRule type="cellIs" dxfId="10" priority="25" stopIfTrue="1" operator="equal">
      <formula>"þ"</formula>
    </cfRule>
  </conditionalFormatting>
  <conditionalFormatting sqref="H7">
    <cfRule type="cellIs" dxfId="9" priority="24" stopIfTrue="1" operator="equal">
      <formula>"þ"</formula>
    </cfRule>
  </conditionalFormatting>
  <conditionalFormatting sqref="F7">
    <cfRule type="cellIs" dxfId="8" priority="23" operator="lessThan">
      <formula>$K$1</formula>
    </cfRule>
  </conditionalFormatting>
  <conditionalFormatting sqref="G7">
    <cfRule type="cellIs" dxfId="7" priority="22" stopIfTrue="1" operator="equal">
      <formula>"þ"</formula>
    </cfRule>
  </conditionalFormatting>
  <conditionalFormatting sqref="G4:H4">
    <cfRule type="cellIs" dxfId="6" priority="4" stopIfTrue="1" operator="equal">
      <formula>"þ"</formula>
    </cfRule>
  </conditionalFormatting>
  <conditionalFormatting sqref="F4">
    <cfRule type="cellIs" dxfId="5" priority="3" operator="lessThan">
      <formula>$K$1</formula>
    </cfRule>
  </conditionalFormatting>
  <conditionalFormatting sqref="G5:H5">
    <cfRule type="cellIs" dxfId="4" priority="2" stopIfTrue="1" operator="equal">
      <formula>"þ"</formula>
    </cfRule>
  </conditionalFormatting>
  <conditionalFormatting sqref="F5">
    <cfRule type="cellIs" dxfId="3" priority="1" operator="lessThan">
      <formula>$K$1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H3" sqref="H3"/>
    </sheetView>
  </sheetViews>
  <sheetFormatPr defaultColWidth="9.69921875" defaultRowHeight="15.6" x14ac:dyDescent="0.3"/>
  <cols>
    <col min="1" max="1" width="9.5" style="21" bestFit="1" customWidth="1"/>
    <col min="2" max="2" width="5" style="21" bestFit="1" customWidth="1"/>
    <col min="3" max="3" width="5.8984375" style="21" bestFit="1" customWidth="1"/>
    <col min="4" max="4" width="3.69921875" style="21" bestFit="1" customWidth="1"/>
    <col min="5" max="5" width="6.09765625" style="21" bestFit="1" customWidth="1"/>
    <col min="6" max="6" width="9.5" style="19" customWidth="1"/>
    <col min="7" max="7" width="1.8984375" style="19" bestFit="1" customWidth="1"/>
    <col min="8" max="8" width="6.19921875" style="19" bestFit="1" customWidth="1"/>
    <col min="9" max="9" width="7.296875" style="19" bestFit="1" customWidth="1"/>
    <col min="10" max="10" width="4.296875" style="19" bestFit="1" customWidth="1"/>
    <col min="11" max="11" width="4.796875" style="19" bestFit="1" customWidth="1"/>
    <col min="12" max="12" width="4.69921875" style="19" bestFit="1" customWidth="1"/>
    <col min="13" max="13" width="7.5" style="19" bestFit="1" customWidth="1"/>
    <col min="14" max="14" width="5.3984375" style="19" bestFit="1" customWidth="1"/>
    <col min="15" max="15" width="5" style="19" bestFit="1" customWidth="1"/>
    <col min="16" max="17" width="6.09765625" style="19" bestFit="1" customWidth="1"/>
    <col min="18" max="18" width="5" style="19" bestFit="1" customWidth="1"/>
    <col min="19" max="19" width="5.796875" style="19" bestFit="1" customWidth="1"/>
    <col min="20" max="20" width="6.69921875" style="19" bestFit="1" customWidth="1"/>
    <col min="21" max="21" width="9" style="19" bestFit="1" customWidth="1"/>
    <col min="22" max="22" width="7.796875" style="19" bestFit="1" customWidth="1"/>
    <col min="23" max="23" width="8.796875" style="19" bestFit="1" customWidth="1"/>
    <col min="24" max="24" width="5.69921875" style="19" bestFit="1" customWidth="1"/>
    <col min="25" max="25" width="7.3984375" style="19" bestFit="1" customWidth="1"/>
    <col min="26" max="26" width="4.3984375" style="19" bestFit="1" customWidth="1"/>
    <col min="27" max="27" width="6.69921875" style="19" hidden="1" customWidth="1"/>
    <col min="28" max="28" width="7.59765625" style="19" bestFit="1" customWidth="1"/>
    <col min="29" max="29" width="1.5" style="19" customWidth="1"/>
    <col min="30" max="16384" width="9.69921875" style="19"/>
  </cols>
  <sheetData>
    <row r="1" spans="1:28" s="17" customFormat="1" ht="32.4" thickTop="1" thickBot="1" x14ac:dyDescent="0.35">
      <c r="A1" s="41" t="s">
        <v>0</v>
      </c>
      <c r="B1" s="101" t="s">
        <v>36</v>
      </c>
      <c r="C1" s="102" t="s">
        <v>35</v>
      </c>
      <c r="D1" s="103" t="s">
        <v>37</v>
      </c>
      <c r="E1" s="95" t="s">
        <v>57</v>
      </c>
      <c r="F1" s="80" t="s">
        <v>38</v>
      </c>
      <c r="G1" s="81"/>
      <c r="H1" s="39" t="s">
        <v>39</v>
      </c>
      <c r="I1" s="16" t="s">
        <v>40</v>
      </c>
      <c r="J1" s="18" t="s">
        <v>41</v>
      </c>
      <c r="K1" s="22" t="s">
        <v>42</v>
      </c>
      <c r="L1" s="24" t="s">
        <v>43</v>
      </c>
      <c r="M1" s="26" t="s">
        <v>44</v>
      </c>
      <c r="N1" s="30" t="s">
        <v>45</v>
      </c>
      <c r="O1" s="32" t="s">
        <v>64</v>
      </c>
      <c r="P1" s="108" t="s">
        <v>61</v>
      </c>
      <c r="Q1" s="34" t="s">
        <v>46</v>
      </c>
      <c r="R1" s="35" t="s">
        <v>47</v>
      </c>
      <c r="S1" s="37" t="s">
        <v>62</v>
      </c>
      <c r="T1" s="28" t="s">
        <v>66</v>
      </c>
      <c r="U1" s="42" t="s">
        <v>48</v>
      </c>
      <c r="V1" s="45" t="s">
        <v>49</v>
      </c>
      <c r="W1" s="51" t="s">
        <v>50</v>
      </c>
      <c r="X1" s="109" t="s">
        <v>63</v>
      </c>
      <c r="Y1" s="53" t="s">
        <v>51</v>
      </c>
      <c r="Z1" s="49" t="s">
        <v>52</v>
      </c>
      <c r="AA1" s="45" t="s">
        <v>53</v>
      </c>
      <c r="AB1" s="48" t="s">
        <v>54</v>
      </c>
    </row>
    <row r="2" spans="1:28" ht="16.2" thickTop="1" x14ac:dyDescent="0.3">
      <c r="A2" s="111" t="s">
        <v>59</v>
      </c>
      <c r="B2" s="137">
        <f>10+1</f>
        <v>11</v>
      </c>
      <c r="C2" s="105">
        <f>22+4</f>
        <v>26</v>
      </c>
      <c r="D2" s="104">
        <f>23+4+1</f>
        <v>28</v>
      </c>
      <c r="E2" s="96">
        <v>0</v>
      </c>
      <c r="F2" s="82" t="s">
        <v>55</v>
      </c>
      <c r="G2" s="83">
        <v>0</v>
      </c>
      <c r="H2" s="40">
        <v>85</v>
      </c>
      <c r="I2" s="20"/>
      <c r="J2" s="107"/>
      <c r="K2" s="23"/>
      <c r="L2" s="25"/>
      <c r="M2" s="27"/>
      <c r="N2" s="31"/>
      <c r="O2" s="33"/>
      <c r="P2" s="106"/>
      <c r="Q2" s="118" t="s">
        <v>65</v>
      </c>
      <c r="R2" s="36"/>
      <c r="S2" s="38"/>
      <c r="T2" s="29"/>
      <c r="U2" s="43"/>
      <c r="V2" s="46">
        <f t="shared" ref="V2" si="0">SUM(H2:U2)</f>
        <v>85</v>
      </c>
      <c r="W2" s="52"/>
      <c r="X2" s="110"/>
      <c r="Y2" s="54"/>
      <c r="Z2" s="50">
        <f>114</f>
        <v>114</v>
      </c>
      <c r="AA2" s="47">
        <f t="shared" ref="AA2:AA3" si="1">SUM(Y2:Z2)-(V2+W2)</f>
        <v>29</v>
      </c>
      <c r="AB2" s="88">
        <f t="shared" ref="AB2:AB3" si="2">SMALL(Z2:AA2,1)+X2</f>
        <v>29</v>
      </c>
    </row>
    <row r="3" spans="1:28" x14ac:dyDescent="0.3">
      <c r="A3" s="112" t="s">
        <v>79</v>
      </c>
      <c r="B3" s="134">
        <f>11</f>
        <v>11</v>
      </c>
      <c r="C3" s="135">
        <f>24</f>
        <v>24</v>
      </c>
      <c r="D3" s="138">
        <f>25</f>
        <v>25</v>
      </c>
      <c r="E3" s="96">
        <v>0</v>
      </c>
      <c r="F3" s="132" t="s">
        <v>80</v>
      </c>
      <c r="G3" s="83">
        <v>2</v>
      </c>
      <c r="H3" s="40">
        <v>30</v>
      </c>
      <c r="I3" s="20"/>
      <c r="J3" s="107"/>
      <c r="K3" s="97"/>
      <c r="L3" s="98"/>
      <c r="M3" s="27"/>
      <c r="N3" s="31"/>
      <c r="O3" s="33"/>
      <c r="P3" s="136" t="s">
        <v>65</v>
      </c>
      <c r="Q3" s="118" t="s">
        <v>65</v>
      </c>
      <c r="R3" s="36"/>
      <c r="S3" s="38"/>
      <c r="T3" s="29"/>
      <c r="U3" s="44"/>
      <c r="V3" s="46">
        <f t="shared" ref="V3" si="3">SUM(H3:U3)</f>
        <v>30</v>
      </c>
      <c r="W3" s="52"/>
      <c r="X3" s="110"/>
      <c r="Y3" s="54"/>
      <c r="Z3" s="50">
        <v>125</v>
      </c>
      <c r="AA3" s="47">
        <f t="shared" si="1"/>
        <v>95</v>
      </c>
      <c r="AB3" s="88">
        <f t="shared" si="2"/>
        <v>95</v>
      </c>
    </row>
    <row r="4" spans="1:28" x14ac:dyDescent="0.3">
      <c r="O4" s="120"/>
      <c r="Q4" s="119"/>
    </row>
    <row r="5" spans="1:28" x14ac:dyDescent="0.3">
      <c r="O5" s="120"/>
      <c r="Q5" s="119"/>
    </row>
  </sheetData>
  <sortState ref="A12:A19">
    <sortCondition ref="A12:A19"/>
  </sortState>
  <conditionalFormatting sqref="AB2">
    <cfRule type="cellIs" dxfId="2" priority="42" stopIfTrue="1" operator="lessThan">
      <formula>0.5</formula>
    </cfRule>
    <cfRule type="cellIs" dxfId="1" priority="43" operator="lessThan">
      <formula>0.5*Z2</formula>
    </cfRule>
  </conditionalFormatting>
  <conditionalFormatting sqref="AB3">
    <cfRule type="cellIs" dxfId="0" priority="1" stopIfTrue="1" operator="lessThan">
      <formula>0.5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3</v>
      </c>
      <c r="D2" s="7">
        <f ca="1">RANDBETWEEN(1,3)+RANDBETWEEN(1,3)</f>
        <v>2</v>
      </c>
      <c r="E2" s="7">
        <f ca="1">RANDBETWEEN(1,3)+RANDBETWEEN(1,3)+RANDBETWEEN(1,3)</f>
        <v>5</v>
      </c>
      <c r="F2" s="7">
        <f ca="1">RANDBETWEEN(1,3)+RANDBETWEEN(1,3)+RANDBETWEEN(1,3)+RANDBETWEEN(1,3)</f>
        <v>6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14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2</v>
      </c>
      <c r="D3" s="10">
        <f ca="1">RANDBETWEEN(1,4)+RANDBETWEEN(1,4)</f>
        <v>8</v>
      </c>
      <c r="E3" s="10">
        <f ca="1">RANDBETWEEN(1,4)+RANDBETWEEN(1,4)+RANDBETWEEN(1,4)</f>
        <v>11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13</v>
      </c>
      <c r="H3" s="11">
        <f ca="1">RANDBETWEEN(1,4)+RANDBETWEEN(1,4)+RANDBETWEEN(1,4)+RANDBETWEEN(1,4)+RANDBETWEEN(1,4)+RANDBETWEEN(1,4)</f>
        <v>16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2</v>
      </c>
      <c r="D4" s="10">
        <f ca="1">RANDBETWEEN(1,6)+RANDBETWEEN(1,6)</f>
        <v>8</v>
      </c>
      <c r="E4" s="10">
        <f ca="1">RANDBETWEEN(1,6)+RANDBETWEEN(1,6)+RANDBETWEEN(1,6)</f>
        <v>12</v>
      </c>
      <c r="F4" s="10">
        <f ca="1">RANDBETWEEN(1,6)+RANDBETWEEN(1,6)+RANDBETWEEN(1,6)+RANDBETWEEN(1,6)</f>
        <v>16</v>
      </c>
      <c r="G4" s="10">
        <f ca="1">RANDBETWEEN(1,6)+RANDBETWEEN(1,6)+RANDBETWEEN(1,6)+RANDBETWEEN(1,6)+RANDBETWEEN(1,6)</f>
        <v>21</v>
      </c>
      <c r="H4" s="11">
        <f ca="1">RANDBETWEEN(1,6)+RANDBETWEEN(1,6)+RANDBETWEEN(1,6)+RANDBETWEEN(1,6)+RANDBETWEEN(1,6)+RANDBETWEEN(1,6)</f>
        <v>18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8</v>
      </c>
      <c r="D5" s="10">
        <f ca="1">RANDBETWEEN(1,8)+RANDBETWEEN(1,8)</f>
        <v>2</v>
      </c>
      <c r="E5" s="10">
        <f ca="1">RANDBETWEEN(1,8)+RANDBETWEEN(1,8)+RANDBETWEEN(1,8)</f>
        <v>11</v>
      </c>
      <c r="F5" s="10">
        <f ca="1">RANDBETWEEN(1,8)+RANDBETWEEN(1,8)+RANDBETWEEN(1,8)+RANDBETWEEN(1,8)</f>
        <v>18</v>
      </c>
      <c r="G5" s="10">
        <f ca="1">RANDBETWEEN(1,8)+RANDBETWEEN(1,8)+RANDBETWEEN(1,8)+RANDBETWEEN(1,8)+RANDBETWEEN(1,8)</f>
        <v>22</v>
      </c>
      <c r="H5" s="11">
        <f ca="1">RANDBETWEEN(1,8)+RANDBETWEEN(1,8)+RANDBETWEEN(1,8)+RANDBETWEEN(1,8)+RANDBETWEEN(1,8)+RANDBETWEEN(1,8)</f>
        <v>26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3</v>
      </c>
      <c r="D6" s="10">
        <f ca="1">RANDBETWEEN(1,10)+RANDBETWEEN(1,10)</f>
        <v>17</v>
      </c>
      <c r="E6" s="10">
        <f ca="1">RANDBETWEEN(1,10)+RANDBETWEEN(1,10)+RANDBETWEEN(1,10)</f>
        <v>17</v>
      </c>
      <c r="F6" s="10">
        <f ca="1">RANDBETWEEN(1,10)+RANDBETWEEN(1,10)+RANDBETWEEN(1,10)+RANDBETWEEN(1,10)</f>
        <v>15</v>
      </c>
      <c r="G6" s="10">
        <f ca="1">RANDBETWEEN(1,10)+RANDBETWEEN(1,10)+RANDBETWEEN(1,10)+RANDBETWEEN(1,10)+RANDBETWEEN(1,10)</f>
        <v>21</v>
      </c>
      <c r="H6" s="11">
        <f ca="1">RANDBETWEEN(1,10)+RANDBETWEEN(1,10)+RANDBETWEEN(1,10)+RANDBETWEEN(1,10)+RANDBETWEEN(1,10)+RANDBETWEEN(1,10)</f>
        <v>47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10</v>
      </c>
      <c r="D7" s="10">
        <f ca="1">RANDBETWEEN(1,12)+RANDBETWEEN(1,12)</f>
        <v>9</v>
      </c>
      <c r="E7" s="10">
        <f ca="1">RANDBETWEEN(1,12)+RANDBETWEEN(1,12)+RANDBETWEEN(1,12)</f>
        <v>24</v>
      </c>
      <c r="F7" s="10">
        <f ca="1">RANDBETWEEN(1,12)+RANDBETWEEN(1,12)+RANDBETWEEN(1,12)+RANDBETWEEN(1,12)</f>
        <v>26</v>
      </c>
      <c r="G7" s="10">
        <f ca="1">RANDBETWEEN(1,12)+RANDBETWEEN(1,12)+RANDBETWEEN(1,12)+RANDBETWEEN(1,12)+RANDBETWEEN(1,12)</f>
        <v>37</v>
      </c>
      <c r="H7" s="11">
        <f ca="1">RANDBETWEEN(1,12)+RANDBETWEEN(1,12)+RANDBETWEEN(1,12)+RANDBETWEEN(1,12)+RANDBETWEEN(1,12)+RANDBETWEEN(1,12)</f>
        <v>50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17</v>
      </c>
      <c r="D8" s="10">
        <f ca="1">RANDBETWEEN(1,20)+RANDBETWEEN(1,20)</f>
        <v>16</v>
      </c>
      <c r="E8" s="10">
        <f ca="1">RANDBETWEEN(1,20)+RANDBETWEEN(1,20)+RANDBETWEEN(1,20)</f>
        <v>24</v>
      </c>
      <c r="F8" s="10">
        <f ca="1">RANDBETWEEN(1,20)+RANDBETWEEN(1,20)+RANDBETWEEN(1,20)+RANDBETWEEN(1,20)</f>
        <v>46</v>
      </c>
      <c r="G8" s="10">
        <f ca="1">RANDBETWEEN(1,20)+RANDBETWEEN(1,20)+RANDBETWEEN(1,20)+RANDBETWEEN(1,20)+RANDBETWEEN(1,20)</f>
        <v>56</v>
      </c>
      <c r="H8" s="11">
        <f ca="1">RANDBETWEEN(1,20)+RANDBETWEEN(1,20)+RANDBETWEEN(1,20)+RANDBETWEEN(1,20)+RANDBETWEEN(1,20)+RANDBETWEEN(1,20)</f>
        <v>70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6</v>
      </c>
      <c r="D9" s="13">
        <f ca="1">RANDBETWEEN(1,100)+RANDBETWEEN(1,100)</f>
        <v>47</v>
      </c>
      <c r="E9" s="13">
        <f ca="1">RANDBETWEEN(1,100)+RANDBETWEEN(1,100)+RANDBETWEEN(1,100)</f>
        <v>99</v>
      </c>
      <c r="F9" s="13">
        <f ca="1">RANDBETWEEN(1,100)+RANDBETWEEN(1,100)+RANDBETWEEN(1,100)+RANDBETWEEN(1,100)</f>
        <v>261</v>
      </c>
      <c r="G9" s="13">
        <f ca="1">RANDBETWEEN(1,100)+RANDBETWEEN(1,100)+RANDBETWEEN(1,100)+RANDBETWEEN(1,100)+RANDBETWEEN(1,100)</f>
        <v>385</v>
      </c>
      <c r="H9" s="14">
        <f ca="1">RANDBETWEEN(1,100)+RANDBETWEEN(1,100)+RANDBETWEEN(1,100)+RANDBETWEEN(1,100)+RANDBETWEEN(1,100)+RANDBETWEEN(1,100)</f>
        <v>273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113"/>
      <c r="U27" s="113"/>
      <c r="V27" s="113"/>
    </row>
    <row r="28" spans="1:22" x14ac:dyDescent="0.3">
      <c r="A28" s="1"/>
      <c r="C28" s="1"/>
      <c r="D28" s="1"/>
      <c r="E28" s="1"/>
      <c r="F28" s="1"/>
      <c r="T28" s="113"/>
      <c r="U28" s="113"/>
      <c r="V28" s="113"/>
    </row>
    <row r="29" spans="1:22" x14ac:dyDescent="0.3">
      <c r="A29" s="1"/>
      <c r="C29" s="1"/>
      <c r="D29" s="1"/>
      <c r="E29" s="1"/>
      <c r="F29" s="1"/>
      <c r="Q29" s="113"/>
      <c r="R29" s="113"/>
      <c r="S29" s="113"/>
      <c r="T29" s="113"/>
      <c r="U29" s="113"/>
      <c r="V29" s="113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Initiative</vt:lpstr>
      <vt:lpstr>Spells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2018-01-01T21:16:45Z</cp:lastPrinted>
  <dcterms:created xsi:type="dcterms:W3CDTF">2014-01-30T16:13:23Z</dcterms:created>
  <dcterms:modified xsi:type="dcterms:W3CDTF">2018-05-11T09:17:32Z</dcterms:modified>
</cp:coreProperties>
</file>