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24"/>
  </bookViews>
  <sheets>
    <sheet name="Initiative" sheetId="1" r:id="rId1"/>
    <sheet name="Spells" sheetId="8" r:id="rId2"/>
    <sheet name="hps" sheetId="5" r:id="rId3"/>
    <sheet name="Rolls" sheetId="4" r:id="rId4"/>
  </sheets>
  <externalReferences>
    <externalReference r:id="rId5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F7" i="8" l="1"/>
  <c r="E7" i="8"/>
  <c r="E2" i="8"/>
  <c r="E2" i="1"/>
  <c r="AA2" i="5"/>
  <c r="AB2" i="5" s="1"/>
  <c r="V2" i="5"/>
  <c r="D2" i="5"/>
  <c r="C2" i="5"/>
  <c r="B2" i="5"/>
  <c r="D3" i="5" l="1"/>
  <c r="C3" i="5"/>
  <c r="B3" i="5"/>
  <c r="E5" i="8" l="1"/>
  <c r="F5" i="8" s="1"/>
  <c r="E6" i="8"/>
  <c r="E3" i="8"/>
  <c r="E4" i="8"/>
  <c r="F4" i="8" s="1"/>
  <c r="D5" i="1" l="1"/>
  <c r="E3" i="1"/>
  <c r="V3" i="5"/>
  <c r="AA3" i="5" s="1"/>
  <c r="AB3" i="5" s="1"/>
  <c r="F6" i="8" l="1"/>
  <c r="F3" i="8"/>
  <c r="F2" i="8"/>
  <c r="M6" i="1" l="1"/>
  <c r="M7" i="1" l="1"/>
  <c r="M5" i="1"/>
  <c r="M13" i="1" s="1"/>
  <c r="H6" i="4" l="1"/>
  <c r="D4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7" i="1"/>
  <c r="I6" i="1"/>
  <c r="I8" i="1" s="1"/>
  <c r="I5" i="1"/>
  <c r="I9" i="1" l="1"/>
  <c r="M10" i="1" s="1"/>
  <c r="M9" i="1"/>
  <c r="M11" i="1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/>
    </comment>
    <comment ref="C3" authorId="0">
      <text/>
    </comment>
    <comment ref="D3" authorId="0">
      <text/>
    </comment>
    <comment ref="J3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</commentList>
</comments>
</file>

<file path=xl/sharedStrings.xml><?xml version="1.0" encoding="utf-8"?>
<sst xmlns="http://schemas.openxmlformats.org/spreadsheetml/2006/main" count="113" uniqueCount="85">
  <si>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</si>
  <si>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</si>
  <si>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</si>
  <si>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</si>
  <si>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</si>
  <si>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</si>
  <si>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</si>
  <si>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</si>
  <si>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</si>
  <si>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</si>
  <si>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</si>
  <si>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</si>
  <si>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</si>
  <si>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</si>
  <si>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</si>
  <si>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</si>
  <si>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</si>
  <si>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</si>
  <si>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</si>
  <si>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</si>
  <si>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</si>
  <si>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</si>
  <si>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</si>
  <si>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</si>
  <si>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</si>
  <si>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</si>
  <si>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</si>
  <si>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</si>
  <si>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</si>
  <si>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</si>
  <si>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</si>
  <si>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</si>
  <si>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</si>
  <si>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</si>
  <si>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</si>
  <si>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</si>
  <si>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</si>
  <si>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</si>
  <si>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</si>
  <si>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</si>
  <si>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</si>
  <si>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</si>
  <si>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</si>
  <si>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</si>
  <si>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</si>
  <si>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</si>
  <si>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</si>
  <si>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</si>
  <si>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</si>
  <si>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</si>
  <si>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</si>
  <si>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</si>
  <si>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</si>
  <si>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</si>
  <si>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</si>
  <si>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</si>
  <si>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Details</t>
  </si>
  <si>
    <t>Spell Resist</t>
  </si>
  <si>
    <t>20’</t>
  </si>
  <si>
    <t>Good/
Pos</t>
  </si>
  <si>
    <t>Vamp</t>
  </si>
  <si>
    <t>Temp</t>
  </si>
  <si>
    <t>Evil/
Neg</t>
  </si>
  <si>
    <t>Imm</t>
  </si>
  <si>
    <t>Magic/
Force</t>
  </si>
  <si>
    <t>Complete Adversarial Party Composition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</si>
  <si>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</si>
  <si>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</si>
  <si>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</si>
  <si>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</si>
  <si>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</si>
  <si>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</si>
  <si>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</si>
  <si>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</si>
  <si>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</si>
  <si>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þ</t>
  </si>
  <si>
    <t>q</t>
  </si>
  <si>
    <t>Faith</t>
  </si>
  <si>
    <t>/all</t>
  </si>
  <si>
    <t>Paladin of Freedom-Templar</t>
  </si>
  <si>
    <t>bull’s strength</t>
  </si>
  <si>
    <t>enlarge person</t>
  </si>
  <si>
    <t>Sarge</t>
  </si>
  <si>
    <t>Warmage</t>
  </si>
  <si>
    <t>Blacklight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</si>
</sst>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249977111117893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</fills>
  <borders count="4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6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6" fillId="9" borderId="16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11" borderId="1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6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18" borderId="27" xfId="0" applyFont="1" applyFill="1" applyBorder="1" applyAlignment="1">
      <alignment horizontal="center" vertical="center" wrapText="1"/>
    </xf>
    <xf numFmtId="0" fontId="2" fillId="17" borderId="24" xfId="0" applyFont="1" applyFill="1" applyBorder="1" applyAlignment="1">
      <alignment horizontal="center" vertical="center" wrapText="1"/>
    </xf>
    <xf numFmtId="0" fontId="0" fillId="17" borderId="26" xfId="0" applyFill="1" applyBorder="1" applyAlignment="1">
      <alignment horizontal="center"/>
    </xf>
    <xf numFmtId="0" fontId="8" fillId="16" borderId="28" xfId="0" applyFont="1" applyFill="1" applyBorder="1" applyAlignment="1">
      <alignment horizontal="center" vertical="center" wrapText="1"/>
    </xf>
    <xf numFmtId="0" fontId="9" fillId="16" borderId="29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37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1" xfId="0" applyFont="1" applyFill="1" applyBorder="1" applyAlignment="1">
      <alignment horizontal="centerContinuous" vertical="center" wrapText="1"/>
    </xf>
    <xf numFmtId="0" fontId="0" fillId="13" borderId="19" xfId="0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164" fontId="0" fillId="5" borderId="3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3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43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right"/>
    </xf>
    <xf numFmtId="0" fontId="2" fillId="3" borderId="32" xfId="0" applyFont="1" applyFill="1" applyBorder="1" applyAlignment="1">
      <alignment horizontal="right"/>
    </xf>
    <xf numFmtId="0" fontId="2" fillId="3" borderId="34" xfId="0" applyFont="1" applyFill="1" applyBorder="1" applyAlignment="1">
      <alignment horizontal="right"/>
    </xf>
    <xf numFmtId="0" fontId="2" fillId="5" borderId="32" xfId="0" applyFont="1" applyFill="1" applyBorder="1" applyAlignment="1">
      <alignment horizontal="right"/>
    </xf>
    <xf numFmtId="0" fontId="2" fillId="5" borderId="34" xfId="0" applyFont="1" applyFill="1" applyBorder="1" applyAlignment="1">
      <alignment horizontal="right"/>
    </xf>
    <xf numFmtId="0" fontId="12" fillId="9" borderId="30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1" xfId="0" applyFont="1" applyFill="1" applyBorder="1" applyAlignment="1">
      <alignment horizontal="center" vertical="center" wrapText="1"/>
    </xf>
    <xf numFmtId="0" fontId="0" fillId="22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2" fillId="22" borderId="16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0" fillId="20" borderId="26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3" borderId="33" xfId="0" quotePrefix="1" applyFill="1" applyBorder="1" applyAlignment="1"/>
    <xf numFmtId="164" fontId="0" fillId="5" borderId="0" xfId="0" applyNumberForma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5" borderId="45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23" borderId="26" xfId="11" applyNumberFormat="1" applyFont="1" applyFill="1" applyBorder="1" applyAlignment="1">
      <alignment horizontal="center" vertical="center" shrinkToFit="1"/>
    </xf>
    <xf numFmtId="0" fontId="20" fillId="20" borderId="26" xfId="11" applyNumberFormat="1" applyFont="1" applyFill="1" applyBorder="1" applyAlignment="1">
      <alignment horizontal="center" vertical="center" shrinkToFit="1"/>
    </xf>
    <xf numFmtId="0" fontId="14" fillId="24" borderId="26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13" borderId="19" xfId="0" quotePrefix="1" applyFill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2" fillId="20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2" fillId="22" borderId="8" xfId="0" applyFont="1" applyFill="1" applyBorder="1" applyAlignment="1">
      <alignment horizontal="center"/>
    </xf>
    <xf numFmtId="0" fontId="6" fillId="21" borderId="22" xfId="0" applyFont="1" applyFill="1" applyBorder="1" applyAlignment="1">
      <alignment horizontal="center"/>
    </xf>
    <xf numFmtId="0" fontId="4" fillId="20" borderId="19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47" xfId="0" applyFill="1" applyBorder="1" applyAlignment="1">
      <alignment horizontal="center"/>
    </xf>
  </cellXfs>
  <cellStyles count="12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Percent" xfId="11" builtinId="5"/>
    <cellStyle name="Percent 2" xfId="6"/>
    <cellStyle name="Percent 2 2" xfId="8"/>
  </cellStyles>
  <dxfs count="2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7C80"/>
      <color rgb="FFFF6600"/>
      <color rgb="FF00FF00"/>
      <color rgb="FFFF00FF"/>
      <color rgb="FF99FF99"/>
      <color rgb="FFCC0066"/>
      <color rgb="FF66FF66"/>
      <color rgb="FF008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19</c:v>
                </c:pt>
                <c:pt idx="4">
                  <c:v>25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17</c:v>
                </c:pt>
                <c:pt idx="3">
                  <c:v>32</c:v>
                </c:pt>
                <c:pt idx="4">
                  <c:v>29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14</c:v>
                </c:pt>
                <c:pt idx="2">
                  <c:v>11</c:v>
                </c:pt>
                <c:pt idx="3">
                  <c:v>68</c:v>
                </c:pt>
                <c:pt idx="4">
                  <c:v>58</c:v>
                </c:pt>
                <c:pt idx="5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54752"/>
        <c:axId val="145768832"/>
        <c:axId val="145656448"/>
      </c:area3DChart>
      <c:catAx>
        <c:axId val="145754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768832"/>
        <c:crosses val="autoZero"/>
        <c:auto val="1"/>
        <c:lblAlgn val="ctr"/>
        <c:lblOffset val="100"/>
        <c:noMultiLvlLbl val="0"/>
      </c:catAx>
      <c:valAx>
        <c:axId val="14576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754752"/>
        <c:crosses val="autoZero"/>
        <c:crossBetween val="midCat"/>
      </c:valAx>
      <c:serAx>
        <c:axId val="145656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7688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13</c:v>
                </c:pt>
                <c:pt idx="3">
                  <c:v>10</c:v>
                </c:pt>
                <c:pt idx="4">
                  <c:v>10</c:v>
                </c:pt>
                <c:pt idx="5">
                  <c:v>17</c:v>
                </c:pt>
                <c:pt idx="6">
                  <c:v>11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19</c:v>
                </c:pt>
                <c:pt idx="3">
                  <c:v>10</c:v>
                </c:pt>
                <c:pt idx="4">
                  <c:v>19</c:v>
                </c:pt>
                <c:pt idx="5">
                  <c:v>32</c:v>
                </c:pt>
                <c:pt idx="6">
                  <c:v>68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25</c:v>
                </c:pt>
                <c:pt idx="5">
                  <c:v>29</c:v>
                </c:pt>
                <c:pt idx="6">
                  <c:v>58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20</c:v>
                </c:pt>
                <c:pt idx="3">
                  <c:v>36</c:v>
                </c:pt>
                <c:pt idx="4">
                  <c:v>33</c:v>
                </c:pt>
                <c:pt idx="5">
                  <c:v>48</c:v>
                </c:pt>
                <c:pt idx="6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06464"/>
        <c:axId val="145808000"/>
        <c:axId val="145766592"/>
      </c:area3DChart>
      <c:catAx>
        <c:axId val="145806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808000"/>
        <c:crosses val="autoZero"/>
        <c:auto val="1"/>
        <c:lblAlgn val="ctr"/>
        <c:lblOffset val="100"/>
        <c:noMultiLvlLbl val="0"/>
      </c:catAx>
      <c:valAx>
        <c:axId val="14580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806464"/>
        <c:crosses val="autoZero"/>
        <c:crossBetween val="midCat"/>
      </c:valAx>
      <c:serAx>
        <c:axId val="145766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4580800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19</c:v>
                </c:pt>
                <c:pt idx="4">
                  <c:v>25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17</c:v>
                </c:pt>
                <c:pt idx="3">
                  <c:v>32</c:v>
                </c:pt>
                <c:pt idx="4">
                  <c:v>29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14</c:v>
                </c:pt>
                <c:pt idx="2">
                  <c:v>11</c:v>
                </c:pt>
                <c:pt idx="3">
                  <c:v>68</c:v>
                </c:pt>
                <c:pt idx="4">
                  <c:v>58</c:v>
                </c:pt>
                <c:pt idx="5">
                  <c:v>90</c:v>
                </c:pt>
              </c:numCache>
            </c:numRef>
          </c:val>
        </c:ser>
        <c:bandFmts/>
        <c:axId val="146743680"/>
        <c:axId val="146745216"/>
        <c:axId val="145811648"/>
      </c:surface3DChart>
      <c:catAx>
        <c:axId val="146743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745216"/>
        <c:crosses val="autoZero"/>
        <c:auto val="1"/>
        <c:lblAlgn val="ctr"/>
        <c:lblOffset val="100"/>
        <c:noMultiLvlLbl val="0"/>
      </c:catAx>
      <c:valAx>
        <c:axId val="14674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743680"/>
        <c:crosses val="autoZero"/>
        <c:crossBetween val="midCat"/>
      </c:valAx>
      <c:serAx>
        <c:axId val="145811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674521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tabSelected="1" workbookViewId="0"/>
  </sheetViews>
  <sheetFormatPr defaultRowHeight="15.6" x14ac:dyDescent="0.3"/>
  <cols>
    <col min="1" max="1" width="9.5" bestFit="1" customWidth="1"/>
    <col min="2" max="2" width="6.296875" style="19" bestFit="1" customWidth="1"/>
    <col min="3" max="3" width="8.5" style="19" bestFit="1" customWidth="1"/>
    <col min="4" max="4" width="4.296875" style="19" bestFit="1" customWidth="1"/>
    <col min="5" max="5" width="8.3984375" style="19" bestFit="1" customWidth="1"/>
    <col min="6" max="6" width="9.5" style="19" bestFit="1" customWidth="1"/>
    <col min="7" max="7" width="1.09765625" customWidth="1"/>
    <col min="8" max="8" width="14.09765625" bestFit="1" customWidth="1"/>
    <col min="9" max="9" width="4.8984375" bestFit="1" customWidth="1"/>
    <col min="10" max="10" width="24.5" bestFit="1" customWidth="1"/>
    <col min="11" max="11" width="1.3984375" customWidth="1"/>
    <col min="12" max="12" width="19.59765625" bestFit="1" customWidth="1"/>
    <col min="13" max="13" width="4.8984375" bestFit="1" customWidth="1"/>
    <col min="14" max="14" width="24.19921875" bestFit="1" customWidth="1"/>
  </cols>
  <sheetData>
    <row r="1" spans="1:14" s="77" customFormat="1" ht="31.8" thickBot="1" x14ac:dyDescent="0.35">
      <c r="A1" s="75" t="s">
        <v>0</v>
      </c>
      <c r="B1" s="75" t="s">
        <v>1</v>
      </c>
      <c r="C1" s="75" t="s">
        <v>2</v>
      </c>
      <c r="D1" s="76" t="s">
        <v>3</v>
      </c>
      <c r="E1" s="75" t="s">
        <v>4</v>
      </c>
      <c r="F1" s="75" t="s">
        <v>5</v>
      </c>
      <c r="H1" s="78" t="s">
        <v>21</v>
      </c>
      <c r="I1" s="78"/>
      <c r="J1" s="78"/>
      <c r="K1" s="78"/>
      <c r="L1" s="78" t="s">
        <v>65</v>
      </c>
      <c r="M1" s="78"/>
      <c r="N1" s="78"/>
    </row>
    <row r="2" spans="1:14" ht="16.8" thickTop="1" thickBot="1" x14ac:dyDescent="0.35">
      <c r="A2" s="63" t="s">
        <v>82</v>
      </c>
      <c r="B2" s="63">
        <v>1</v>
      </c>
      <c r="C2" s="55">
        <v>2</v>
      </c>
      <c r="D2" s="93">
        <v>8</v>
      </c>
      <c r="E2" s="55">
        <f>SUM(C2:D2)</f>
        <v>10</v>
      </c>
      <c r="F2" s="55" t="s">
        <v>6</v>
      </c>
      <c r="H2" s="58" t="s">
        <v>0</v>
      </c>
      <c r="I2" s="59" t="s">
        <v>22</v>
      </c>
      <c r="J2" s="60" t="s">
        <v>23</v>
      </c>
      <c r="L2" s="68" t="s">
        <v>0</v>
      </c>
      <c r="M2" s="69" t="s">
        <v>22</v>
      </c>
      <c r="N2" s="70" t="s">
        <v>56</v>
      </c>
    </row>
    <row r="3" spans="1:14" x14ac:dyDescent="0.3">
      <c r="A3" s="118" t="s">
        <v>77</v>
      </c>
      <c r="B3" s="56">
        <v>2</v>
      </c>
      <c r="C3" s="55">
        <v>1</v>
      </c>
      <c r="D3" s="93">
        <v>6</v>
      </c>
      <c r="E3" s="55">
        <f>SUM(C3:D3)</f>
        <v>7</v>
      </c>
      <c r="F3" s="55" t="s">
        <v>58</v>
      </c>
      <c r="H3" s="61" t="s">
        <v>82</v>
      </c>
      <c r="I3" s="63">
        <v>10</v>
      </c>
      <c r="J3" s="62" t="s">
        <v>83</v>
      </c>
      <c r="L3" s="71" t="s">
        <v>77</v>
      </c>
      <c r="M3" s="56">
        <v>12</v>
      </c>
      <c r="N3" s="72" t="s">
        <v>79</v>
      </c>
    </row>
    <row r="4" spans="1:14" ht="16.2" thickBot="1" x14ac:dyDescent="0.35">
      <c r="H4" s="61"/>
      <c r="I4" s="63"/>
      <c r="J4" s="62"/>
      <c r="L4" s="117"/>
      <c r="M4" s="113"/>
      <c r="N4" s="138"/>
    </row>
    <row r="5" spans="1:14" x14ac:dyDescent="0.3">
      <c r="B5"/>
      <c r="C5"/>
      <c r="D5" s="93">
        <f t="shared" ref="D5" ca="1" si="0">RANDBETWEEN(1,20)</f>
        <v>17</v>
      </c>
      <c r="E5"/>
      <c r="F5"/>
      <c r="H5" s="88" t="s">
        <v>24</v>
      </c>
      <c r="I5" s="64">
        <f>AVERAGE(I3:I4)</f>
        <v>10</v>
      </c>
      <c r="J5" s="65"/>
      <c r="L5" s="91" t="s">
        <v>25</v>
      </c>
      <c r="M5" s="112">
        <f>SUM(M3:M4)</f>
        <v>12</v>
      </c>
      <c r="N5" s="73"/>
    </row>
    <row r="6" spans="1:14" x14ac:dyDescent="0.3">
      <c r="B6"/>
      <c r="C6"/>
      <c r="D6"/>
      <c r="E6"/>
      <c r="F6"/>
      <c r="H6" s="89" t="s">
        <v>25</v>
      </c>
      <c r="I6" s="66">
        <f>SUM(I3:I4)</f>
        <v>10</v>
      </c>
      <c r="J6" s="62"/>
      <c r="L6" s="91" t="s">
        <v>24</v>
      </c>
      <c r="M6" s="112">
        <f>AVERAGE(M3:M4)</f>
        <v>12</v>
      </c>
      <c r="N6" s="72"/>
    </row>
    <row r="7" spans="1:14" ht="16.2" thickBot="1" x14ac:dyDescent="0.35">
      <c r="B7"/>
      <c r="C7"/>
      <c r="D7"/>
      <c r="E7"/>
      <c r="F7"/>
      <c r="H7" s="89" t="s">
        <v>26</v>
      </c>
      <c r="I7" s="66">
        <f>COUNT(I3:I4)</f>
        <v>1</v>
      </c>
      <c r="J7" s="111"/>
      <c r="L7" s="92" t="s">
        <v>26</v>
      </c>
      <c r="M7" s="83">
        <f>COUNT(M3:M4)</f>
        <v>1</v>
      </c>
      <c r="N7" s="74"/>
    </row>
    <row r="8" spans="1:14" ht="16.2" thickTop="1" x14ac:dyDescent="0.3">
      <c r="B8"/>
      <c r="C8"/>
      <c r="D8"/>
      <c r="E8"/>
      <c r="F8"/>
      <c r="H8" s="89" t="s">
        <v>27</v>
      </c>
      <c r="I8" s="84">
        <f>I6/4</f>
        <v>2.5</v>
      </c>
      <c r="J8" s="62" t="s">
        <v>28</v>
      </c>
    </row>
    <row r="9" spans="1:14" ht="16.2" thickBot="1" x14ac:dyDescent="0.35">
      <c r="B9"/>
      <c r="C9"/>
      <c r="D9"/>
      <c r="E9"/>
      <c r="F9"/>
      <c r="H9" s="90" t="s">
        <v>29</v>
      </c>
      <c r="I9" s="85">
        <f>I8*2</f>
        <v>5</v>
      </c>
      <c r="J9" s="67" t="s">
        <v>30</v>
      </c>
      <c r="L9" s="57" t="s">
        <v>31</v>
      </c>
      <c r="M9" s="86">
        <f>I8</f>
        <v>2.5</v>
      </c>
      <c r="N9" s="98"/>
    </row>
    <row r="10" spans="1:14" ht="16.2" thickTop="1" x14ac:dyDescent="0.3">
      <c r="B10"/>
      <c r="C10"/>
      <c r="D10"/>
      <c r="E10"/>
      <c r="F10"/>
      <c r="H10" s="98"/>
      <c r="I10" s="98"/>
      <c r="J10" s="98"/>
      <c r="L10" s="57" t="s">
        <v>32</v>
      </c>
      <c r="M10" s="86">
        <f>I9</f>
        <v>5</v>
      </c>
      <c r="N10" s="98"/>
    </row>
    <row r="11" spans="1:14" x14ac:dyDescent="0.3">
      <c r="B11"/>
      <c r="C11"/>
      <c r="D11"/>
      <c r="E11"/>
      <c r="F11"/>
      <c r="L11" s="57" t="s">
        <v>33</v>
      </c>
      <c r="M11" s="86">
        <f>I6</f>
        <v>10</v>
      </c>
      <c r="N11" s="98"/>
    </row>
    <row r="12" spans="1:14" x14ac:dyDescent="0.3">
      <c r="N12" s="98"/>
    </row>
    <row r="13" spans="1:14" x14ac:dyDescent="0.3">
      <c r="L13" s="15" t="s">
        <v>34</v>
      </c>
      <c r="M13" s="86">
        <f>M5</f>
        <v>12</v>
      </c>
    </row>
  </sheetData>
  <sortState ref="A2:F3">
    <sortCondition descending="1" ref="E2:E3"/>
    <sortCondition descending="1" ref="C2:C3"/>
  </sortState>
  <conditionalFormatting sqref="M13">
    <cfRule type="cellIs" dxfId="26" priority="1434" operator="greaterThan">
      <formula>$M$11</formula>
    </cfRule>
    <cfRule type="cellIs" dxfId="25" priority="1435" operator="between">
      <formula>$M$10</formula>
      <formula>$M$11</formula>
    </cfRule>
    <cfRule type="cellIs" dxfId="24" priority="1436" operator="between">
      <formula>$M$9</formula>
      <formula>$M$10</formula>
    </cfRule>
    <cfRule type="cellIs" dxfId="23" priority="1437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99" bestFit="1" customWidth="1"/>
    <col min="2" max="2" width="18.59765625" style="99" bestFit="1" customWidth="1"/>
    <col min="3" max="3" width="7.296875" style="99" bestFit="1" customWidth="1"/>
    <col min="4" max="4" width="3.59765625" style="99" bestFit="1" customWidth="1"/>
    <col min="5" max="5" width="8.5" style="99" bestFit="1" customWidth="1"/>
    <col min="6" max="6" width="9.796875" style="99" bestFit="1" customWidth="1"/>
    <col min="7" max="7" width="7.296875" style="127" bestFit="1" customWidth="1"/>
    <col min="8" max="8" width="7.296875" style="127" customWidth="1"/>
    <col min="9" max="16384" width="8.796875" style="99"/>
  </cols>
  <sheetData>
    <row r="1" spans="1:11" s="120" customFormat="1" ht="31.2" x14ac:dyDescent="0.3">
      <c r="A1" s="119" t="s">
        <v>66</v>
      </c>
      <c r="B1" s="119" t="s">
        <v>67</v>
      </c>
      <c r="C1" s="119" t="s">
        <v>68</v>
      </c>
      <c r="D1" s="119" t="s">
        <v>69</v>
      </c>
      <c r="E1" s="119" t="s">
        <v>70</v>
      </c>
      <c r="F1" s="119" t="s">
        <v>71</v>
      </c>
      <c r="G1" s="119" t="s">
        <v>72</v>
      </c>
      <c r="H1" s="119" t="s">
        <v>73</v>
      </c>
      <c r="J1" s="120" t="s">
        <v>74</v>
      </c>
      <c r="K1" s="121">
        <v>3</v>
      </c>
    </row>
    <row r="2" spans="1:11" ht="16.8" x14ac:dyDescent="0.3">
      <c r="A2" s="125" t="s">
        <v>82</v>
      </c>
      <c r="B2" s="129" t="s">
        <v>84</v>
      </c>
      <c r="C2" s="122">
        <v>1</v>
      </c>
      <c r="D2" s="122">
        <v>10</v>
      </c>
      <c r="E2" s="122">
        <f t="shared" ref="E2:E4" si="0">D2</f>
        <v>10</v>
      </c>
      <c r="F2" s="122">
        <f t="shared" ref="F2:F6" si="1">E2+C2</f>
        <v>11</v>
      </c>
      <c r="G2" s="123" t="s">
        <v>75</v>
      </c>
      <c r="H2" s="124" t="s">
        <v>76</v>
      </c>
    </row>
    <row r="3" spans="1:11" ht="16.8" x14ac:dyDescent="0.3">
      <c r="A3" s="125" t="s">
        <v>82</v>
      </c>
      <c r="B3" s="129"/>
      <c r="C3" s="122">
        <v>2</v>
      </c>
      <c r="D3" s="122">
        <v>10</v>
      </c>
      <c r="E3" s="122">
        <f>D3*10</f>
        <v>100</v>
      </c>
      <c r="F3" s="122">
        <f t="shared" si="1"/>
        <v>102</v>
      </c>
      <c r="G3" s="123" t="s">
        <v>75</v>
      </c>
      <c r="H3" s="124" t="s">
        <v>76</v>
      </c>
    </row>
    <row r="4" spans="1:11" ht="16.8" x14ac:dyDescent="0.3">
      <c r="A4" s="125" t="s">
        <v>82</v>
      </c>
      <c r="B4" s="129"/>
      <c r="C4" s="122">
        <v>3</v>
      </c>
      <c r="D4" s="122">
        <v>10</v>
      </c>
      <c r="E4" s="122">
        <f t="shared" si="0"/>
        <v>10</v>
      </c>
      <c r="F4" s="122">
        <f t="shared" ref="F4" si="2">E4+C4</f>
        <v>13</v>
      </c>
      <c r="G4" s="123" t="s">
        <v>76</v>
      </c>
      <c r="H4" s="124" t="s">
        <v>76</v>
      </c>
    </row>
    <row r="5" spans="1:11" ht="16.8" x14ac:dyDescent="0.3">
      <c r="A5" s="125" t="s">
        <v>82</v>
      </c>
      <c r="B5" s="129"/>
      <c r="C5" s="122">
        <v>5</v>
      </c>
      <c r="D5" s="122">
        <v>10</v>
      </c>
      <c r="E5" s="122">
        <f t="shared" ref="E5" si="3">D5</f>
        <v>10</v>
      </c>
      <c r="F5" s="122">
        <f t="shared" ref="F5" si="4">E5+C5</f>
        <v>15</v>
      </c>
      <c r="G5" s="123" t="s">
        <v>76</v>
      </c>
      <c r="H5" s="124" t="s">
        <v>76</v>
      </c>
    </row>
    <row r="6" spans="1:11" ht="16.8" x14ac:dyDescent="0.3">
      <c r="A6" s="126" t="s">
        <v>77</v>
      </c>
      <c r="B6" s="129" t="s">
        <v>81</v>
      </c>
      <c r="C6" s="122">
        <v>1</v>
      </c>
      <c r="D6" s="122">
        <v>4</v>
      </c>
      <c r="E6" s="122">
        <f>D6*10</f>
        <v>40</v>
      </c>
      <c r="F6" s="122">
        <f t="shared" si="1"/>
        <v>41</v>
      </c>
      <c r="G6" s="123" t="s">
        <v>75</v>
      </c>
      <c r="H6" s="124" t="s">
        <v>76</v>
      </c>
    </row>
    <row r="7" spans="1:11" ht="16.8" x14ac:dyDescent="0.3">
      <c r="A7" s="126" t="s">
        <v>77</v>
      </c>
      <c r="B7" s="129" t="s">
        <v>80</v>
      </c>
      <c r="C7" s="122">
        <v>2</v>
      </c>
      <c r="D7" s="122">
        <v>6</v>
      </c>
      <c r="E7" s="122">
        <f>D7*10</f>
        <v>60</v>
      </c>
      <c r="F7" s="122">
        <f t="shared" ref="F7" si="5">E7+C7</f>
        <v>62</v>
      </c>
      <c r="G7" s="123" t="s">
        <v>75</v>
      </c>
      <c r="H7" s="124" t="s">
        <v>76</v>
      </c>
    </row>
  </sheetData>
  <conditionalFormatting sqref="G2:H3">
    <cfRule type="cellIs" dxfId="22" priority="68" stopIfTrue="1" operator="equal">
      <formula>"þ"</formula>
    </cfRule>
  </conditionalFormatting>
  <conditionalFormatting sqref="G2:H2">
    <cfRule type="cellIs" dxfId="21" priority="67" stopIfTrue="1" operator="equal">
      <formula>"þ"</formula>
    </cfRule>
  </conditionalFormatting>
  <conditionalFormatting sqref="F2:F3">
    <cfRule type="cellIs" dxfId="20" priority="66" operator="lessThan">
      <formula>$K$1</formula>
    </cfRule>
  </conditionalFormatting>
  <conditionalFormatting sqref="F6">
    <cfRule type="cellIs" dxfId="19" priority="34" operator="lessThan">
      <formula>$K$1</formula>
    </cfRule>
  </conditionalFormatting>
  <conditionalFormatting sqref="H6">
    <cfRule type="cellIs" dxfId="18" priority="33" stopIfTrue="1" operator="equal">
      <formula>"þ"</formula>
    </cfRule>
  </conditionalFormatting>
  <conditionalFormatting sqref="H6">
    <cfRule type="cellIs" dxfId="17" priority="32" stopIfTrue="1" operator="equal">
      <formula>"þ"</formula>
    </cfRule>
  </conditionalFormatting>
  <conditionalFormatting sqref="F6">
    <cfRule type="cellIs" dxfId="16" priority="31" operator="lessThan">
      <formula>$K$1</formula>
    </cfRule>
  </conditionalFormatting>
  <conditionalFormatting sqref="H6">
    <cfRule type="cellIs" dxfId="15" priority="30" stopIfTrue="1" operator="equal">
      <formula>"þ"</formula>
    </cfRule>
  </conditionalFormatting>
  <conditionalFormatting sqref="H6">
    <cfRule type="cellIs" dxfId="14" priority="29" stopIfTrue="1" operator="equal">
      <formula>"þ"</formula>
    </cfRule>
  </conditionalFormatting>
  <conditionalFormatting sqref="F6">
    <cfRule type="cellIs" dxfId="13" priority="28" operator="lessThan">
      <formula>$K$1</formula>
    </cfRule>
  </conditionalFormatting>
  <conditionalFormatting sqref="H6">
    <cfRule type="cellIs" dxfId="12" priority="27" stopIfTrue="1" operator="equal">
      <formula>"þ"</formula>
    </cfRule>
  </conditionalFormatting>
  <conditionalFormatting sqref="H6">
    <cfRule type="cellIs" dxfId="11" priority="26" stopIfTrue="1" operator="equal">
      <formula>"þ"</formula>
    </cfRule>
  </conditionalFormatting>
  <conditionalFormatting sqref="F6">
    <cfRule type="cellIs" dxfId="10" priority="25" operator="lessThan">
      <formula>$K$1</formula>
    </cfRule>
  </conditionalFormatting>
  <conditionalFormatting sqref="G6">
    <cfRule type="cellIs" dxfId="9" priority="24" stopIfTrue="1" operator="equal">
      <formula>"þ"</formula>
    </cfRule>
  </conditionalFormatting>
  <conditionalFormatting sqref="G4:H4">
    <cfRule type="cellIs" dxfId="8" priority="6" stopIfTrue="1" operator="equal">
      <formula>"þ"</formula>
    </cfRule>
  </conditionalFormatting>
  <conditionalFormatting sqref="F4">
    <cfRule type="cellIs" dxfId="7" priority="5" operator="lessThan">
      <formula>$K$1</formula>
    </cfRule>
  </conditionalFormatting>
  <conditionalFormatting sqref="G5:H5">
    <cfRule type="cellIs" dxfId="6" priority="4" stopIfTrue="1" operator="equal">
      <formula>"þ"</formula>
    </cfRule>
  </conditionalFormatting>
  <conditionalFormatting sqref="F5">
    <cfRule type="cellIs" dxfId="5" priority="3" operator="lessThan">
      <formula>$K$1</formula>
    </cfRule>
  </conditionalFormatting>
  <conditionalFormatting sqref="G7:H7">
    <cfRule type="cellIs" dxfId="4" priority="2" stopIfTrue="1" operator="equal">
      <formula>"þ"</formula>
    </cfRule>
  </conditionalFormatting>
  <conditionalFormatting sqref="F7">
    <cfRule type="cellIs" dxfId="3" priority="1" operator="lessThan">
      <formula>$K$1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9.5" style="21" bestFit="1" customWidth="1"/>
    <col min="2" max="2" width="5" style="21" bestFit="1" customWidth="1"/>
    <col min="3" max="3" width="5.8984375" style="21" bestFit="1" customWidth="1"/>
    <col min="4" max="4" width="3.69921875" style="21" bestFit="1" customWidth="1"/>
    <col min="5" max="5" width="6.09765625" style="21" bestFit="1" customWidth="1"/>
    <col min="6" max="6" width="9.5" style="19" customWidth="1"/>
    <col min="7" max="7" width="1.8984375" style="19" bestFit="1" customWidth="1"/>
    <col min="8" max="8" width="6.19921875" style="19" bestFit="1" customWidth="1"/>
    <col min="9" max="9" width="7.296875" style="19" bestFit="1" customWidth="1"/>
    <col min="10" max="10" width="4.296875" style="19" bestFit="1" customWidth="1"/>
    <col min="11" max="11" width="4.796875" style="19" bestFit="1" customWidth="1"/>
    <col min="12" max="12" width="4.69921875" style="19" bestFit="1" customWidth="1"/>
    <col min="13" max="13" width="7.5" style="19" bestFit="1" customWidth="1"/>
    <col min="14" max="14" width="5.3984375" style="19" bestFit="1" customWidth="1"/>
    <col min="15" max="15" width="5" style="19" bestFit="1" customWidth="1"/>
    <col min="16" max="17" width="6.09765625" style="19" bestFit="1" customWidth="1"/>
    <col min="18" max="18" width="5" style="19" bestFit="1" customWidth="1"/>
    <col min="19" max="19" width="5.796875" style="19" bestFit="1" customWidth="1"/>
    <col min="20" max="20" width="6.69921875" style="19" bestFit="1" customWidth="1"/>
    <col min="21" max="21" width="9" style="19" bestFit="1" customWidth="1"/>
    <col min="22" max="22" width="7.796875" style="19" bestFit="1" customWidth="1"/>
    <col min="23" max="23" width="8.796875" style="19" bestFit="1" customWidth="1"/>
    <col min="24" max="24" width="5.69921875" style="19" bestFit="1" customWidth="1"/>
    <col min="25" max="25" width="7.3984375" style="19" bestFit="1" customWidth="1"/>
    <col min="26" max="26" width="4.3984375" style="19" bestFit="1" customWidth="1"/>
    <col min="27" max="27" width="6.69921875" style="19" hidden="1" customWidth="1"/>
    <col min="28" max="28" width="7.59765625" style="19" bestFit="1" customWidth="1"/>
    <col min="29" max="29" width="1.5" style="19" customWidth="1"/>
    <col min="30" max="16384" width="9.69921875" style="19"/>
  </cols>
  <sheetData>
    <row r="1" spans="1:28" s="17" customFormat="1" ht="32.4" thickTop="1" thickBot="1" x14ac:dyDescent="0.35">
      <c r="A1" s="41" t="s">
        <v>0</v>
      </c>
      <c r="B1" s="100" t="s">
        <v>36</v>
      </c>
      <c r="C1" s="101" t="s">
        <v>35</v>
      </c>
      <c r="D1" s="102" t="s">
        <v>37</v>
      </c>
      <c r="E1" s="94" t="s">
        <v>57</v>
      </c>
      <c r="F1" s="79" t="s">
        <v>38</v>
      </c>
      <c r="G1" s="80"/>
      <c r="H1" s="39" t="s">
        <v>39</v>
      </c>
      <c r="I1" s="16" t="s">
        <v>40</v>
      </c>
      <c r="J1" s="18" t="s">
        <v>41</v>
      </c>
      <c r="K1" s="22" t="s">
        <v>42</v>
      </c>
      <c r="L1" s="24" t="s">
        <v>43</v>
      </c>
      <c r="M1" s="26" t="s">
        <v>44</v>
      </c>
      <c r="N1" s="30" t="s">
        <v>45</v>
      </c>
      <c r="O1" s="32" t="s">
        <v>62</v>
      </c>
      <c r="P1" s="105" t="s">
        <v>59</v>
      </c>
      <c r="Q1" s="34" t="s">
        <v>46</v>
      </c>
      <c r="R1" s="35" t="s">
        <v>47</v>
      </c>
      <c r="S1" s="37" t="s">
        <v>60</v>
      </c>
      <c r="T1" s="28" t="s">
        <v>64</v>
      </c>
      <c r="U1" s="42" t="s">
        <v>48</v>
      </c>
      <c r="V1" s="45" t="s">
        <v>49</v>
      </c>
      <c r="W1" s="51" t="s">
        <v>50</v>
      </c>
      <c r="X1" s="106" t="s">
        <v>61</v>
      </c>
      <c r="Y1" s="53" t="s">
        <v>51</v>
      </c>
      <c r="Z1" s="49" t="s">
        <v>52</v>
      </c>
      <c r="AA1" s="45" t="s">
        <v>53</v>
      </c>
      <c r="AB1" s="48" t="s">
        <v>54</v>
      </c>
    </row>
    <row r="2" spans="1:28" ht="16.2" thickTop="1" x14ac:dyDescent="0.3">
      <c r="A2" s="108" t="s">
        <v>82</v>
      </c>
      <c r="B2" s="134">
        <f>12</f>
        <v>12</v>
      </c>
      <c r="C2" s="135">
        <f>18</f>
        <v>18</v>
      </c>
      <c r="D2" s="133">
        <f>20</f>
        <v>20</v>
      </c>
      <c r="E2" s="95">
        <v>0</v>
      </c>
      <c r="F2" s="81" t="s">
        <v>55</v>
      </c>
      <c r="G2" s="82">
        <v>0</v>
      </c>
      <c r="H2" s="40"/>
      <c r="I2" s="20"/>
      <c r="J2" s="136"/>
      <c r="K2" s="23"/>
      <c r="L2" s="25"/>
      <c r="M2" s="27"/>
      <c r="N2" s="31"/>
      <c r="O2" s="33"/>
      <c r="P2" s="103"/>
      <c r="Q2" s="137"/>
      <c r="R2" s="36"/>
      <c r="S2" s="38"/>
      <c r="T2" s="29"/>
      <c r="U2" s="43"/>
      <c r="V2" s="46">
        <f t="shared" ref="V2" si="0">SUM(H2:U2)</f>
        <v>0</v>
      </c>
      <c r="W2" s="52"/>
      <c r="X2" s="107"/>
      <c r="Y2" s="54"/>
      <c r="Z2" s="50">
        <v>55</v>
      </c>
      <c r="AA2" s="47">
        <f t="shared" ref="AA2" si="1">SUM(Y2:Z2)-(V2+W2)</f>
        <v>55</v>
      </c>
      <c r="AB2" s="87">
        <f t="shared" ref="AB2" si="2">SMALL(Z2:AA2,1)+X2</f>
        <v>55</v>
      </c>
    </row>
    <row r="3" spans="1:28" x14ac:dyDescent="0.3">
      <c r="A3" s="109" t="s">
        <v>77</v>
      </c>
      <c r="B3" s="130">
        <f>11</f>
        <v>11</v>
      </c>
      <c r="C3" s="131">
        <f>24</f>
        <v>24</v>
      </c>
      <c r="D3" s="133">
        <f>25</f>
        <v>25</v>
      </c>
      <c r="E3" s="95">
        <v>0</v>
      </c>
      <c r="F3" s="128" t="s">
        <v>78</v>
      </c>
      <c r="G3" s="82">
        <v>2</v>
      </c>
      <c r="H3" s="40">
        <v>22</v>
      </c>
      <c r="I3" s="20"/>
      <c r="J3" s="104"/>
      <c r="K3" s="96">
        <v>12</v>
      </c>
      <c r="L3" s="97">
        <v>76</v>
      </c>
      <c r="M3" s="27"/>
      <c r="N3" s="31"/>
      <c r="O3" s="33"/>
      <c r="P3" s="132" t="s">
        <v>63</v>
      </c>
      <c r="Q3" s="114" t="s">
        <v>63</v>
      </c>
      <c r="R3" s="36"/>
      <c r="S3" s="38"/>
      <c r="T3" s="29">
        <v>23</v>
      </c>
      <c r="U3" s="44"/>
      <c r="V3" s="46">
        <f t="shared" ref="V3" si="3">SUM(H3:U3)</f>
        <v>133</v>
      </c>
      <c r="W3" s="52"/>
      <c r="X3" s="107"/>
      <c r="Y3" s="54"/>
      <c r="Z3" s="50">
        <v>125</v>
      </c>
      <c r="AA3" s="47">
        <f t="shared" ref="AA3" si="4">SUM(Y3:Z3)-(V3+W3)</f>
        <v>-8</v>
      </c>
      <c r="AB3" s="87">
        <f t="shared" ref="AB3" si="5">SMALL(Z3:AA3,1)+X3</f>
        <v>-8</v>
      </c>
    </row>
    <row r="4" spans="1:28" x14ac:dyDescent="0.3">
      <c r="O4" s="116"/>
      <c r="Q4" s="115"/>
    </row>
    <row r="5" spans="1:28" x14ac:dyDescent="0.3">
      <c r="O5" s="116"/>
      <c r="Q5" s="115"/>
    </row>
  </sheetData>
  <sortState ref="A12:A19">
    <sortCondition ref="A12:A19"/>
  </sortState>
  <conditionalFormatting sqref="AB3">
    <cfRule type="cellIs" dxfId="2" priority="3" stopIfTrue="1" operator="lessThan">
      <formula>0.5</formula>
    </cfRule>
  </conditionalFormatting>
  <conditionalFormatting sqref="AB2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2</v>
      </c>
      <c r="E2" s="7">
        <f ca="1">RANDBETWEEN(1,3)+RANDBETWEEN(1,3)+RANDBETWEEN(1,3)</f>
        <v>6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6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9</v>
      </c>
      <c r="E4" s="10">
        <f ca="1">RANDBETWEEN(1,6)+RANDBETWEEN(1,6)+RANDBETWEEN(1,6)</f>
        <v>13</v>
      </c>
      <c r="F4" s="10">
        <f ca="1">RANDBETWEEN(1,6)+RANDBETWEEN(1,6)+RANDBETWEEN(1,6)+RANDBETWEEN(1,6)</f>
        <v>19</v>
      </c>
      <c r="G4" s="10">
        <f ca="1">RANDBETWEEN(1,6)+RANDBETWEEN(1,6)+RANDBETWEEN(1,6)+RANDBETWEEN(1,6)+RANDBETWEEN(1,6)</f>
        <v>11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7</v>
      </c>
      <c r="D5" s="10">
        <f ca="1">RANDBETWEEN(1,8)+RANDBETWEEN(1,8)</f>
        <v>7</v>
      </c>
      <c r="E5" s="10">
        <f ca="1">RANDBETWEEN(1,8)+RANDBETWEEN(1,8)+RANDBETWEEN(1,8)</f>
        <v>10</v>
      </c>
      <c r="F5" s="10">
        <f ca="1">RANDBETWEEN(1,8)+RANDBETWEEN(1,8)+RANDBETWEEN(1,8)+RANDBETWEEN(1,8)</f>
        <v>10</v>
      </c>
      <c r="G5" s="10">
        <f ca="1">RANDBETWEEN(1,8)+RANDBETWEEN(1,8)+RANDBETWEEN(1,8)+RANDBETWEEN(1,8)+RANDBETWEEN(1,8)</f>
        <v>16</v>
      </c>
      <c r="H5" s="11">
        <f ca="1">RANDBETWEEN(1,8)+RANDBETWEEN(1,8)+RANDBETWEEN(1,8)+RANDBETWEEN(1,8)+RANDBETWEEN(1,8)+RANDBETWEEN(1,8)</f>
        <v>36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10</v>
      </c>
      <c r="E6" s="10">
        <f ca="1">RANDBETWEEN(1,10)+RANDBETWEEN(1,10)+RANDBETWEEN(1,10)</f>
        <v>10</v>
      </c>
      <c r="F6" s="10">
        <f ca="1">RANDBETWEEN(1,10)+RANDBETWEEN(1,10)+RANDBETWEEN(1,10)+RANDBETWEEN(1,10)</f>
        <v>19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33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9</v>
      </c>
      <c r="E7" s="10">
        <f ca="1">RANDBETWEEN(1,12)+RANDBETWEEN(1,12)+RANDBETWEEN(1,12)</f>
        <v>17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29</v>
      </c>
      <c r="H7" s="11">
        <f ca="1">RANDBETWEEN(1,12)+RANDBETWEEN(1,12)+RANDBETWEEN(1,12)+RANDBETWEEN(1,12)+RANDBETWEEN(1,12)+RANDBETWEEN(1,12)</f>
        <v>48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15</v>
      </c>
      <c r="D8" s="10">
        <f ca="1">RANDBETWEEN(1,20)+RANDBETWEEN(1,20)</f>
        <v>14</v>
      </c>
      <c r="E8" s="10">
        <f ca="1">RANDBETWEEN(1,20)+RANDBETWEEN(1,20)+RANDBETWEEN(1,20)</f>
        <v>11</v>
      </c>
      <c r="F8" s="10">
        <f ca="1">RANDBETWEEN(1,20)+RANDBETWEEN(1,20)+RANDBETWEEN(1,20)+RANDBETWEEN(1,20)</f>
        <v>68</v>
      </c>
      <c r="G8" s="10">
        <f ca="1">RANDBETWEEN(1,20)+RANDBETWEEN(1,20)+RANDBETWEEN(1,20)+RANDBETWEEN(1,20)+RANDBETWEEN(1,20)</f>
        <v>58</v>
      </c>
      <c r="H8" s="11">
        <f ca="1">RANDBETWEEN(1,20)+RANDBETWEEN(1,20)+RANDBETWEEN(1,20)+RANDBETWEEN(1,20)+RANDBETWEEN(1,20)+RANDBETWEEN(1,20)</f>
        <v>90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44</v>
      </c>
      <c r="D9" s="13">
        <f ca="1">RANDBETWEEN(1,100)+RANDBETWEEN(1,100)</f>
        <v>95</v>
      </c>
      <c r="E9" s="13">
        <f ca="1">RANDBETWEEN(1,100)+RANDBETWEEN(1,100)+RANDBETWEEN(1,100)</f>
        <v>217</v>
      </c>
      <c r="F9" s="13">
        <f ca="1">RANDBETWEEN(1,100)+RANDBETWEEN(1,100)+RANDBETWEEN(1,100)+RANDBETWEEN(1,100)</f>
        <v>209</v>
      </c>
      <c r="G9" s="13">
        <f ca="1">RANDBETWEEN(1,100)+RANDBETWEEN(1,100)+RANDBETWEEN(1,100)+RANDBETWEEN(1,100)+RANDBETWEEN(1,100)</f>
        <v>337</v>
      </c>
      <c r="H9" s="14">
        <f ca="1">RANDBETWEEN(1,100)+RANDBETWEEN(1,100)+RANDBETWEEN(1,100)+RANDBETWEEN(1,100)+RANDBETWEEN(1,100)+RANDBETWEEN(1,100)</f>
        <v>384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110"/>
      <c r="U27" s="110"/>
      <c r="V27" s="110"/>
    </row>
    <row r="28" spans="1:22" x14ac:dyDescent="0.3">
      <c r="A28" s="1"/>
      <c r="C28" s="1"/>
      <c r="D28" s="1"/>
      <c r="E28" s="1"/>
      <c r="F28" s="1"/>
      <c r="T28" s="110"/>
      <c r="U28" s="110"/>
      <c r="V28" s="110"/>
    </row>
    <row r="29" spans="1:22" x14ac:dyDescent="0.3">
      <c r="A29" s="1"/>
      <c r="C29" s="1"/>
      <c r="D29" s="1"/>
      <c r="E29" s="1"/>
      <c r="F29" s="1"/>
      <c r="Q29" s="110"/>
      <c r="R29" s="110"/>
      <c r="S29" s="110"/>
      <c r="T29" s="110"/>
      <c r="U29" s="110"/>
      <c r="V29" s="110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Initiative</vt:lpstr>
      <vt:lpstr>Spells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2018-01-01T21:16:45Z</cp:lastPrinted>
  <dcterms:created xsi:type="dcterms:W3CDTF">2014-01-30T16:13:23Z</dcterms:created>
  <dcterms:modified xsi:type="dcterms:W3CDTF">2018-05-19T21:10:33Z</dcterms:modified>
</cp:coreProperties>
</file>