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604" yWindow="-12" windowWidth="11448" windowHeight="10224" activeTab="2"/>
  </bookViews>
  <sheets>
    <sheet name="Initiative" sheetId="1" r:id="rId1"/>
    <sheet name="Spells" sheetId="10" r:id="rId2"/>
    <sheet name="hps" sheetId="5" r:id="rId3"/>
    <sheet name="Rolls" sheetId="4" r:id="rId4"/>
  </sheets>
  <externalReferences>
    <externalReference r:id="rId5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X3" i="5" l="1"/>
  <c r="C2" i="5" l="1"/>
  <c r="J14" i="10" l="1"/>
  <c r="K14" i="10" s="1"/>
  <c r="M14" i="10" s="1"/>
  <c r="J13" i="10"/>
  <c r="K13" i="10" s="1"/>
  <c r="M13" i="10" s="1"/>
  <c r="M4" i="1" l="1"/>
  <c r="M5" i="1"/>
  <c r="E2" i="1" l="1"/>
  <c r="J5" i="10" l="1"/>
  <c r="J3" i="10" l="1"/>
  <c r="K3" i="10" s="1"/>
  <c r="M3" i="10" s="1"/>
  <c r="D5" i="1" l="1"/>
  <c r="I5" i="1" l="1"/>
  <c r="V3" i="5" l="1"/>
  <c r="AA3" i="5" s="1"/>
  <c r="AB3" i="5" s="1"/>
  <c r="B2" i="5" l="1"/>
  <c r="D2" i="5"/>
  <c r="K5" i="10" l="1"/>
  <c r="M5" i="10" s="1"/>
  <c r="D4" i="4" l="1"/>
  <c r="J6" i="10" l="1"/>
  <c r="K6" i="10" s="1"/>
  <c r="M6" i="10" s="1"/>
  <c r="J2" i="10" l="1"/>
  <c r="K2" i="10" s="1"/>
  <c r="M2" i="10" s="1"/>
  <c r="J4" i="10"/>
  <c r="K4" i="10" s="1"/>
  <c r="M4" i="10" s="1"/>
  <c r="J9" i="10"/>
  <c r="K9" i="10" s="1"/>
  <c r="M9" i="10" s="1"/>
  <c r="J10" i="10"/>
  <c r="K10" i="10" s="1"/>
  <c r="M10" i="10" s="1"/>
  <c r="J11" i="10"/>
  <c r="K11" i="10" s="1"/>
  <c r="M11" i="10" s="1"/>
  <c r="J12" i="10"/>
  <c r="K12" i="10" s="1"/>
  <c r="M12" i="10" s="1"/>
  <c r="I4" i="1" l="1"/>
  <c r="H6" i="4" l="1"/>
  <c r="E3" i="1" l="1"/>
  <c r="V2" i="5"/>
  <c r="AA2" i="5" s="1"/>
  <c r="AB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6" i="1"/>
  <c r="M8" i="1" l="1"/>
  <c r="I7" i="1"/>
  <c r="M9" i="1" s="1"/>
  <c r="M10" i="1"/>
  <c r="M6" i="1" l="1"/>
  <c r="M12" i="1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2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X2" authorId="0">
      <text>
        <r>
          <rPr>
            <i/>
            <sz val="12"/>
            <color theme="1"/>
            <rFont val="Times New Roman"/>
            <family val="1"/>
          </rPr>
          <t>vampiric touch</t>
        </r>
      </text>
    </comment>
    <comment ref="X3" authorId="0">
      <text>
        <r>
          <rPr>
            <i/>
            <sz val="12"/>
            <color theme="1"/>
            <rFont val="Times New Roman"/>
            <family val="1"/>
          </rPr>
          <t>righteous fury +5/CL
bull’s strength +2/ECL</t>
        </r>
      </text>
    </comment>
  </commentList>
</comments>
</file>

<file path=xl/sharedStrings.xml><?xml version="1.0" encoding="utf-8"?>
<sst xmlns="http://schemas.openxmlformats.org/spreadsheetml/2006/main" count="187" uniqueCount="101">
  <si>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</si>
  <si>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</si>
  <si>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</si>
  <si>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</si>
  <si>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</si>
  <si>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</si>
  <si>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</si>
  <si>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</si>
  <si>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</si>
  <si>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</si>
  <si>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</si>
  <si>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</si>
  <si>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</si>
  <si>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</si>
  <si>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</si>
  <si>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</si>
  <si>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</si>
  <si>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</si>
  <si>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</si>
  <si>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</si>
  <si>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</si>
  <si>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</si>
  <si>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</si>
  <si>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</si>
  <si>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</si>
  <si>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</si>
  <si>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</si>
  <si>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</si>
  <si>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</si>
  <si>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</si>
  <si>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</si>
  <si>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</si>
  <si>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</si>
  <si>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</si>
  <si>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</si>
  <si>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</si>
  <si>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</si>
  <si>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</si>
  <si>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</si>
  <si>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</si>
  <si>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</si>
  <si>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</si>
  <si>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</si>
  <si>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</si>
  <si>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</si>
  <si>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</si>
  <si>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</si>
  <si>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</si>
  <si>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</si>
  <si>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</si>
  <si>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</si>
  <si>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</si>
  <si>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</si>
  <si>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</si>
  <si>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</si>
  <si>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</si>
  <si>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</si>
  <si>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Lauren</t>
  </si>
  <si>
    <t>Duskblade</t>
  </si>
  <si>
    <t>Good/
Pos</t>
  </si>
  <si>
    <t>Vamp</t>
  </si>
  <si>
    <t>Temp</t>
  </si>
  <si>
    <t>Evil/
Neg</t>
  </si>
  <si>
    <t>Imm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</si>
  <si>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</si>
  <si>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</si>
  <si>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</si>
  <si>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</si>
  <si>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</si>
  <si>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</si>
  <si>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</si>
  <si>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</si>
  <si>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</si>
  <si>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</si>
  <si>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</si>
  <si>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</si>
  <si>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</si>
  <si>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</si>
  <si>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þ</t>
  </si>
  <si>
    <t>1 hr/lvl</t>
  </si>
  <si>
    <t>10 min/lvl</t>
  </si>
  <si>
    <t>1 min/lvl</t>
  </si>
  <si>
    <t>1 rnd/lvl</t>
  </si>
  <si>
    <t>Specific Time</t>
  </si>
  <si>
    <t>Haste</t>
  </si>
  <si>
    <t>Prot. fr Energy</t>
  </si>
  <si>
    <t>Avg. ECL/CR</t>
  </si>
  <si>
    <t>Keen Edge</t>
  </si>
  <si>
    <t>Faith</t>
  </si>
  <si>
    <t>Faith Graystone</t>
  </si>
  <si>
    <t>Paladin of Freedom / Pious Templar</t>
  </si>
  <si>
    <t>—</t>
  </si>
  <si>
    <t>R10</t>
  </si>
  <si>
    <t>20’</t>
  </si>
  <si>
    <t>Righteous Fury</t>
  </si>
  <si>
    <t>Bull’s Strength</t>
  </si>
  <si>
    <t>Bear’s Endurance</t>
  </si>
  <si>
    <t>Resistance</t>
  </si>
  <si>
    <t>Divine Favor</t>
  </si>
  <si>
    <t>Owl’s Wisdom</t>
  </si>
  <si>
    <t>Blacklight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</si>
</sst>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0000"/>
      <name val="Times New Roman"/>
      <family val="1"/>
    </font>
    <font>
      <i/>
      <sz val="12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7" fillId="0" borderId="0"/>
    <xf numFmtId="9" fontId="3" fillId="0" borderId="0" applyFont="0" applyFill="0" applyBorder="0" applyAlignment="0" applyProtection="0"/>
    <xf numFmtId="0" fontId="18" fillId="0" borderId="0"/>
    <xf numFmtId="0" fontId="19" fillId="0" borderId="0"/>
    <xf numFmtId="9" fontId="1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9" xfId="0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1" fillId="23" borderId="25" xfId="11" applyNumberFormat="1" applyFont="1" applyFill="1" applyBorder="1" applyAlignment="1">
      <alignment horizontal="center" vertical="center" shrinkToFit="1"/>
    </xf>
    <xf numFmtId="0" fontId="21" fillId="20" borderId="25" xfId="11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46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29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2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right" vertical="center"/>
    </xf>
    <xf numFmtId="164" fontId="0" fillId="3" borderId="34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0" borderId="1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right" vertical="center"/>
    </xf>
    <xf numFmtId="164" fontId="7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center" vertical="center"/>
    </xf>
    <xf numFmtId="1" fontId="5" fillId="18" borderId="39" xfId="0" applyNumberFormat="1" applyFont="1" applyFill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1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6600"/>
      <color rgb="FF00FFFF"/>
      <color rgb="FF00CCFF"/>
      <color rgb="FF0033CC"/>
      <color rgb="FF00FF00"/>
      <color rgb="FFFF9900"/>
      <color rgb="FF663300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7</c:v>
                </c:pt>
                <c:pt idx="4">
                  <c:v>23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29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24</c:v>
                </c:pt>
                <c:pt idx="3">
                  <c:v>26</c:v>
                </c:pt>
                <c:pt idx="4">
                  <c:v>34</c:v>
                </c:pt>
                <c:pt idx="5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22</c:v>
                </c:pt>
                <c:pt idx="3">
                  <c:v>28</c:v>
                </c:pt>
                <c:pt idx="4">
                  <c:v>35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23</c:v>
                </c:pt>
                <c:pt idx="2">
                  <c:v>13</c:v>
                </c:pt>
                <c:pt idx="3">
                  <c:v>47</c:v>
                </c:pt>
                <c:pt idx="4">
                  <c:v>48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44864"/>
        <c:axId val="129454848"/>
        <c:axId val="65142272"/>
      </c:area3DChart>
      <c:catAx>
        <c:axId val="12944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454848"/>
        <c:crosses val="autoZero"/>
        <c:auto val="1"/>
        <c:lblAlgn val="ctr"/>
        <c:lblOffset val="100"/>
        <c:noMultiLvlLbl val="0"/>
      </c:catAx>
      <c:valAx>
        <c:axId val="12945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444864"/>
        <c:crosses val="autoZero"/>
        <c:crossBetween val="midCat"/>
      </c:valAx>
      <c:serAx>
        <c:axId val="65142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4548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10</c:v>
                </c:pt>
                <c:pt idx="5">
                  <c:v>8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12</c:v>
                </c:pt>
                <c:pt idx="3">
                  <c:v>11</c:v>
                </c:pt>
                <c:pt idx="4">
                  <c:v>24</c:v>
                </c:pt>
                <c:pt idx="5">
                  <c:v>22</c:v>
                </c:pt>
                <c:pt idx="6">
                  <c:v>13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7</c:v>
                </c:pt>
                <c:pt idx="3">
                  <c:v>15</c:v>
                </c:pt>
                <c:pt idx="4">
                  <c:v>26</c:v>
                </c:pt>
                <c:pt idx="5">
                  <c:v>28</c:v>
                </c:pt>
                <c:pt idx="6">
                  <c:v>47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29</c:v>
                </c:pt>
                <c:pt idx="4">
                  <c:v>34</c:v>
                </c:pt>
                <c:pt idx="5">
                  <c:v>35</c:v>
                </c:pt>
                <c:pt idx="6">
                  <c:v>48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20</c:v>
                </c:pt>
                <c:pt idx="3">
                  <c:v>30</c:v>
                </c:pt>
                <c:pt idx="4">
                  <c:v>42</c:v>
                </c:pt>
                <c:pt idx="5">
                  <c:v>32</c:v>
                </c:pt>
                <c:pt idx="6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72000"/>
        <c:axId val="129473536"/>
        <c:axId val="79896064"/>
      </c:area3DChart>
      <c:catAx>
        <c:axId val="12947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473536"/>
        <c:crosses val="autoZero"/>
        <c:auto val="1"/>
        <c:lblAlgn val="ctr"/>
        <c:lblOffset val="100"/>
        <c:noMultiLvlLbl val="0"/>
      </c:catAx>
      <c:valAx>
        <c:axId val="12947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472000"/>
        <c:crosses val="autoZero"/>
        <c:crossBetween val="midCat"/>
      </c:valAx>
      <c:serAx>
        <c:axId val="79896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94735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7</c:v>
                </c:pt>
                <c:pt idx="4">
                  <c:v>23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11</c:v>
                </c:pt>
                <c:pt idx="3">
                  <c:v>15</c:v>
                </c:pt>
                <c:pt idx="4">
                  <c:v>29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24</c:v>
                </c:pt>
                <c:pt idx="3">
                  <c:v>26</c:v>
                </c:pt>
                <c:pt idx="4">
                  <c:v>34</c:v>
                </c:pt>
                <c:pt idx="5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22</c:v>
                </c:pt>
                <c:pt idx="3">
                  <c:v>28</c:v>
                </c:pt>
                <c:pt idx="4">
                  <c:v>35</c:v>
                </c:pt>
                <c:pt idx="5">
                  <c:v>32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23</c:v>
                </c:pt>
                <c:pt idx="2">
                  <c:v>13</c:v>
                </c:pt>
                <c:pt idx="3">
                  <c:v>47</c:v>
                </c:pt>
                <c:pt idx="4">
                  <c:v>48</c:v>
                </c:pt>
                <c:pt idx="5">
                  <c:v>45</c:v>
                </c:pt>
              </c:numCache>
            </c:numRef>
          </c:val>
        </c:ser>
        <c:bandFmts/>
        <c:axId val="129504000"/>
        <c:axId val="129505536"/>
        <c:axId val="129476352"/>
      </c:surface3DChart>
      <c:catAx>
        <c:axId val="129504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505536"/>
        <c:crosses val="autoZero"/>
        <c:auto val="1"/>
        <c:lblAlgn val="ctr"/>
        <c:lblOffset val="100"/>
        <c:noMultiLvlLbl val="0"/>
      </c:catAx>
      <c:valAx>
        <c:axId val="12950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504000"/>
        <c:crosses val="autoZero"/>
        <c:crossBetween val="midCat"/>
      </c:valAx>
      <c:serAx>
        <c:axId val="129476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95055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2" name="Donut 1"/>
        <xdr:cNvSpPr/>
      </xdr:nvSpPr>
      <xdr:spPr>
        <a:xfrm>
          <a:off x="10903017" y="144378"/>
          <a:ext cx="109888" cy="5053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5.6" x14ac:dyDescent="0.3"/>
  <cols>
    <col min="1" max="1" width="9.5" style="42" bestFit="1" customWidth="1"/>
    <col min="2" max="2" width="6.296875" style="45" bestFit="1" customWidth="1"/>
    <col min="3" max="3" width="8.5" style="45" bestFit="1" customWidth="1"/>
    <col min="4" max="4" width="4.296875" style="45" bestFit="1" customWidth="1"/>
    <col min="5" max="5" width="8.3984375" style="45" bestFit="1" customWidth="1"/>
    <col min="6" max="6" width="5.69921875" style="45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16.69921875" style="42" bestFit="1" customWidth="1"/>
    <col min="11" max="11" width="4.19921875" style="42" customWidth="1"/>
    <col min="12" max="12" width="19.59765625" style="42" bestFit="1" customWidth="1"/>
    <col min="13" max="13" width="4.3984375" style="42" bestFit="1" customWidth="1"/>
    <col min="14" max="14" width="30.19921875" style="42" bestFit="1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H1" s="38" t="s">
        <v>21</v>
      </c>
      <c r="I1" s="38"/>
      <c r="J1" s="38"/>
      <c r="K1" s="38"/>
      <c r="L1" s="38" t="s">
        <v>75</v>
      </c>
      <c r="M1" s="38"/>
      <c r="N1" s="38"/>
    </row>
    <row r="2" spans="1:14" ht="16.8" thickTop="1" thickBot="1" x14ac:dyDescent="0.35">
      <c r="A2" s="110" t="s">
        <v>88</v>
      </c>
      <c r="B2" s="110">
        <v>2</v>
      </c>
      <c r="C2" s="43">
        <v>0</v>
      </c>
      <c r="D2" s="44">
        <v>19</v>
      </c>
      <c r="E2" s="43">
        <f>SUM(C2:D2)</f>
        <v>19</v>
      </c>
      <c r="F2" s="43" t="s">
        <v>93</v>
      </c>
      <c r="H2" s="67" t="s">
        <v>0</v>
      </c>
      <c r="I2" s="68" t="s">
        <v>22</v>
      </c>
      <c r="J2" s="69" t="s">
        <v>23</v>
      </c>
      <c r="L2" s="112" t="s">
        <v>0</v>
      </c>
      <c r="M2" s="113" t="s">
        <v>76</v>
      </c>
      <c r="N2" s="114" t="s">
        <v>55</v>
      </c>
    </row>
    <row r="3" spans="1:14" ht="16.2" thickBot="1" x14ac:dyDescent="0.35">
      <c r="A3" s="66" t="s">
        <v>57</v>
      </c>
      <c r="B3" s="66">
        <v>1</v>
      </c>
      <c r="C3" s="43">
        <v>4</v>
      </c>
      <c r="D3" s="44">
        <v>7</v>
      </c>
      <c r="E3" s="43">
        <f>SUM(C3:D3)</f>
        <v>11</v>
      </c>
      <c r="F3" s="43" t="s">
        <v>6</v>
      </c>
      <c r="H3" s="132" t="s">
        <v>57</v>
      </c>
      <c r="I3" s="133">
        <v>14</v>
      </c>
      <c r="J3" s="134" t="s">
        <v>58</v>
      </c>
      <c r="L3" s="116" t="s">
        <v>89</v>
      </c>
      <c r="M3" s="117">
        <v>14</v>
      </c>
      <c r="N3" s="118" t="s">
        <v>90</v>
      </c>
    </row>
    <row r="4" spans="1:14" x14ac:dyDescent="0.3">
      <c r="H4" s="71" t="s">
        <v>24</v>
      </c>
      <c r="I4" s="72">
        <f>SUM(I3:I3)</f>
        <v>14</v>
      </c>
      <c r="J4" s="70"/>
      <c r="L4" s="119" t="s">
        <v>24</v>
      </c>
      <c r="M4" s="120">
        <f>SUM(M3:M3)</f>
        <v>14</v>
      </c>
      <c r="N4" s="115"/>
    </row>
    <row r="5" spans="1:14" x14ac:dyDescent="0.3">
      <c r="D5" s="44">
        <f t="shared" ref="D5" ca="1" si="0">RANDBETWEEN(1,20)</f>
        <v>7</v>
      </c>
      <c r="H5" s="71" t="s">
        <v>25</v>
      </c>
      <c r="I5" s="72">
        <f>COUNT(I3:I3)</f>
        <v>1</v>
      </c>
      <c r="J5" s="73"/>
      <c r="L5" s="119" t="s">
        <v>86</v>
      </c>
      <c r="M5" s="120">
        <f>AVERAGE(M3:M3)</f>
        <v>14</v>
      </c>
      <c r="N5" s="115"/>
    </row>
    <row r="6" spans="1:14" ht="16.2" thickBot="1" x14ac:dyDescent="0.35">
      <c r="H6" s="71" t="s">
        <v>26</v>
      </c>
      <c r="I6" s="74">
        <f>I4/4</f>
        <v>3.5</v>
      </c>
      <c r="J6" s="70" t="s">
        <v>27</v>
      </c>
      <c r="L6" s="121" t="s">
        <v>25</v>
      </c>
      <c r="M6" s="122">
        <f>COUNT(M3:M3)</f>
        <v>1</v>
      </c>
      <c r="N6" s="123"/>
    </row>
    <row r="7" spans="1:14" ht="16.8" thickTop="1" thickBot="1" x14ac:dyDescent="0.35">
      <c r="H7" s="75" t="s">
        <v>28</v>
      </c>
      <c r="I7" s="76">
        <f>I6*2</f>
        <v>7</v>
      </c>
      <c r="J7" s="77" t="s">
        <v>29</v>
      </c>
    </row>
    <row r="8" spans="1:14" ht="16.2" thickTop="1" x14ac:dyDescent="0.3">
      <c r="H8" s="78"/>
      <c r="I8" s="78"/>
      <c r="J8" s="78"/>
      <c r="L8" s="79" t="s">
        <v>30</v>
      </c>
      <c r="M8" s="80">
        <f>I6</f>
        <v>3.5</v>
      </c>
      <c r="N8" s="78"/>
    </row>
    <row r="9" spans="1:14" x14ac:dyDescent="0.3">
      <c r="L9" s="79" t="s">
        <v>31</v>
      </c>
      <c r="M9" s="80">
        <f>I7</f>
        <v>7</v>
      </c>
      <c r="N9" s="78"/>
    </row>
    <row r="10" spans="1:14" x14ac:dyDescent="0.3">
      <c r="L10" s="79" t="s">
        <v>32</v>
      </c>
      <c r="M10" s="80">
        <f>I4</f>
        <v>14</v>
      </c>
      <c r="N10" s="78"/>
    </row>
    <row r="11" spans="1:14" x14ac:dyDescent="0.3">
      <c r="N11" s="78"/>
    </row>
    <row r="12" spans="1:14" x14ac:dyDescent="0.3">
      <c r="L12" s="81" t="s">
        <v>33</v>
      </c>
      <c r="M12" s="80">
        <f>M4</f>
        <v>14</v>
      </c>
    </row>
  </sheetData>
  <sortState ref="A2:F3">
    <sortCondition descending="1" ref="E2:E3"/>
    <sortCondition descending="1" ref="C2:C3"/>
  </sortState>
  <conditionalFormatting sqref="M12">
    <cfRule type="cellIs" dxfId="127" priority="1434" operator="greaterThan">
      <formula>$M$10</formula>
    </cfRule>
    <cfRule type="cellIs" dxfId="126" priority="1435" operator="between">
      <formula>$M$9</formula>
      <formula>$M$10</formula>
    </cfRule>
    <cfRule type="cellIs" dxfId="125" priority="1436" operator="between">
      <formula>$M$8</formula>
      <formula>$M$9</formula>
    </cfRule>
    <cfRule type="cellIs" dxfId="124" priority="1437" operator="lessThan">
      <formula>$M$8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5" bestFit="1" customWidth="1"/>
    <col min="2" max="2" width="15.09765625" style="45" bestFit="1" customWidth="1"/>
    <col min="3" max="3" width="7.296875" style="45" bestFit="1" customWidth="1"/>
    <col min="4" max="4" width="3.59765625" style="45" bestFit="1" customWidth="1"/>
    <col min="5" max="5" width="7.796875" style="45" bestFit="1" customWidth="1"/>
    <col min="6" max="6" width="8" style="45" bestFit="1" customWidth="1"/>
    <col min="7" max="7" width="9" style="45" bestFit="1" customWidth="1"/>
    <col min="8" max="8" width="6.796875" style="45" bestFit="1" customWidth="1"/>
    <col min="9" max="9" width="7.5" style="45" bestFit="1" customWidth="1"/>
    <col min="10" max="10" width="8.5" style="45" bestFit="1" customWidth="1"/>
    <col min="11" max="11" width="8.796875" style="45" bestFit="1" customWidth="1"/>
    <col min="12" max="12" width="7.296875" style="57" bestFit="1" customWidth="1"/>
    <col min="13" max="13" width="7.5" style="57" bestFit="1" customWidth="1"/>
    <col min="14" max="14" width="2.296875" style="45" customWidth="1"/>
    <col min="15" max="15" width="7.59765625" style="45" bestFit="1" customWidth="1"/>
    <col min="16" max="16" width="3" style="45" bestFit="1" customWidth="1"/>
    <col min="17" max="19" width="10.19921875" style="45" customWidth="1"/>
    <col min="20" max="20" width="11.09765625" style="45" customWidth="1"/>
    <col min="21" max="16384" width="8.796875" style="45"/>
  </cols>
  <sheetData>
    <row r="1" spans="1:17" s="53" customFormat="1" ht="31.8" thickBot="1" x14ac:dyDescent="0.35">
      <c r="A1" s="52" t="s">
        <v>65</v>
      </c>
      <c r="B1" s="58" t="s">
        <v>66</v>
      </c>
      <c r="C1" s="58" t="s">
        <v>67</v>
      </c>
      <c r="D1" s="52" t="s">
        <v>68</v>
      </c>
      <c r="E1" s="52" t="s">
        <v>82</v>
      </c>
      <c r="F1" s="52" t="s">
        <v>81</v>
      </c>
      <c r="G1" s="52" t="s">
        <v>80</v>
      </c>
      <c r="H1" s="52" t="s">
        <v>79</v>
      </c>
      <c r="I1" s="52" t="s">
        <v>83</v>
      </c>
      <c r="J1" s="52" t="s">
        <v>69</v>
      </c>
      <c r="K1" s="52" t="s">
        <v>70</v>
      </c>
      <c r="L1" s="52" t="s">
        <v>71</v>
      </c>
      <c r="M1" s="52" t="s">
        <v>72</v>
      </c>
      <c r="O1" s="63" t="s">
        <v>73</v>
      </c>
      <c r="P1" s="64">
        <v>7</v>
      </c>
    </row>
    <row r="2" spans="1:17" ht="16.8" x14ac:dyDescent="0.3">
      <c r="A2" s="61" t="s">
        <v>57</v>
      </c>
      <c r="B2" s="59" t="s">
        <v>77</v>
      </c>
      <c r="C2" s="60">
        <v>1</v>
      </c>
      <c r="D2" s="54">
        <v>14</v>
      </c>
      <c r="E2" s="55" t="s">
        <v>74</v>
      </c>
      <c r="F2" s="55" t="s">
        <v>74</v>
      </c>
      <c r="G2" s="55" t="s">
        <v>78</v>
      </c>
      <c r="H2" s="55" t="s">
        <v>74</v>
      </c>
      <c r="I2" s="54"/>
      <c r="J2" s="54">
        <f>IF($E2="þ",$D2,IF($F2="þ",($D2*10),IF($G2="þ",($D2*100),IF($H2="þ",($D2*600),$I2))))</f>
        <v>1400</v>
      </c>
      <c r="K2" s="54">
        <f>J2+C2</f>
        <v>1401</v>
      </c>
      <c r="L2" s="55" t="s">
        <v>78</v>
      </c>
      <c r="M2" s="56" t="str">
        <f>IF(K2&lt;=$P$1,"þ","q")</f>
        <v>q</v>
      </c>
      <c r="O2" s="65"/>
      <c r="Q2" s="65"/>
    </row>
    <row r="3" spans="1:17" ht="16.8" x14ac:dyDescent="0.3">
      <c r="A3" s="61" t="s">
        <v>57</v>
      </c>
      <c r="B3" s="59" t="s">
        <v>95</v>
      </c>
      <c r="C3" s="60">
        <v>2</v>
      </c>
      <c r="D3" s="54">
        <v>14</v>
      </c>
      <c r="E3" s="55" t="s">
        <v>74</v>
      </c>
      <c r="F3" s="55" t="s">
        <v>78</v>
      </c>
      <c r="G3" s="55" t="s">
        <v>74</v>
      </c>
      <c r="H3" s="55" t="s">
        <v>74</v>
      </c>
      <c r="I3" s="54"/>
      <c r="J3" s="54">
        <f>IF($E3="þ",$D3,IF($F3="þ",($D3*10),IF($G3="þ",($D3*100),IF($H3="þ",($D3*600),$I3))))</f>
        <v>140</v>
      </c>
      <c r="K3" s="54">
        <f>J3+C3</f>
        <v>142</v>
      </c>
      <c r="L3" s="55" t="s">
        <v>78</v>
      </c>
      <c r="M3" s="56" t="str">
        <f>IF(K3&lt;=$P$1,"þ","q")</f>
        <v>q</v>
      </c>
      <c r="O3" s="65"/>
      <c r="Q3" s="65"/>
    </row>
    <row r="4" spans="1:17" ht="16.8" x14ac:dyDescent="0.3">
      <c r="A4" s="61" t="s">
        <v>57</v>
      </c>
      <c r="B4" s="59" t="s">
        <v>87</v>
      </c>
      <c r="C4" s="60">
        <v>3</v>
      </c>
      <c r="D4" s="54">
        <v>14</v>
      </c>
      <c r="E4" s="55" t="s">
        <v>74</v>
      </c>
      <c r="F4" s="55" t="s">
        <v>74</v>
      </c>
      <c r="G4" s="55" t="s">
        <v>78</v>
      </c>
      <c r="H4" s="55" t="s">
        <v>74</v>
      </c>
      <c r="I4" s="54"/>
      <c r="J4" s="54">
        <f>IF($E4="þ",$D4,IF($F4="þ",($D4*10),IF($G4="þ",($D4*100),IF($H4="þ",($D4*600),$I4))))</f>
        <v>1400</v>
      </c>
      <c r="K4" s="54">
        <f>J4+C4</f>
        <v>1403</v>
      </c>
      <c r="L4" s="55" t="s">
        <v>78</v>
      </c>
      <c r="M4" s="56" t="str">
        <f>IF(K4&lt;=$P$1,"þ","q")</f>
        <v>q</v>
      </c>
      <c r="O4" s="65"/>
      <c r="Q4" s="65"/>
    </row>
    <row r="5" spans="1:17" ht="16.8" x14ac:dyDescent="0.3">
      <c r="A5" s="61" t="s">
        <v>57</v>
      </c>
      <c r="B5" s="59" t="s">
        <v>84</v>
      </c>
      <c r="C5" s="60">
        <v>7</v>
      </c>
      <c r="D5" s="54">
        <v>14</v>
      </c>
      <c r="E5" s="55" t="s">
        <v>78</v>
      </c>
      <c r="F5" s="55" t="s">
        <v>74</v>
      </c>
      <c r="G5" s="55" t="s">
        <v>74</v>
      </c>
      <c r="H5" s="55" t="s">
        <v>74</v>
      </c>
      <c r="I5" s="54"/>
      <c r="J5" s="54">
        <f>IF($E5="þ",$D5,IF($F5="þ",($D5*10),IF($G5="þ",($D5*100),IF($H5="þ",($D5*600),$I5))))</f>
        <v>14</v>
      </c>
      <c r="K5" s="54">
        <f>J5+C5</f>
        <v>21</v>
      </c>
      <c r="L5" s="55" t="s">
        <v>78</v>
      </c>
      <c r="M5" s="56" t="str">
        <f>IF(K5&lt;=$P$1,"þ","q")</f>
        <v>q</v>
      </c>
      <c r="O5" s="65"/>
      <c r="Q5" s="65"/>
    </row>
    <row r="6" spans="1:17" ht="16.8" x14ac:dyDescent="0.3">
      <c r="A6" s="61" t="s">
        <v>57</v>
      </c>
      <c r="B6" s="59" t="s">
        <v>100</v>
      </c>
      <c r="C6" s="60">
        <v>8</v>
      </c>
      <c r="D6" s="54">
        <v>14</v>
      </c>
      <c r="E6" s="55" t="s">
        <v>78</v>
      </c>
      <c r="F6" s="55" t="s">
        <v>74</v>
      </c>
      <c r="G6" s="55" t="s">
        <v>74</v>
      </c>
      <c r="H6" s="55" t="s">
        <v>74</v>
      </c>
      <c r="I6" s="54"/>
      <c r="J6" s="54">
        <f>IF($E6="þ",$D6,IF($F6="þ",($D6*10),IF($G6="þ",($D6*100),IF($H6="þ",($D6*600),$I6))))</f>
        <v>14</v>
      </c>
      <c r="K6" s="54">
        <f>J6+C6</f>
        <v>22</v>
      </c>
      <c r="L6" s="55" t="s">
        <v>78</v>
      </c>
      <c r="M6" s="56" t="str">
        <f>IF(K6&lt;=$P$1,"þ","q")</f>
        <v>q</v>
      </c>
      <c r="O6" s="65"/>
      <c r="Q6" s="65"/>
    </row>
    <row r="7" spans="1:17" x14ac:dyDescent="0.3">
      <c r="O7" s="42"/>
    </row>
    <row r="8" spans="1:17" ht="31.2" x14ac:dyDescent="0.3">
      <c r="A8" s="52" t="s">
        <v>65</v>
      </c>
      <c r="B8" s="58" t="s">
        <v>66</v>
      </c>
      <c r="C8" s="58" t="s">
        <v>67</v>
      </c>
      <c r="D8" s="52" t="s">
        <v>68</v>
      </c>
      <c r="E8" s="52" t="s">
        <v>82</v>
      </c>
      <c r="F8" s="52" t="s">
        <v>81</v>
      </c>
      <c r="G8" s="52" t="s">
        <v>80</v>
      </c>
      <c r="H8" s="52" t="s">
        <v>79</v>
      </c>
      <c r="I8" s="52" t="s">
        <v>83</v>
      </c>
      <c r="J8" s="52" t="s">
        <v>69</v>
      </c>
      <c r="K8" s="52" t="s">
        <v>70</v>
      </c>
      <c r="L8" s="52" t="s">
        <v>71</v>
      </c>
      <c r="M8" s="52" t="s">
        <v>72</v>
      </c>
    </row>
    <row r="9" spans="1:17" ht="16.8" x14ac:dyDescent="0.3">
      <c r="A9" s="62" t="s">
        <v>88</v>
      </c>
      <c r="B9" s="59" t="s">
        <v>94</v>
      </c>
      <c r="C9" s="60">
        <v>1</v>
      </c>
      <c r="D9" s="54">
        <v>7</v>
      </c>
      <c r="E9" s="55" t="s">
        <v>74</v>
      </c>
      <c r="F9" s="55" t="s">
        <v>78</v>
      </c>
      <c r="G9" s="55" t="s">
        <v>74</v>
      </c>
      <c r="H9" s="55" t="s">
        <v>74</v>
      </c>
      <c r="I9" s="54"/>
      <c r="J9" s="54">
        <f t="shared" ref="J9:J14" si="0">IF($E9="þ",$D9,IF($F9="þ",($D9*10),IF($G9="þ",($D9*100),IF($H9="þ",($D9*600),$I9))))</f>
        <v>70</v>
      </c>
      <c r="K9" s="54">
        <f t="shared" ref="K9:K12" si="1">J9+C9</f>
        <v>71</v>
      </c>
      <c r="L9" s="55" t="s">
        <v>78</v>
      </c>
      <c r="M9" s="56" t="str">
        <f t="shared" ref="M9:M12" si="2">IF(K9&lt;=$P$1,"þ","q")</f>
        <v>q</v>
      </c>
      <c r="O9" s="42"/>
    </row>
    <row r="10" spans="1:17" ht="16.8" x14ac:dyDescent="0.3">
      <c r="A10" s="62" t="s">
        <v>88</v>
      </c>
      <c r="B10" s="59" t="s">
        <v>95</v>
      </c>
      <c r="C10" s="60">
        <v>2</v>
      </c>
      <c r="D10" s="54">
        <v>7</v>
      </c>
      <c r="E10" s="55" t="s">
        <v>74</v>
      </c>
      <c r="F10" s="55" t="s">
        <v>78</v>
      </c>
      <c r="G10" s="55" t="s">
        <v>74</v>
      </c>
      <c r="H10" s="55" t="s">
        <v>74</v>
      </c>
      <c r="I10" s="54"/>
      <c r="J10" s="54">
        <f t="shared" si="0"/>
        <v>70</v>
      </c>
      <c r="K10" s="54">
        <f t="shared" si="1"/>
        <v>72</v>
      </c>
      <c r="L10" s="55" t="s">
        <v>78</v>
      </c>
      <c r="M10" s="56" t="str">
        <f t="shared" si="2"/>
        <v>q</v>
      </c>
      <c r="O10" s="65"/>
    </row>
    <row r="11" spans="1:17" ht="16.8" x14ac:dyDescent="0.3">
      <c r="A11" s="62" t="s">
        <v>88</v>
      </c>
      <c r="B11" s="59" t="s">
        <v>96</v>
      </c>
      <c r="C11" s="60">
        <v>3</v>
      </c>
      <c r="D11" s="54">
        <v>7</v>
      </c>
      <c r="E11" s="55" t="s">
        <v>74</v>
      </c>
      <c r="F11" s="55" t="s">
        <v>78</v>
      </c>
      <c r="G11" s="55" t="s">
        <v>74</v>
      </c>
      <c r="H11" s="55" t="s">
        <v>74</v>
      </c>
      <c r="I11" s="54"/>
      <c r="J11" s="54">
        <f t="shared" si="0"/>
        <v>70</v>
      </c>
      <c r="K11" s="54">
        <f t="shared" si="1"/>
        <v>73</v>
      </c>
      <c r="L11" s="55" t="s">
        <v>78</v>
      </c>
      <c r="M11" s="56" t="str">
        <f t="shared" si="2"/>
        <v>q</v>
      </c>
    </row>
    <row r="12" spans="1:17" ht="16.8" x14ac:dyDescent="0.3">
      <c r="A12" s="62" t="s">
        <v>88</v>
      </c>
      <c r="B12" s="59" t="s">
        <v>97</v>
      </c>
      <c r="C12" s="60">
        <v>4</v>
      </c>
      <c r="D12" s="54">
        <v>7</v>
      </c>
      <c r="E12" s="55" t="s">
        <v>74</v>
      </c>
      <c r="F12" s="55" t="s">
        <v>74</v>
      </c>
      <c r="G12" s="55" t="s">
        <v>74</v>
      </c>
      <c r="H12" s="55" t="s">
        <v>74</v>
      </c>
      <c r="I12" s="54">
        <v>10</v>
      </c>
      <c r="J12" s="54">
        <f t="shared" si="0"/>
        <v>10</v>
      </c>
      <c r="K12" s="54">
        <f t="shared" si="1"/>
        <v>14</v>
      </c>
      <c r="L12" s="55" t="s">
        <v>78</v>
      </c>
      <c r="M12" s="56" t="str">
        <f t="shared" si="2"/>
        <v>q</v>
      </c>
    </row>
    <row r="13" spans="1:17" ht="16.8" x14ac:dyDescent="0.3">
      <c r="A13" s="62" t="s">
        <v>88</v>
      </c>
      <c r="B13" s="59" t="s">
        <v>98</v>
      </c>
      <c r="C13" s="60">
        <v>5</v>
      </c>
      <c r="D13" s="54">
        <v>7</v>
      </c>
      <c r="E13" s="55" t="s">
        <v>74</v>
      </c>
      <c r="F13" s="55" t="s">
        <v>74</v>
      </c>
      <c r="G13" s="55" t="s">
        <v>74</v>
      </c>
      <c r="H13" s="55" t="s">
        <v>74</v>
      </c>
      <c r="I13" s="54">
        <v>10</v>
      </c>
      <c r="J13" s="54">
        <f t="shared" si="0"/>
        <v>10</v>
      </c>
      <c r="K13" s="54">
        <f t="shared" ref="K13:K14" si="3">J13+C13</f>
        <v>15</v>
      </c>
      <c r="L13" s="55" t="s">
        <v>78</v>
      </c>
      <c r="M13" s="56" t="str">
        <f t="shared" ref="M13:M14" si="4">IF(K13&lt;=$P$1,"þ","q")</f>
        <v>q</v>
      </c>
    </row>
    <row r="14" spans="1:17" ht="16.8" x14ac:dyDescent="0.3">
      <c r="A14" s="62" t="s">
        <v>88</v>
      </c>
      <c r="B14" s="59" t="s">
        <v>99</v>
      </c>
      <c r="C14" s="60">
        <v>6</v>
      </c>
      <c r="D14" s="54">
        <v>7</v>
      </c>
      <c r="E14" s="55" t="s">
        <v>74</v>
      </c>
      <c r="F14" s="55" t="s">
        <v>78</v>
      </c>
      <c r="G14" s="55" t="s">
        <v>74</v>
      </c>
      <c r="H14" s="55" t="s">
        <v>74</v>
      </c>
      <c r="I14" s="54"/>
      <c r="J14" s="54">
        <f t="shared" si="0"/>
        <v>70</v>
      </c>
      <c r="K14" s="54">
        <f t="shared" si="3"/>
        <v>76</v>
      </c>
      <c r="L14" s="55" t="s">
        <v>78</v>
      </c>
      <c r="M14" s="56" t="str">
        <f t="shared" si="4"/>
        <v>q</v>
      </c>
    </row>
  </sheetData>
  <sortState ref="A2:M7">
    <sortCondition ref="C2:C7"/>
  </sortState>
  <conditionalFormatting sqref="M11:M12">
    <cfRule type="cellIs" dxfId="123" priority="386" stopIfTrue="1" operator="equal">
      <formula>"þ"</formula>
    </cfRule>
  </conditionalFormatting>
  <conditionalFormatting sqref="K11:K12">
    <cfRule type="cellIs" dxfId="122" priority="385" operator="lessThan">
      <formula>$P$1</formula>
    </cfRule>
  </conditionalFormatting>
  <conditionalFormatting sqref="L7:M7">
    <cfRule type="cellIs" dxfId="121" priority="384" stopIfTrue="1" operator="equal">
      <formula>"þ"</formula>
    </cfRule>
  </conditionalFormatting>
  <conditionalFormatting sqref="M9">
    <cfRule type="cellIs" dxfId="120" priority="383" stopIfTrue="1" operator="equal">
      <formula>"þ"</formula>
    </cfRule>
  </conditionalFormatting>
  <conditionalFormatting sqref="K9">
    <cfRule type="cellIs" dxfId="119" priority="382" operator="lessThan">
      <formula>$P$1</formula>
    </cfRule>
  </conditionalFormatting>
  <conditionalFormatting sqref="M9">
    <cfRule type="cellIs" dxfId="118" priority="381" stopIfTrue="1" operator="equal">
      <formula>"þ"</formula>
    </cfRule>
  </conditionalFormatting>
  <conditionalFormatting sqref="K9">
    <cfRule type="cellIs" dxfId="117" priority="380" operator="lessThan">
      <formula>$P$1</formula>
    </cfRule>
  </conditionalFormatting>
  <conditionalFormatting sqref="P1">
    <cfRule type="cellIs" dxfId="116" priority="368" operator="equal">
      <formula>0</formula>
    </cfRule>
  </conditionalFormatting>
  <conditionalFormatting sqref="M10">
    <cfRule type="cellIs" dxfId="115" priority="355" stopIfTrue="1" operator="equal">
      <formula>"þ"</formula>
    </cfRule>
  </conditionalFormatting>
  <conditionalFormatting sqref="K10">
    <cfRule type="cellIs" dxfId="114" priority="367" operator="lessThan">
      <formula>$P$1</formula>
    </cfRule>
  </conditionalFormatting>
  <conditionalFormatting sqref="M10">
    <cfRule type="cellIs" dxfId="113" priority="366" stopIfTrue="1" operator="equal">
      <formula>"þ"</formula>
    </cfRule>
  </conditionalFormatting>
  <conditionalFormatting sqref="M10">
    <cfRule type="cellIs" dxfId="112" priority="365" stopIfTrue="1" operator="equal">
      <formula>"þ"</formula>
    </cfRule>
  </conditionalFormatting>
  <conditionalFormatting sqref="K10">
    <cfRule type="cellIs" dxfId="111" priority="364" operator="lessThan">
      <formula>$P$1</formula>
    </cfRule>
  </conditionalFormatting>
  <conditionalFormatting sqref="M10">
    <cfRule type="cellIs" dxfId="110" priority="363" stopIfTrue="1" operator="equal">
      <formula>"þ"</formula>
    </cfRule>
  </conditionalFormatting>
  <conditionalFormatting sqref="M10">
    <cfRule type="cellIs" dxfId="109" priority="362" stopIfTrue="1" operator="equal">
      <formula>"þ"</formula>
    </cfRule>
  </conditionalFormatting>
  <conditionalFormatting sqref="K10">
    <cfRule type="cellIs" dxfId="108" priority="361" operator="lessThan">
      <formula>$P$1</formula>
    </cfRule>
  </conditionalFormatting>
  <conditionalFormatting sqref="M10">
    <cfRule type="cellIs" dxfId="107" priority="360" stopIfTrue="1" operator="equal">
      <formula>"þ"</formula>
    </cfRule>
  </conditionalFormatting>
  <conditionalFormatting sqref="M10">
    <cfRule type="cellIs" dxfId="106" priority="359" stopIfTrue="1" operator="equal">
      <formula>"þ"</formula>
    </cfRule>
  </conditionalFormatting>
  <conditionalFormatting sqref="K10">
    <cfRule type="cellIs" dxfId="105" priority="358" operator="lessThan">
      <formula>$P$1</formula>
    </cfRule>
  </conditionalFormatting>
  <conditionalFormatting sqref="K10">
    <cfRule type="cellIs" dxfId="104" priority="357" operator="lessThan">
      <formula>$P$1</formula>
    </cfRule>
  </conditionalFormatting>
  <conditionalFormatting sqref="M10">
    <cfRule type="cellIs" dxfId="103" priority="356" stopIfTrue="1" operator="equal">
      <formula>"þ"</formula>
    </cfRule>
  </conditionalFormatting>
  <conditionalFormatting sqref="K10">
    <cfRule type="cellIs" dxfId="102" priority="354" operator="lessThan">
      <formula>$P$1</formula>
    </cfRule>
  </conditionalFormatting>
  <conditionalFormatting sqref="M10">
    <cfRule type="cellIs" dxfId="101" priority="353" stopIfTrue="1" operator="equal">
      <formula>"þ"</formula>
    </cfRule>
  </conditionalFormatting>
  <conditionalFormatting sqref="M10">
    <cfRule type="cellIs" dxfId="100" priority="352" stopIfTrue="1" operator="equal">
      <formula>"þ"</formula>
    </cfRule>
  </conditionalFormatting>
  <conditionalFormatting sqref="K10">
    <cfRule type="cellIs" dxfId="99" priority="351" operator="lessThan">
      <formula>$P$1</formula>
    </cfRule>
  </conditionalFormatting>
  <conditionalFormatting sqref="M10">
    <cfRule type="cellIs" dxfId="98" priority="350" stopIfTrue="1" operator="equal">
      <formula>"þ"</formula>
    </cfRule>
  </conditionalFormatting>
  <conditionalFormatting sqref="M10">
    <cfRule type="cellIs" dxfId="97" priority="349" stopIfTrue="1" operator="equal">
      <formula>"þ"</formula>
    </cfRule>
  </conditionalFormatting>
  <conditionalFormatting sqref="K10">
    <cfRule type="cellIs" dxfId="96" priority="348" operator="lessThan">
      <formula>$P$1</formula>
    </cfRule>
  </conditionalFormatting>
  <conditionalFormatting sqref="M11:M12">
    <cfRule type="cellIs" dxfId="95" priority="345" stopIfTrue="1" operator="equal">
      <formula>"þ"</formula>
    </cfRule>
  </conditionalFormatting>
  <conditionalFormatting sqref="K12">
    <cfRule type="cellIs" dxfId="94" priority="344" operator="lessThan">
      <formula>$P$1</formula>
    </cfRule>
  </conditionalFormatting>
  <conditionalFormatting sqref="M11:M12">
    <cfRule type="cellIs" dxfId="93" priority="343" stopIfTrue="1" operator="equal">
      <formula>"þ"</formula>
    </cfRule>
  </conditionalFormatting>
  <conditionalFormatting sqref="K12">
    <cfRule type="cellIs" dxfId="92" priority="342" operator="lessThan">
      <formula>$P$1</formula>
    </cfRule>
  </conditionalFormatting>
  <conditionalFormatting sqref="M11:M12">
    <cfRule type="cellIs" dxfId="91" priority="341" stopIfTrue="1" operator="equal">
      <formula>"þ"</formula>
    </cfRule>
  </conditionalFormatting>
  <conditionalFormatting sqref="K12">
    <cfRule type="cellIs" dxfId="90" priority="340" operator="lessThan">
      <formula>$P$1</formula>
    </cfRule>
  </conditionalFormatting>
  <conditionalFormatting sqref="K11">
    <cfRule type="cellIs" dxfId="89" priority="339" operator="lessThan">
      <formula>$P$1</formula>
    </cfRule>
  </conditionalFormatting>
  <conditionalFormatting sqref="K11">
    <cfRule type="cellIs" dxfId="88" priority="338" operator="lessThan">
      <formula>$P$1</formula>
    </cfRule>
  </conditionalFormatting>
  <conditionalFormatting sqref="E9 E11 H11 H9 F12">
    <cfRule type="cellIs" dxfId="87" priority="327" stopIfTrue="1" operator="equal">
      <formula>"þ"</formula>
    </cfRule>
  </conditionalFormatting>
  <conditionalFormatting sqref="E12:F12 H12">
    <cfRule type="cellIs" dxfId="86" priority="324" stopIfTrue="1" operator="equal">
      <formula>"þ"</formula>
    </cfRule>
  </conditionalFormatting>
  <conditionalFormatting sqref="E12:F12 H12">
    <cfRule type="cellIs" dxfId="85" priority="323" stopIfTrue="1" operator="equal">
      <formula>"þ"</formula>
    </cfRule>
  </conditionalFormatting>
  <conditionalFormatting sqref="E10 H10">
    <cfRule type="cellIs" dxfId="84" priority="322" stopIfTrue="1" operator="equal">
      <formula>"þ"</formula>
    </cfRule>
  </conditionalFormatting>
  <conditionalFormatting sqref="E11 H11">
    <cfRule type="cellIs" dxfId="83" priority="321" stopIfTrue="1" operator="equal">
      <formula>"þ"</formula>
    </cfRule>
  </conditionalFormatting>
  <conditionalFormatting sqref="G9 G11">
    <cfRule type="cellIs" dxfId="82" priority="296" stopIfTrue="1" operator="equal">
      <formula>"þ"</formula>
    </cfRule>
  </conditionalFormatting>
  <conditionalFormatting sqref="G12">
    <cfRule type="cellIs" dxfId="81" priority="293" stopIfTrue="1" operator="equal">
      <formula>"þ"</formula>
    </cfRule>
  </conditionalFormatting>
  <conditionalFormatting sqref="G12">
    <cfRule type="cellIs" dxfId="80" priority="292" stopIfTrue="1" operator="equal">
      <formula>"þ"</formula>
    </cfRule>
  </conditionalFormatting>
  <conditionalFormatting sqref="G10">
    <cfRule type="cellIs" dxfId="79" priority="291" stopIfTrue="1" operator="equal">
      <formula>"þ"</formula>
    </cfRule>
  </conditionalFormatting>
  <conditionalFormatting sqref="G11">
    <cfRule type="cellIs" dxfId="78" priority="290" stopIfTrue="1" operator="equal">
      <formula>"þ"</formula>
    </cfRule>
  </conditionalFormatting>
  <conditionalFormatting sqref="M3">
    <cfRule type="cellIs" dxfId="77" priority="289" stopIfTrue="1" operator="equal">
      <formula>"þ"</formula>
    </cfRule>
  </conditionalFormatting>
  <conditionalFormatting sqref="M3">
    <cfRule type="cellIs" dxfId="76" priority="288" stopIfTrue="1" operator="equal">
      <formula>"þ"</formula>
    </cfRule>
  </conditionalFormatting>
  <conditionalFormatting sqref="K3">
    <cfRule type="cellIs" dxfId="75" priority="287" operator="lessThan">
      <formula>$P$1</formula>
    </cfRule>
  </conditionalFormatting>
  <conditionalFormatting sqref="E3 H3">
    <cfRule type="cellIs" dxfId="74" priority="286" stopIfTrue="1" operator="equal">
      <formula>"þ"</formula>
    </cfRule>
  </conditionalFormatting>
  <conditionalFormatting sqref="E3 H3">
    <cfRule type="cellIs" dxfId="73" priority="285" stopIfTrue="1" operator="equal">
      <formula>"þ"</formula>
    </cfRule>
  </conditionalFormatting>
  <conditionalFormatting sqref="G3">
    <cfRule type="cellIs" dxfId="72" priority="284" stopIfTrue="1" operator="equal">
      <formula>"þ"</formula>
    </cfRule>
  </conditionalFormatting>
  <conditionalFormatting sqref="G3">
    <cfRule type="cellIs" dxfId="71" priority="283" stopIfTrue="1" operator="equal">
      <formula>"þ"</formula>
    </cfRule>
  </conditionalFormatting>
  <conditionalFormatting sqref="F3">
    <cfRule type="cellIs" dxfId="70" priority="279" stopIfTrue="1" operator="equal">
      <formula>"þ"</formula>
    </cfRule>
  </conditionalFormatting>
  <conditionalFormatting sqref="G4">
    <cfRule type="cellIs" dxfId="69" priority="238" stopIfTrue="1" operator="equal">
      <formula>"þ"</formula>
    </cfRule>
  </conditionalFormatting>
  <conditionalFormatting sqref="G4">
    <cfRule type="cellIs" dxfId="68" priority="237" stopIfTrue="1" operator="equal">
      <formula>"þ"</formula>
    </cfRule>
  </conditionalFormatting>
  <conditionalFormatting sqref="E4">
    <cfRule type="cellIs" dxfId="67" priority="235" stopIfTrue="1" operator="equal">
      <formula>"þ"</formula>
    </cfRule>
  </conditionalFormatting>
  <conditionalFormatting sqref="E4">
    <cfRule type="cellIs" dxfId="66" priority="234" stopIfTrue="1" operator="equal">
      <formula>"þ"</formula>
    </cfRule>
  </conditionalFormatting>
  <conditionalFormatting sqref="M2">
    <cfRule type="cellIs" dxfId="65" priority="267" stopIfTrue="1" operator="equal">
      <formula>"þ"</formula>
    </cfRule>
  </conditionalFormatting>
  <conditionalFormatting sqref="M2">
    <cfRule type="cellIs" dxfId="64" priority="266" stopIfTrue="1" operator="equal">
      <formula>"þ"</formula>
    </cfRule>
  </conditionalFormatting>
  <conditionalFormatting sqref="K2">
    <cfRule type="cellIs" dxfId="63" priority="265" operator="lessThan">
      <formula>$P$1</formula>
    </cfRule>
  </conditionalFormatting>
  <conditionalFormatting sqref="H2 E2">
    <cfRule type="cellIs" dxfId="62" priority="264" stopIfTrue="1" operator="equal">
      <formula>"þ"</formula>
    </cfRule>
  </conditionalFormatting>
  <conditionalFormatting sqref="H2 E2">
    <cfRule type="cellIs" dxfId="61" priority="263" stopIfTrue="1" operator="equal">
      <formula>"þ"</formula>
    </cfRule>
  </conditionalFormatting>
  <conditionalFormatting sqref="G2">
    <cfRule type="cellIs" dxfId="60" priority="262" stopIfTrue="1" operator="equal">
      <formula>"þ"</formula>
    </cfRule>
  </conditionalFormatting>
  <conditionalFormatting sqref="G2">
    <cfRule type="cellIs" dxfId="59" priority="261" stopIfTrue="1" operator="equal">
      <formula>"þ"</formula>
    </cfRule>
  </conditionalFormatting>
  <conditionalFormatting sqref="F2">
    <cfRule type="cellIs" dxfId="58" priority="260" stopIfTrue="1" operator="equal">
      <formula>"þ"</formula>
    </cfRule>
  </conditionalFormatting>
  <conditionalFormatting sqref="L4:M4">
    <cfRule type="cellIs" dxfId="57" priority="243" stopIfTrue="1" operator="equal">
      <formula>"þ"</formula>
    </cfRule>
  </conditionalFormatting>
  <conditionalFormatting sqref="L4:M4">
    <cfRule type="cellIs" dxfId="56" priority="242" stopIfTrue="1" operator="equal">
      <formula>"þ"</formula>
    </cfRule>
  </conditionalFormatting>
  <conditionalFormatting sqref="K4">
    <cfRule type="cellIs" dxfId="55" priority="241" operator="lessThan">
      <formula>$P$1</formula>
    </cfRule>
  </conditionalFormatting>
  <conditionalFormatting sqref="H4">
    <cfRule type="cellIs" dxfId="54" priority="240" stopIfTrue="1" operator="equal">
      <formula>"þ"</formula>
    </cfRule>
  </conditionalFormatting>
  <conditionalFormatting sqref="H4">
    <cfRule type="cellIs" dxfId="53" priority="239" stopIfTrue="1" operator="equal">
      <formula>"þ"</formula>
    </cfRule>
  </conditionalFormatting>
  <conditionalFormatting sqref="F4">
    <cfRule type="cellIs" dxfId="52" priority="236" stopIfTrue="1" operator="equal">
      <formula>"þ"</formula>
    </cfRule>
  </conditionalFormatting>
  <conditionalFormatting sqref="H5">
    <cfRule type="cellIs" dxfId="51" priority="141" stopIfTrue="1" operator="equal">
      <formula>"þ"</formula>
    </cfRule>
  </conditionalFormatting>
  <conditionalFormatting sqref="H5">
    <cfRule type="cellIs" dxfId="50" priority="140" stopIfTrue="1" operator="equal">
      <formula>"þ"</formula>
    </cfRule>
  </conditionalFormatting>
  <conditionalFormatting sqref="G5">
    <cfRule type="cellIs" dxfId="49" priority="139" stopIfTrue="1" operator="equal">
      <formula>"þ"</formula>
    </cfRule>
  </conditionalFormatting>
  <conditionalFormatting sqref="G5">
    <cfRule type="cellIs" dxfId="48" priority="138" stopIfTrue="1" operator="equal">
      <formula>"þ"</formula>
    </cfRule>
  </conditionalFormatting>
  <conditionalFormatting sqref="F5">
    <cfRule type="cellIs" dxfId="47" priority="137" stopIfTrue="1" operator="equal">
      <formula>"þ"</formula>
    </cfRule>
  </conditionalFormatting>
  <conditionalFormatting sqref="E5">
    <cfRule type="cellIs" dxfId="46" priority="136" stopIfTrue="1" operator="equal">
      <formula>"þ"</formula>
    </cfRule>
  </conditionalFormatting>
  <conditionalFormatting sqref="L3">
    <cfRule type="cellIs" dxfId="45" priority="148" stopIfTrue="1" operator="equal">
      <formula>"þ"</formula>
    </cfRule>
  </conditionalFormatting>
  <conditionalFormatting sqref="L3">
    <cfRule type="cellIs" dxfId="44" priority="147" stopIfTrue="1" operator="equal">
      <formula>"þ"</formula>
    </cfRule>
  </conditionalFormatting>
  <conditionalFormatting sqref="L2">
    <cfRule type="cellIs" dxfId="43" priority="146" stopIfTrue="1" operator="equal">
      <formula>"þ"</formula>
    </cfRule>
  </conditionalFormatting>
  <conditionalFormatting sqref="L2">
    <cfRule type="cellIs" dxfId="42" priority="145" stopIfTrue="1" operator="equal">
      <formula>"þ"</formula>
    </cfRule>
  </conditionalFormatting>
  <conditionalFormatting sqref="L5:M5">
    <cfRule type="cellIs" dxfId="41" priority="144" stopIfTrue="1" operator="equal">
      <formula>"þ"</formula>
    </cfRule>
  </conditionalFormatting>
  <conditionalFormatting sqref="L5:M5">
    <cfRule type="cellIs" dxfId="40" priority="143" stopIfTrue="1" operator="equal">
      <formula>"þ"</formula>
    </cfRule>
  </conditionalFormatting>
  <conditionalFormatting sqref="K5">
    <cfRule type="cellIs" dxfId="39" priority="142" operator="lessThan">
      <formula>$P$1</formula>
    </cfRule>
  </conditionalFormatting>
  <conditionalFormatting sqref="E5">
    <cfRule type="cellIs" dxfId="38" priority="135" stopIfTrue="1" operator="equal">
      <formula>"þ"</formula>
    </cfRule>
  </conditionalFormatting>
  <conditionalFormatting sqref="M13:M14">
    <cfRule type="cellIs" dxfId="37" priority="39" stopIfTrue="1" operator="equal">
      <formula>"þ"</formula>
    </cfRule>
  </conditionalFormatting>
  <conditionalFormatting sqref="K13:K14">
    <cfRule type="cellIs" dxfId="36" priority="38" operator="lessThan">
      <formula>$P$1</formula>
    </cfRule>
  </conditionalFormatting>
  <conditionalFormatting sqref="M13:M14">
    <cfRule type="cellIs" dxfId="35" priority="37" stopIfTrue="1" operator="equal">
      <formula>"þ"</formula>
    </cfRule>
  </conditionalFormatting>
  <conditionalFormatting sqref="K13:K14">
    <cfRule type="cellIs" dxfId="34" priority="36" operator="lessThan">
      <formula>$P$1</formula>
    </cfRule>
  </conditionalFormatting>
  <conditionalFormatting sqref="M13:M14">
    <cfRule type="cellIs" dxfId="33" priority="35" stopIfTrue="1" operator="equal">
      <formula>"þ"</formula>
    </cfRule>
  </conditionalFormatting>
  <conditionalFormatting sqref="K13:K14">
    <cfRule type="cellIs" dxfId="32" priority="34" operator="lessThan">
      <formula>$P$1</formula>
    </cfRule>
  </conditionalFormatting>
  <conditionalFormatting sqref="M13:M14">
    <cfRule type="cellIs" dxfId="31" priority="33" stopIfTrue="1" operator="equal">
      <formula>"þ"</formula>
    </cfRule>
  </conditionalFormatting>
  <conditionalFormatting sqref="K13:K14">
    <cfRule type="cellIs" dxfId="30" priority="32" operator="lessThan">
      <formula>$P$1</formula>
    </cfRule>
  </conditionalFormatting>
  <conditionalFormatting sqref="F13">
    <cfRule type="cellIs" dxfId="29" priority="28" stopIfTrue="1" operator="equal">
      <formula>"þ"</formula>
    </cfRule>
  </conditionalFormatting>
  <conditionalFormatting sqref="E13:F13 H13:H14 E14">
    <cfRule type="cellIs" dxfId="28" priority="27" stopIfTrue="1" operator="equal">
      <formula>"þ"</formula>
    </cfRule>
  </conditionalFormatting>
  <conditionalFormatting sqref="E13:F13 H13:H14 E14">
    <cfRule type="cellIs" dxfId="27" priority="26" stopIfTrue="1" operator="equal">
      <formula>"þ"</formula>
    </cfRule>
  </conditionalFormatting>
  <conditionalFormatting sqref="G13:G14">
    <cfRule type="cellIs" dxfId="26" priority="25" stopIfTrue="1" operator="equal">
      <formula>"þ"</formula>
    </cfRule>
  </conditionalFormatting>
  <conditionalFormatting sqref="G13:G14">
    <cfRule type="cellIs" dxfId="25" priority="24" stopIfTrue="1" operator="equal">
      <formula>"þ"</formula>
    </cfRule>
  </conditionalFormatting>
  <conditionalFormatting sqref="F9">
    <cfRule type="cellIs" dxfId="24" priority="23" stopIfTrue="1" operator="equal">
      <formula>"þ"</formula>
    </cfRule>
  </conditionalFormatting>
  <conditionalFormatting sqref="F14">
    <cfRule type="cellIs" dxfId="23" priority="22" stopIfTrue="1" operator="equal">
      <formula>"þ"</formula>
    </cfRule>
  </conditionalFormatting>
  <conditionalFormatting sqref="F10:F11">
    <cfRule type="cellIs" dxfId="22" priority="21" stopIfTrue="1" operator="equal">
      <formula>"þ"</formula>
    </cfRule>
  </conditionalFormatting>
  <conditionalFormatting sqref="L10:L11">
    <cfRule type="cellIs" dxfId="21" priority="20" stopIfTrue="1" operator="equal">
      <formula>"þ"</formula>
    </cfRule>
  </conditionalFormatting>
  <conditionalFormatting sqref="L12">
    <cfRule type="cellIs" dxfId="20" priority="19" stopIfTrue="1" operator="equal">
      <formula>"þ"</formula>
    </cfRule>
  </conditionalFormatting>
  <conditionalFormatting sqref="L9">
    <cfRule type="cellIs" dxfId="19" priority="18" stopIfTrue="1" operator="equal">
      <formula>"þ"</formula>
    </cfRule>
  </conditionalFormatting>
  <conditionalFormatting sqref="L13">
    <cfRule type="cellIs" dxfId="18" priority="17" stopIfTrue="1" operator="equal">
      <formula>"þ"</formula>
    </cfRule>
  </conditionalFormatting>
  <conditionalFormatting sqref="L14">
    <cfRule type="cellIs" dxfId="17" priority="16" stopIfTrue="1" operator="equal">
      <formula>"þ"</formula>
    </cfRule>
  </conditionalFormatting>
  <conditionalFormatting sqref="M6">
    <cfRule type="cellIs" dxfId="16" priority="15" stopIfTrue="1" operator="equal">
      <formula>"þ"</formula>
    </cfRule>
  </conditionalFormatting>
  <conditionalFormatting sqref="M6">
    <cfRule type="cellIs" dxfId="15" priority="14" stopIfTrue="1" operator="equal">
      <formula>"þ"</formula>
    </cfRule>
  </conditionalFormatting>
  <conditionalFormatting sqref="K6">
    <cfRule type="cellIs" dxfId="14" priority="13" operator="lessThan">
      <formula>$P$1</formula>
    </cfRule>
  </conditionalFormatting>
  <conditionalFormatting sqref="H6">
    <cfRule type="cellIs" dxfId="13" priority="12" stopIfTrue="1" operator="equal">
      <formula>"þ"</formula>
    </cfRule>
  </conditionalFormatting>
  <conditionalFormatting sqref="H6">
    <cfRule type="cellIs" dxfId="12" priority="11" stopIfTrue="1" operator="equal">
      <formula>"þ"</formula>
    </cfRule>
  </conditionalFormatting>
  <conditionalFormatting sqref="G6">
    <cfRule type="cellIs" dxfId="11" priority="10" stopIfTrue="1" operator="equal">
      <formula>"þ"</formula>
    </cfRule>
  </conditionalFormatting>
  <conditionalFormatting sqref="G6">
    <cfRule type="cellIs" dxfId="10" priority="9" stopIfTrue="1" operator="equal">
      <formula>"þ"</formula>
    </cfRule>
  </conditionalFormatting>
  <conditionalFormatting sqref="F6">
    <cfRule type="cellIs" dxfId="9" priority="8" stopIfTrue="1" operator="equal">
      <formula>"þ"</formula>
    </cfRule>
  </conditionalFormatting>
  <conditionalFormatting sqref="E6">
    <cfRule type="cellIs" dxfId="8" priority="7" stopIfTrue="1" operator="equal">
      <formula>"þ"</formula>
    </cfRule>
  </conditionalFormatting>
  <conditionalFormatting sqref="E6">
    <cfRule type="cellIs" dxfId="7" priority="6" stopIfTrue="1" operator="equal">
      <formula>"þ"</formula>
    </cfRule>
  </conditionalFormatting>
  <conditionalFormatting sqref="L6">
    <cfRule type="cellIs" dxfId="6" priority="5" stopIfTrue="1" operator="equal">
      <formula>"þ"</formula>
    </cfRule>
  </conditionalFormatting>
  <conditionalFormatting sqref="L6">
    <cfRule type="cellIs" dxfId="5" priority="4" stopIfTrue="1" operator="equal">
      <formula>"þ"</formula>
    </cfRule>
  </conditionalFormatting>
  <conditionalFormatting sqref="F6">
    <cfRule type="cellIs" dxfId="4" priority="3" stopIfTrue="1" operator="equal">
      <formula>"þ"</formula>
    </cfRule>
  </conditionalFormatting>
  <conditionalFormatting sqref="F6">
    <cfRule type="cellIs" dxfId="3" priority="2" stopIfTrue="1" operator="equal">
      <formula>"þ"</formula>
    </cfRule>
  </conditionalFormatting>
  <conditionalFormatting sqref="E6">
    <cfRule type="cellIs" dxfId="2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9.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1.19921875" style="45" customWidth="1"/>
    <col min="7" max="7" width="1.8984375" style="45" bestFit="1" customWidth="1"/>
    <col min="8" max="8" width="6.19921875" style="45" bestFit="1" customWidth="1"/>
    <col min="9" max="9" width="7.296875" style="45" bestFit="1" customWidth="1"/>
    <col min="10" max="10" width="4.69921875" style="45" bestFit="1" customWidth="1"/>
    <col min="11" max="11" width="4.796875" style="45" bestFit="1" customWidth="1"/>
    <col min="12" max="12" width="4.69921875" style="45" bestFit="1" customWidth="1"/>
    <col min="13" max="13" width="7.5" style="45" bestFit="1" customWidth="1"/>
    <col min="14" max="14" width="5.3984375" style="45" bestFit="1" customWidth="1"/>
    <col min="15" max="15" width="4.796875" style="45" bestFit="1" customWidth="1"/>
    <col min="16" max="17" width="6.09765625" style="45" bestFit="1" customWidth="1"/>
    <col min="18" max="18" width="4.59765625" style="45" bestFit="1" customWidth="1"/>
    <col min="19" max="19" width="5.796875" style="45" bestFit="1" customWidth="1"/>
    <col min="20" max="20" width="6.69921875" style="45" bestFit="1" customWidth="1"/>
    <col min="21" max="21" width="9" style="45" bestFit="1" customWidth="1"/>
    <col min="22" max="22" width="7.796875" style="45" bestFit="1" customWidth="1"/>
    <col min="23" max="23" width="8.796875" style="45" bestFit="1" customWidth="1"/>
    <col min="24" max="24" width="5.69921875" style="45" bestFit="1" customWidth="1"/>
    <col min="25" max="25" width="7.3984375" style="45" bestFit="1" customWidth="1"/>
    <col min="26" max="26" width="4.3984375" style="45" bestFit="1" customWidth="1"/>
    <col min="27" max="27" width="6.69921875" style="45" hidden="1" customWidth="1"/>
    <col min="28" max="28" width="7.59765625" style="45" bestFit="1" customWidth="1"/>
    <col min="29" max="29" width="1.5" style="45" customWidth="1"/>
    <col min="30" max="30" width="7.09765625" style="45" bestFit="1" customWidth="1"/>
    <col min="31" max="16384" width="9.69921875" style="45"/>
  </cols>
  <sheetData>
    <row r="1" spans="1:30" s="16" customFormat="1" ht="32.4" thickTop="1" thickBot="1" x14ac:dyDescent="0.35">
      <c r="A1" s="28" t="s">
        <v>0</v>
      </c>
      <c r="B1" s="46" t="s">
        <v>35</v>
      </c>
      <c r="C1" s="47" t="s">
        <v>34</v>
      </c>
      <c r="D1" s="48" t="s">
        <v>36</v>
      </c>
      <c r="E1" s="41" t="s">
        <v>56</v>
      </c>
      <c r="F1" s="39" t="s">
        <v>37</v>
      </c>
      <c r="G1" s="40"/>
      <c r="H1" s="27" t="s">
        <v>38</v>
      </c>
      <c r="I1" s="15" t="s">
        <v>39</v>
      </c>
      <c r="J1" s="17" t="s">
        <v>40</v>
      </c>
      <c r="K1" s="18" t="s">
        <v>41</v>
      </c>
      <c r="L1" s="19" t="s">
        <v>42</v>
      </c>
      <c r="M1" s="20" t="s">
        <v>43</v>
      </c>
      <c r="N1" s="22" t="s">
        <v>44</v>
      </c>
      <c r="O1" s="23" t="s">
        <v>62</v>
      </c>
      <c r="P1" s="49" t="s">
        <v>59</v>
      </c>
      <c r="Q1" s="24" t="s">
        <v>45</v>
      </c>
      <c r="R1" s="25" t="s">
        <v>46</v>
      </c>
      <c r="S1" s="26" t="s">
        <v>60</v>
      </c>
      <c r="T1" s="21" t="s">
        <v>64</v>
      </c>
      <c r="U1" s="29" t="s">
        <v>47</v>
      </c>
      <c r="V1" s="30" t="s">
        <v>48</v>
      </c>
      <c r="W1" s="33" t="s">
        <v>49</v>
      </c>
      <c r="X1" s="50" t="s">
        <v>61</v>
      </c>
      <c r="Y1" s="34" t="s">
        <v>50</v>
      </c>
      <c r="Z1" s="32" t="s">
        <v>51</v>
      </c>
      <c r="AA1" s="30" t="s">
        <v>52</v>
      </c>
      <c r="AB1" s="31" t="s">
        <v>53</v>
      </c>
      <c r="AD1" s="125" t="s">
        <v>85</v>
      </c>
    </row>
    <row r="2" spans="1:30" ht="16.2" thickTop="1" x14ac:dyDescent="0.3">
      <c r="A2" s="88" t="s">
        <v>57</v>
      </c>
      <c r="B2" s="82">
        <f>10</f>
        <v>10</v>
      </c>
      <c r="C2" s="83">
        <f>27+5</f>
        <v>32</v>
      </c>
      <c r="D2" s="84">
        <f>C2</f>
        <v>32</v>
      </c>
      <c r="E2" s="90">
        <v>0</v>
      </c>
      <c r="F2" s="91" t="s">
        <v>54</v>
      </c>
      <c r="G2" s="92">
        <v>0</v>
      </c>
      <c r="H2" s="93">
        <v>162</v>
      </c>
      <c r="I2" s="94"/>
      <c r="J2" s="136" t="s">
        <v>92</v>
      </c>
      <c r="K2" s="124"/>
      <c r="L2" s="96"/>
      <c r="M2" s="97"/>
      <c r="N2" s="98"/>
      <c r="O2" s="99"/>
      <c r="P2" s="100"/>
      <c r="Q2" s="101" t="s">
        <v>63</v>
      </c>
      <c r="R2" s="102"/>
      <c r="S2" s="103"/>
      <c r="T2" s="104"/>
      <c r="U2" s="85"/>
      <c r="V2" s="86">
        <f t="shared" ref="V2" si="0">SUM(H2:U2)</f>
        <v>162</v>
      </c>
      <c r="W2" s="105"/>
      <c r="X2" s="106">
        <v>75</v>
      </c>
      <c r="Y2" s="107"/>
      <c r="Z2" s="87">
        <v>133</v>
      </c>
      <c r="AA2" s="54">
        <f t="shared" ref="AA2" si="1">SUM(Y2:Z2)-(V2+W2)</f>
        <v>-29</v>
      </c>
      <c r="AB2" s="129">
        <f t="shared" ref="AB2" si="2">SMALL(Z2:AA2,1)+X2</f>
        <v>46</v>
      </c>
      <c r="AD2" s="126"/>
    </row>
    <row r="3" spans="1:30" x14ac:dyDescent="0.3">
      <c r="A3" s="111" t="s">
        <v>88</v>
      </c>
      <c r="B3" s="82">
        <v>11</v>
      </c>
      <c r="C3" s="108">
        <v>24</v>
      </c>
      <c r="D3" s="89">
        <v>25</v>
      </c>
      <c r="E3" s="90">
        <v>0</v>
      </c>
      <c r="F3" s="127" t="s">
        <v>91</v>
      </c>
      <c r="G3" s="92">
        <v>2</v>
      </c>
      <c r="H3" s="93">
        <v>143</v>
      </c>
      <c r="I3" s="94"/>
      <c r="J3" s="95"/>
      <c r="K3" s="135"/>
      <c r="L3" s="130"/>
      <c r="M3" s="131"/>
      <c r="N3" s="98"/>
      <c r="O3" s="99"/>
      <c r="P3" s="100"/>
      <c r="Q3" s="109"/>
      <c r="R3" s="102"/>
      <c r="S3" s="103">
        <v>75</v>
      </c>
      <c r="T3" s="104"/>
      <c r="U3" s="85"/>
      <c r="V3" s="86">
        <f t="shared" ref="V3" si="3">SUM(H3:U3)</f>
        <v>218</v>
      </c>
      <c r="W3" s="105"/>
      <c r="X3" s="106">
        <f>35+28</f>
        <v>63</v>
      </c>
      <c r="Y3" s="107"/>
      <c r="Z3" s="87">
        <v>147</v>
      </c>
      <c r="AA3" s="54">
        <f t="shared" ref="AA3" si="4">SUM(Y3:Z3)-(V3+W3)</f>
        <v>-71</v>
      </c>
      <c r="AB3" s="129">
        <f t="shared" ref="AB3" si="5">SMALL(Z3:AA3,1)+X3</f>
        <v>-8</v>
      </c>
      <c r="AD3" s="128"/>
    </row>
  </sheetData>
  <sortState ref="A2:AB10">
    <sortCondition ref="A2:A10"/>
  </sortState>
  <conditionalFormatting sqref="AB2:AB3">
    <cfRule type="cellIs" dxfId="1" priority="99" stopIfTrue="1" operator="lessThan">
      <formula>0.5</formula>
    </cfRule>
    <cfRule type="cellIs" dxfId="0" priority="100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7</v>
      </c>
      <c r="G4" s="10">
        <f ca="1">RANDBETWEEN(1,6)+RANDBETWEEN(1,6)+RANDBETWEEN(1,6)+RANDBETWEEN(1,6)+RANDBETWEEN(1,6)</f>
        <v>23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4</v>
      </c>
      <c r="E5" s="10">
        <f ca="1">RANDBETWEEN(1,8)+RANDBETWEEN(1,8)+RANDBETWEEN(1,8)</f>
        <v>11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29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10</v>
      </c>
      <c r="E6" s="10">
        <f ca="1">RANDBETWEEN(1,10)+RANDBETWEEN(1,10)+RANDBETWEEN(1,10)</f>
        <v>24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42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8</v>
      </c>
      <c r="E7" s="10">
        <f ca="1">RANDBETWEEN(1,12)+RANDBETWEEN(1,12)+RANDBETWEEN(1,12)</f>
        <v>22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32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20</v>
      </c>
      <c r="D8" s="10">
        <f ca="1">RANDBETWEEN(1,20)+RANDBETWEEN(1,20)</f>
        <v>23</v>
      </c>
      <c r="E8" s="10">
        <f ca="1">RANDBETWEEN(1,20)+RANDBETWEEN(1,20)+RANDBETWEEN(1,20)</f>
        <v>13</v>
      </c>
      <c r="F8" s="10">
        <f ca="1">RANDBETWEEN(1,20)+RANDBETWEEN(1,20)+RANDBETWEEN(1,20)+RANDBETWEEN(1,20)</f>
        <v>47</v>
      </c>
      <c r="G8" s="10">
        <f ca="1">RANDBETWEEN(1,20)+RANDBETWEEN(1,20)+RANDBETWEEN(1,20)+RANDBETWEEN(1,20)+RANDBETWEEN(1,20)</f>
        <v>48</v>
      </c>
      <c r="H8" s="11">
        <f ca="1">RANDBETWEEN(1,20)+RANDBETWEEN(1,20)+RANDBETWEEN(1,20)+RANDBETWEEN(1,20)+RANDBETWEEN(1,20)+RANDBETWEEN(1,20)</f>
        <v>45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16</v>
      </c>
      <c r="D9" s="13">
        <f ca="1">RANDBETWEEN(1,100)+RANDBETWEEN(1,100)</f>
        <v>34</v>
      </c>
      <c r="E9" s="13">
        <f ca="1">RANDBETWEEN(1,100)+RANDBETWEEN(1,100)+RANDBETWEEN(1,100)</f>
        <v>115</v>
      </c>
      <c r="F9" s="13">
        <f ca="1">RANDBETWEEN(1,100)+RANDBETWEEN(1,100)+RANDBETWEEN(1,100)+RANDBETWEEN(1,100)</f>
        <v>236</v>
      </c>
      <c r="G9" s="13">
        <f ca="1">RANDBETWEEN(1,100)+RANDBETWEEN(1,100)+RANDBETWEEN(1,100)+RANDBETWEEN(1,100)+RANDBETWEEN(1,100)</f>
        <v>226</v>
      </c>
      <c r="H9" s="14">
        <f ca="1">RANDBETWEEN(1,100)+RANDBETWEEN(1,100)+RANDBETWEEN(1,100)+RANDBETWEEN(1,100)+RANDBETWEEN(1,100)+RANDBETWEEN(1,100)</f>
        <v>294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1"/>
      <c r="U27" s="51"/>
      <c r="V27" s="51"/>
    </row>
    <row r="28" spans="1:22" x14ac:dyDescent="0.3">
      <c r="A28" s="1"/>
      <c r="C28" s="1"/>
      <c r="D28" s="1"/>
      <c r="E28" s="1"/>
      <c r="F28" s="1"/>
      <c r="T28" s="51"/>
      <c r="U28" s="51"/>
      <c r="V28" s="51"/>
    </row>
    <row r="29" spans="1:22" x14ac:dyDescent="0.3">
      <c r="A29" s="1"/>
      <c r="C29" s="1"/>
      <c r="D29" s="1"/>
      <c r="E29" s="1"/>
      <c r="F29" s="1"/>
      <c r="Q29" s="51"/>
      <c r="R29" s="51"/>
      <c r="S29" s="51"/>
      <c r="T29" s="51"/>
      <c r="U29" s="51"/>
      <c r="V29" s="51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Spells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2019-08-06T09:18:01Z</dcterms:modified>
</cp:coreProperties>
</file>