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\DoW\"/>
    </mc:Choice>
  </mc:AlternateContent>
  <xr:revisionPtr revIDLastSave="0" documentId="13_ncr:1_{4D9E00E5-9280-46C7-99D0-E24865FB4AE6}" xr6:coauthVersionLast="45" xr6:coauthVersionMax="45" xr10:uidLastSave="{00000000-0000-0000-0000-000000000000}"/>
  <bookViews>
    <workbookView xWindow="-108" yWindow="-108" windowWidth="23256" windowHeight="13176" activeTab="4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9" i="5" l="1"/>
  <c r="AA9" i="5" s="1"/>
  <c r="AB9" i="5" s="1"/>
  <c r="D8" i="7" l="1"/>
  <c r="E8" i="7" s="1"/>
  <c r="D7" i="7"/>
  <c r="E7" i="7" s="1"/>
  <c r="D6" i="7"/>
  <c r="E6" i="7" s="1"/>
  <c r="V8" i="5" l="1"/>
  <c r="AA8" i="5" s="1"/>
  <c r="AB8" i="5" s="1"/>
  <c r="J2" i="9" l="1"/>
  <c r="K2" i="9"/>
  <c r="N2" i="9" s="1"/>
  <c r="L2" i="9" l="1"/>
  <c r="J6" i="10" l="1"/>
  <c r="K6" i="10" s="1"/>
  <c r="M6" i="10" s="1"/>
  <c r="J3" i="9" l="1"/>
  <c r="K3" i="9"/>
  <c r="N3" i="9" s="1"/>
  <c r="L3" i="9" l="1"/>
  <c r="K4" i="9" l="1"/>
  <c r="N4" i="9" s="1"/>
  <c r="J4" i="9"/>
  <c r="L4" i="9" l="1"/>
  <c r="B5" i="5" l="1"/>
  <c r="D5" i="5"/>
  <c r="C5" i="5" s="1"/>
  <c r="J14" i="10" l="1"/>
  <c r="K14" i="10" s="1"/>
  <c r="M14" i="10" s="1"/>
  <c r="T1" i="10"/>
  <c r="J23" i="10" l="1"/>
  <c r="K23" i="10" s="1"/>
  <c r="M23" i="10" l="1"/>
  <c r="V7" i="5" l="1"/>
  <c r="AA7" i="5" s="1"/>
  <c r="AB7" i="5" s="1"/>
  <c r="J4" i="10" l="1"/>
  <c r="K4" i="10" s="1"/>
  <c r="M4" i="10" s="1"/>
  <c r="D9" i="1" l="1"/>
  <c r="M7" i="1" l="1"/>
  <c r="D2" i="5" l="1"/>
  <c r="C2" i="5"/>
  <c r="J11" i="10" l="1"/>
  <c r="K11" i="10" s="1"/>
  <c r="M11" i="10" s="1"/>
  <c r="V5" i="5" l="1"/>
  <c r="AA5" i="5" s="1"/>
  <c r="AB5" i="5" s="1"/>
  <c r="V3" i="5"/>
  <c r="AA3" i="5" s="1"/>
  <c r="AB3" i="5" s="1"/>
  <c r="D3" i="5"/>
  <c r="C3" i="5"/>
  <c r="B3" i="5"/>
  <c r="V2" i="5"/>
  <c r="AA2" i="5" s="1"/>
  <c r="AB2" i="5" s="1"/>
  <c r="B2" i="5"/>
  <c r="E5" i="1" l="1"/>
  <c r="E2" i="1"/>
  <c r="E4" i="1"/>
  <c r="J13" i="10" l="1"/>
  <c r="K13" i="10" s="1"/>
  <c r="M13" i="10" s="1"/>
  <c r="J12" i="10"/>
  <c r="K12" i="10" s="1"/>
  <c r="M12" i="10" s="1"/>
  <c r="J10" i="10"/>
  <c r="K10" i="10" s="1"/>
  <c r="M10" i="10" s="1"/>
  <c r="E6" i="1"/>
  <c r="E3" i="1"/>
  <c r="E7" i="1"/>
  <c r="D4" i="7" l="1"/>
  <c r="E4" i="7" s="1"/>
  <c r="J9" i="10" l="1"/>
  <c r="J18" i="10"/>
  <c r="D3" i="7" l="1"/>
  <c r="E3" i="7" s="1"/>
  <c r="D2" i="7"/>
  <c r="E2" i="7" s="1"/>
  <c r="I9" i="1" l="1"/>
  <c r="M6" i="1"/>
  <c r="V6" i="5" l="1"/>
  <c r="AA6" i="5" s="1"/>
  <c r="AB6" i="5" s="1"/>
  <c r="D9" i="7" l="1"/>
  <c r="E9" i="7" s="1"/>
  <c r="D5" i="7"/>
  <c r="E5" i="7" s="1"/>
  <c r="J3" i="10" l="1"/>
  <c r="K3" i="10" s="1"/>
  <c r="M3" i="10" s="1"/>
  <c r="K18" i="10" l="1"/>
  <c r="M18" i="10" s="1"/>
  <c r="D4" i="4" l="1"/>
  <c r="J17" i="10" l="1"/>
  <c r="K17" i="10" s="1"/>
  <c r="M17" i="10" s="1"/>
  <c r="J2" i="10" l="1"/>
  <c r="K2" i="10" s="1"/>
  <c r="M2" i="10" s="1"/>
  <c r="J16" i="10" l="1"/>
  <c r="K16" i="10" s="1"/>
  <c r="M16" i="10" s="1"/>
  <c r="J15" i="10"/>
  <c r="K15" i="10" s="1"/>
  <c r="M15" i="10" s="1"/>
  <c r="K9" i="10"/>
  <c r="M9" i="10" s="1"/>
  <c r="J8" i="10"/>
  <c r="K8" i="10" s="1"/>
  <c r="M8" i="10" s="1"/>
  <c r="J5" i="10"/>
  <c r="K5" i="10" s="1"/>
  <c r="M5" i="10" s="1"/>
  <c r="J7" i="10"/>
  <c r="K7" i="10" s="1"/>
  <c r="M7" i="10" s="1"/>
  <c r="J21" i="10"/>
  <c r="K21" i="10" s="1"/>
  <c r="M21" i="10" s="1"/>
  <c r="J22" i="10"/>
  <c r="K22" i="10" s="1"/>
  <c r="M22" i="10" s="1"/>
  <c r="J24" i="10"/>
  <c r="K24" i="10" s="1"/>
  <c r="M24" i="10" s="1"/>
  <c r="J25" i="10"/>
  <c r="K25" i="10" s="1"/>
  <c r="M25" i="10" s="1"/>
  <c r="D12" i="7" l="1"/>
  <c r="E12" i="7" s="1"/>
  <c r="D13" i="7"/>
  <c r="E13" i="7" s="1"/>
  <c r="D14" i="7"/>
  <c r="E14" i="7" s="1"/>
  <c r="D15" i="7"/>
  <c r="E15" i="7" s="1"/>
  <c r="D16" i="7"/>
  <c r="E16" i="7" s="1"/>
  <c r="I8" i="1" l="1"/>
  <c r="I10" i="1" s="1"/>
  <c r="I11" i="1" s="1"/>
  <c r="V4" i="5" l="1"/>
  <c r="AA4" i="5" s="1"/>
  <c r="AB4" i="5" s="1"/>
  <c r="H6" i="4" l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G6" i="4"/>
  <c r="F6" i="4"/>
  <c r="E6" i="4"/>
  <c r="D6" i="4"/>
  <c r="C6" i="4"/>
  <c r="H5" i="4"/>
  <c r="G5" i="4"/>
  <c r="F5" i="4"/>
  <c r="E5" i="4"/>
  <c r="D5" i="4"/>
  <c r="C5" i="4"/>
  <c r="H4" i="4"/>
  <c r="G4" i="4"/>
  <c r="F4" i="4"/>
  <c r="E4" i="4"/>
  <c r="C4" i="4"/>
  <c r="H3" i="4"/>
  <c r="G3" i="4"/>
  <c r="F3" i="4"/>
  <c r="E3" i="4"/>
  <c r="D3" i="4"/>
  <c r="C3" i="4"/>
  <c r="H2" i="4"/>
  <c r="G2" i="4"/>
  <c r="F2" i="4"/>
  <c r="E2" i="4"/>
  <c r="D2" i="4"/>
  <c r="C2" i="4"/>
  <c r="M9" i="1" l="1"/>
  <c r="M10" i="1"/>
  <c r="M11" i="1"/>
  <c r="M5" i="1" l="1"/>
  <c r="M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B2" authorId="0" shapeId="0" xr:uid="{00000000-0006-0000-0400-000001000000}">
      <text>
        <r>
          <rPr>
            <i/>
            <sz val="12"/>
            <color theme="1"/>
            <rFont val="Times New Roman"/>
            <family val="1"/>
          </rPr>
          <t>cat’s grace +2</t>
        </r>
      </text>
    </comment>
    <comment ref="C2" authorId="0" shapeId="0" xr:uid="{00000000-0006-0000-0400-000002000000}">
      <text>
        <r>
          <rPr>
            <i/>
            <sz val="12"/>
            <color theme="1"/>
            <rFont val="Times New Roman"/>
            <family val="1"/>
          </rPr>
          <t>barkskin +4</t>
        </r>
      </text>
    </comment>
    <comment ref="D2" authorId="0" shapeId="0" xr:uid="{00000000-0006-0000-0400-000003000000}">
      <text>
        <r>
          <rPr>
            <i/>
            <sz val="12"/>
            <color theme="1"/>
            <rFont val="Times New Roman"/>
            <family val="1"/>
          </rPr>
          <t>barkskin +4
cat’s grace +2</t>
        </r>
      </text>
    </comment>
    <comment ref="C3" authorId="0" shapeId="0" xr:uid="{00000000-0006-0000-0400-000004000000}">
      <text>
        <r>
          <rPr>
            <i/>
            <sz val="12"/>
            <color indexed="81"/>
            <rFont val="Times New Roman"/>
            <family val="1"/>
          </rPr>
          <t>Uncanny Dodge</t>
        </r>
      </text>
    </comment>
    <comment ref="C5" authorId="0" shapeId="0" xr:uid="{00000000-0006-0000-0400-000006000000}">
      <text>
        <r>
          <rPr>
            <i/>
            <sz val="12"/>
            <color theme="1"/>
            <rFont val="Times New Roman"/>
            <family val="1"/>
          </rPr>
          <t>barkskin +5
shield of faith +3</t>
        </r>
      </text>
    </comment>
    <comment ref="D5" authorId="0" shapeId="0" xr:uid="{00000000-0006-0000-0400-000007000000}">
      <text>
        <r>
          <rPr>
            <i/>
            <sz val="12"/>
            <color theme="1"/>
            <rFont val="Times New Roman"/>
            <family val="1"/>
          </rPr>
          <t>barkskin +5
shield of faith +3</t>
        </r>
      </text>
    </comment>
    <comment ref="J5" authorId="0" shapeId="0" xr:uid="{00000000-0006-0000-0400-000008000000}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</commentList>
</comments>
</file>

<file path=xl/sharedStrings.xml><?xml version="1.0" encoding="utf-8"?>
<sst xmlns="http://schemas.openxmlformats.org/spreadsheetml/2006/main" count="350" uniqueCount="153">
  <si>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</si>
  <si>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</si>
  <si>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</si>
  <si>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</si>
  <si>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</si>
  <si>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</si>
  <si>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</si>
  <si>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</si>
  <si>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</si>
  <si>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</si>
  <si>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</si>
  <si>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</si>
  <si>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</si>
  <si>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</si>
  <si>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</si>
  <si>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</si>
  <si>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</si>
  <si>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</si>
  <si>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</si>
  <si>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</si>
  <si>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</si>
  <si>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</si>
  <si>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</si>
  <si>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</si>
  <si>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</si>
  <si>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</si>
  <si>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</si>
  <si>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</si>
  <si>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</si>
  <si>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</si>
  <si>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</si>
  <si>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</si>
  <si>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</si>
  <si>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</si>
  <si>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</si>
  <si>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</si>
  <si>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</si>
  <si>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</si>
  <si>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</si>
  <si>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</si>
  <si>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</si>
  <si>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</si>
  <si>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</si>
  <si>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</si>
  <si>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</si>
  <si>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</si>
  <si>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</si>
  <si>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</si>
  <si>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</si>
  <si>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</si>
  <si>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</si>
  <si>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</si>
  <si>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</si>
  <si>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</si>
  <si>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</si>
  <si>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</si>
  <si>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</si>
  <si>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</si>
  <si>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</si>
  <si>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</si>
  <si>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</si>
  <si>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</si>
  <si>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</si>
  <si>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</si>
  <si>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</si>
  <si>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</si>
  <si>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</si>
  <si>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</si>
  <si>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</si>
  <si>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Strength</t>
  </si>
  <si>
    <t>Move Silently</t>
  </si>
  <si>
    <t>Allisa</t>
  </si>
  <si>
    <t>Lauren</t>
  </si>
  <si>
    <t>Fingers</t>
  </si>
  <si>
    <t>Druid-Master of Many Forms</t>
  </si>
  <si>
    <t>Rogue-Trapsmith</t>
  </si>
  <si>
    <t>Duskblade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</si>
  <si>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</si>
  <si>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</si>
  <si>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</si>
  <si>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</si>
  <si>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</si>
  <si>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</si>
  <si>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</si>
  <si>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</si>
  <si>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</si>
  <si>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</si>
  <si>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</si>
  <si>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</si>
  <si>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</si>
  <si>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</si>
  <si>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</si>
  <si>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</si>
  <si>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</si>
  <si>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Barkskin</t>
  </si>
  <si>
    <t>Greater Invisibility</t>
  </si>
  <si>
    <t>X</t>
  </si>
  <si>
    <t>Threat</t>
  </si>
  <si>
    <t>Crit</t>
  </si>
  <si>
    <t>Call Lightning</t>
  </si>
  <si>
    <t>þ</t>
  </si>
  <si>
    <t>retains</t>
  </si>
  <si>
    <t>saving</t>
  </si>
  <si>
    <t>throws</t>
  </si>
  <si>
    <t>Allisa (Wild Shape)</t>
  </si>
  <si>
    <t>Notes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</si>
  <si>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</si>
  <si>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</si>
  <si>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</si>
  <si>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</si>
  <si>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</si>
  <si>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</si>
  <si>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</si>
  <si>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</si>
  <si>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</si>
  <si>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Listen</t>
  </si>
  <si>
    <t>Haste</t>
  </si>
  <si>
    <t>Avg. ECL/CR</t>
  </si>
  <si>
    <t>Detect Magic</t>
  </si>
  <si>
    <t>Keen Edge</t>
  </si>
  <si>
    <t>See Invisibility</t>
  </si>
  <si>
    <t>Darkvision</t>
  </si>
  <si>
    <t>Kir</t>
  </si>
  <si>
    <t>Xaryn</t>
  </si>
  <si>
    <t>Wizard</t>
  </si>
  <si>
    <t>Cleric-Rogue</t>
  </si>
  <si>
    <t>20’</t>
  </si>
  <si>
    <t>R20</t>
  </si>
  <si>
    <t>Imm</t>
  </si>
  <si>
    <t>Obscuring Mist</t>
  </si>
  <si>
    <t>Spiritual Weapon</t>
  </si>
  <si>
    <t>Cat’s Grace</t>
  </si>
  <si>
    <t>Invisibility</t>
  </si>
  <si>
    <t>MM I</t>
  </si>
  <si>
    <t>Earthbind</t>
  </si>
  <si>
    <t>Summon Nature’s Ally IV</t>
  </si>
  <si>
    <t>Current Time</t>
  </si>
  <si>
    <t>Time @ Round 1</t>
  </si>
  <si>
    <t>Stoneskin</t>
  </si>
  <si>
    <t>adamantine</t>
  </si>
  <si>
    <t>0/80</t>
  </si>
  <si>
    <t>lion</t>
  </si>
  <si>
    <t>Claw</t>
  </si>
  <si>
    <t>1d4+5</t>
  </si>
  <si>
    <t>Invisible Stalker</t>
  </si>
  <si>
    <t>Slam</t>
  </si>
  <si>
    <t>Grapple</t>
  </si>
  <si>
    <t>2d6+4</t>
  </si>
  <si>
    <t>Spot</t>
  </si>
  <si>
    <t>Search</t>
  </si>
  <si>
    <t>Survival</t>
  </si>
  <si>
    <t>Invisible Stalker 5-28</t>
  </si>
  <si>
    <t>Invisible Stalker 5-29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</si>
</sst>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rgb="FFFF0000"/>
      <name val="Times New Roman"/>
      <family val="1"/>
    </font>
    <font>
      <i/>
      <sz val="12"/>
      <color theme="0"/>
      <name val="Times New Roman"/>
      <family val="1"/>
    </font>
    <font>
      <b/>
      <sz val="12"/>
      <color theme="1" tint="0.34998626667073579"/>
      <name val="Times New Roman"/>
      <family val="1"/>
    </font>
    <font>
      <i/>
      <sz val="12"/>
      <color theme="0" tint="-0.499984740745262"/>
      <name val="Times New Roman"/>
      <family val="1"/>
    </font>
    <font>
      <i/>
      <sz val="12"/>
      <color indexed="81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</fills>
  <borders count="62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</cellStyleXfs>
  <cellXfs count="210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0" fillId="9" borderId="3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5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4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2" fillId="0" borderId="52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14" fillId="23" borderId="54" xfId="0" applyFont="1" applyFill="1" applyBorder="1" applyAlignment="1">
      <alignment horizontal="center" vertical="center"/>
    </xf>
    <xf numFmtId="0" fontId="15" fillId="19" borderId="54" xfId="0" applyFont="1" applyFill="1" applyBorder="1" applyAlignment="1">
      <alignment horizontal="center" vertical="center"/>
    </xf>
    <xf numFmtId="0" fontId="15" fillId="25" borderId="54" xfId="0" applyFont="1" applyFill="1" applyBorder="1" applyAlignment="1">
      <alignment horizontal="center" vertical="center"/>
    </xf>
    <xf numFmtId="0" fontId="14" fillId="9" borderId="54" xfId="0" applyFont="1" applyFill="1" applyBorder="1" applyAlignment="1">
      <alignment horizontal="center" vertical="center"/>
    </xf>
    <xf numFmtId="0" fontId="14" fillId="26" borderId="54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0" fillId="8" borderId="30" xfId="0" applyFill="1" applyBorder="1" applyAlignment="1">
      <alignment horizontal="center" vertical="center"/>
    </xf>
    <xf numFmtId="0" fontId="0" fillId="8" borderId="32" xfId="0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2" fillId="3" borderId="37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0" fillId="3" borderId="38" xfId="0" quotePrefix="1" applyFill="1" applyBorder="1" applyAlignment="1">
      <alignment vertical="center"/>
    </xf>
    <xf numFmtId="164" fontId="0" fillId="3" borderId="0" xfId="0" applyNumberForma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right" vertical="center"/>
    </xf>
    <xf numFmtId="164" fontId="0" fillId="3" borderId="40" xfId="0" applyNumberForma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0" fillId="8" borderId="31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22" borderId="8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0" fillId="27" borderId="32" xfId="0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1" fillId="28" borderId="32" xfId="0" applyFont="1" applyFill="1" applyBorder="1" applyAlignment="1">
      <alignment horizontal="center" vertical="center"/>
    </xf>
    <xf numFmtId="0" fontId="0" fillId="27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8" borderId="30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7" borderId="34" xfId="0" applyFont="1" applyFill="1" applyBorder="1" applyAlignment="1">
      <alignment horizontal="center" vertical="center" wrapText="1"/>
    </xf>
    <xf numFmtId="0" fontId="2" fillId="28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4" fillId="5" borderId="30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6" fillId="5" borderId="45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7" fillId="5" borderId="51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53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right" vertical="center"/>
    </xf>
    <xf numFmtId="164" fontId="7" fillId="5" borderId="0" xfId="0" applyNumberFormat="1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right" vertical="center"/>
    </xf>
    <xf numFmtId="164" fontId="7" fillId="5" borderId="40" xfId="0" applyNumberFormat="1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center" vertical="center"/>
    </xf>
    <xf numFmtId="0" fontId="0" fillId="13" borderId="18" xfId="0" quotePrefix="1" applyFill="1" applyBorder="1" applyAlignment="1">
      <alignment horizontal="center" vertical="center"/>
    </xf>
    <xf numFmtId="0" fontId="3" fillId="13" borderId="49" xfId="0" applyFont="1" applyFill="1" applyBorder="1" applyAlignment="1">
      <alignment horizontal="center" vertical="center"/>
    </xf>
    <xf numFmtId="1" fontId="5" fillId="18" borderId="46" xfId="0" applyNumberFormat="1" applyFont="1" applyFill="1" applyBorder="1" applyAlignment="1">
      <alignment horizontal="center" vertical="center"/>
    </xf>
    <xf numFmtId="0" fontId="22" fillId="8" borderId="48" xfId="0" applyFont="1" applyFill="1" applyBorder="1" applyAlignment="1">
      <alignment horizontal="center" vertical="center"/>
    </xf>
    <xf numFmtId="0" fontId="23" fillId="9" borderId="8" xfId="0" applyFont="1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14" fillId="5" borderId="5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13" fillId="9" borderId="24" xfId="0" applyFont="1" applyFill="1" applyBorder="1" applyAlignment="1">
      <alignment horizontal="center" vertical="center"/>
    </xf>
    <xf numFmtId="0" fontId="0" fillId="13" borderId="58" xfId="0" applyFill="1" applyBorder="1" applyAlignment="1">
      <alignment horizontal="center" vertical="center"/>
    </xf>
    <xf numFmtId="0" fontId="0" fillId="13" borderId="59" xfId="0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22" borderId="5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9" fillId="16" borderId="61" xfId="0" applyFont="1" applyFill="1" applyBorder="1" applyAlignment="1">
      <alignment horizontal="center" vertical="center"/>
    </xf>
    <xf numFmtId="0" fontId="0" fillId="20" borderId="24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24" fillId="16" borderId="8" xfId="0" applyFont="1" applyFill="1" applyBorder="1" applyAlignment="1">
      <alignment horizontal="center" vertical="center"/>
    </xf>
    <xf numFmtId="0" fontId="25" fillId="12" borderId="8" xfId="0" applyFont="1" applyFill="1" applyBorder="1" applyAlignment="1">
      <alignment horizontal="center" vertical="center"/>
    </xf>
    <xf numFmtId="0" fontId="0" fillId="19" borderId="8" xfId="0" applyFill="1" applyBorder="1" applyAlignment="1">
      <alignment horizontal="center" vertical="center"/>
    </xf>
    <xf numFmtId="0" fontId="25" fillId="12" borderId="5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20" fontId="19" fillId="0" borderId="56" xfId="0" applyNumberFormat="1" applyFont="1" applyBorder="1" applyAlignment="1">
      <alignment horizontal="center" vertical="center"/>
    </xf>
    <xf numFmtId="0" fontId="2" fillId="19" borderId="57" xfId="0" applyFont="1" applyFill="1" applyBorder="1" applyAlignment="1">
      <alignment horizontal="center" vertical="center" wrapText="1"/>
    </xf>
    <xf numFmtId="0" fontId="6" fillId="29" borderId="57" xfId="0" applyFont="1" applyFill="1" applyBorder="1" applyAlignment="1">
      <alignment horizontal="center" vertical="center" wrapText="1"/>
    </xf>
    <xf numFmtId="0" fontId="2" fillId="30" borderId="57" xfId="0" applyFont="1" applyFill="1" applyBorder="1" applyAlignment="1">
      <alignment horizontal="center" vertical="center" wrapText="1"/>
    </xf>
    <xf numFmtId="0" fontId="4" fillId="14" borderId="50" xfId="0" applyFont="1" applyFill="1" applyBorder="1" applyAlignment="1">
      <alignment horizontal="center" vertical="center" wrapText="1"/>
    </xf>
    <xf numFmtId="0" fontId="3" fillId="14" borderId="49" xfId="0" quotePrefix="1" applyFont="1" applyFill="1" applyBorder="1" applyAlignment="1">
      <alignment horizontal="center" vertical="center"/>
    </xf>
    <xf numFmtId="0" fontId="3" fillId="7" borderId="32" xfId="0" applyFont="1" applyFill="1" applyBorder="1" applyAlignment="1">
      <alignment horizontal="center" vertical="center"/>
    </xf>
    <xf numFmtId="0" fontId="0" fillId="28" borderId="30" xfId="0" applyFill="1" applyBorder="1" applyAlignment="1">
      <alignment horizontal="center" vertical="center"/>
    </xf>
    <xf numFmtId="0" fontId="0" fillId="28" borderId="32" xfId="0" applyFill="1" applyBorder="1" applyAlignment="1">
      <alignment horizontal="center" vertical="center"/>
    </xf>
  </cellXfs>
  <cellStyles count="13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Percent" xfId="11" builtinId="5"/>
    <cellStyle name="Percent 2" xfId="6" xr:uid="{00000000-0005-0000-0000-00000B000000}"/>
    <cellStyle name="Percent 2 2" xfId="8" xr:uid="{00000000-0005-0000-0000-00000C000000}"/>
  </cellStyles>
  <dxfs count="303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CC99FF"/>
      <color rgb="FF9966FF"/>
      <color rgb="FFFF00FF"/>
      <color rgb="FFFF6600"/>
      <color rgb="FF00CCFF"/>
      <color rgb="FF0033CC"/>
      <color rgb="FF00FF00"/>
      <color rgb="FFFF9900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7</c:v>
                </c:pt>
                <c:pt idx="3">
                  <c:v>10</c:v>
                </c:pt>
                <c:pt idx="4">
                  <c:v>5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9</c:v>
                </c:pt>
                <c:pt idx="3">
                  <c:v>9</c:v>
                </c:pt>
                <c:pt idx="4">
                  <c:v>14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5</c:v>
                </c:pt>
                <c:pt idx="1">
                  <c:v>12</c:v>
                </c:pt>
                <c:pt idx="2">
                  <c:v>6</c:v>
                </c:pt>
                <c:pt idx="3">
                  <c:v>14</c:v>
                </c:pt>
                <c:pt idx="4">
                  <c:v>12</c:v>
                </c:pt>
                <c:pt idx="5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3</c:v>
                </c:pt>
                <c:pt idx="1">
                  <c:v>8</c:v>
                </c:pt>
                <c:pt idx="2">
                  <c:v>13</c:v>
                </c:pt>
                <c:pt idx="3">
                  <c:v>22</c:v>
                </c:pt>
                <c:pt idx="4">
                  <c:v>20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8</c:v>
                </c:pt>
                <c:pt idx="1">
                  <c:v>10</c:v>
                </c:pt>
                <c:pt idx="2">
                  <c:v>18</c:v>
                </c:pt>
                <c:pt idx="3">
                  <c:v>33</c:v>
                </c:pt>
                <c:pt idx="4">
                  <c:v>27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6</c:v>
                </c:pt>
                <c:pt idx="1">
                  <c:v>12</c:v>
                </c:pt>
                <c:pt idx="2">
                  <c:v>32</c:v>
                </c:pt>
                <c:pt idx="3">
                  <c:v>24</c:v>
                </c:pt>
                <c:pt idx="4">
                  <c:v>27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7</c:v>
                </c:pt>
                <c:pt idx="1">
                  <c:v>25</c:v>
                </c:pt>
                <c:pt idx="2">
                  <c:v>27</c:v>
                </c:pt>
                <c:pt idx="3">
                  <c:v>55</c:v>
                </c:pt>
                <c:pt idx="4">
                  <c:v>30</c:v>
                </c:pt>
                <c:pt idx="5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8</c:v>
                </c:pt>
                <c:pt idx="5">
                  <c:v>6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12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7</c:v>
                </c:pt>
                <c:pt idx="1">
                  <c:v>9</c:v>
                </c:pt>
                <c:pt idx="2">
                  <c:v>6</c:v>
                </c:pt>
                <c:pt idx="3">
                  <c:v>13</c:v>
                </c:pt>
                <c:pt idx="4">
                  <c:v>18</c:v>
                </c:pt>
                <c:pt idx="5">
                  <c:v>32</c:v>
                </c:pt>
                <c:pt idx="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10</c:v>
                </c:pt>
                <c:pt idx="1">
                  <c:v>9</c:v>
                </c:pt>
                <c:pt idx="2">
                  <c:v>14</c:v>
                </c:pt>
                <c:pt idx="3">
                  <c:v>22</c:v>
                </c:pt>
                <c:pt idx="4">
                  <c:v>33</c:v>
                </c:pt>
                <c:pt idx="5">
                  <c:v>24</c:v>
                </c:pt>
                <c:pt idx="6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5</c:v>
                </c:pt>
                <c:pt idx="1">
                  <c:v>14</c:v>
                </c:pt>
                <c:pt idx="2">
                  <c:v>12</c:v>
                </c:pt>
                <c:pt idx="3">
                  <c:v>20</c:v>
                </c:pt>
                <c:pt idx="4">
                  <c:v>27</c:v>
                </c:pt>
                <c:pt idx="5">
                  <c:v>27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10</c:v>
                </c:pt>
                <c:pt idx="1">
                  <c:v>15</c:v>
                </c:pt>
                <c:pt idx="2">
                  <c:v>23</c:v>
                </c:pt>
                <c:pt idx="3">
                  <c:v>28</c:v>
                </c:pt>
                <c:pt idx="4">
                  <c:v>29</c:v>
                </c:pt>
                <c:pt idx="5">
                  <c:v>35</c:v>
                </c:pt>
                <c:pt idx="6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7</c:v>
                </c:pt>
                <c:pt idx="3">
                  <c:v>10</c:v>
                </c:pt>
                <c:pt idx="4">
                  <c:v>5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9</c:v>
                </c:pt>
                <c:pt idx="3">
                  <c:v>9</c:v>
                </c:pt>
                <c:pt idx="4">
                  <c:v>14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5</c:v>
                </c:pt>
                <c:pt idx="1">
                  <c:v>12</c:v>
                </c:pt>
                <c:pt idx="2">
                  <c:v>6</c:v>
                </c:pt>
                <c:pt idx="3">
                  <c:v>14</c:v>
                </c:pt>
                <c:pt idx="4">
                  <c:v>12</c:v>
                </c:pt>
                <c:pt idx="5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3</c:v>
                </c:pt>
                <c:pt idx="1">
                  <c:v>8</c:v>
                </c:pt>
                <c:pt idx="2">
                  <c:v>13</c:v>
                </c:pt>
                <c:pt idx="3">
                  <c:v>22</c:v>
                </c:pt>
                <c:pt idx="4">
                  <c:v>20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8</c:v>
                </c:pt>
                <c:pt idx="1">
                  <c:v>10</c:v>
                </c:pt>
                <c:pt idx="2">
                  <c:v>18</c:v>
                </c:pt>
                <c:pt idx="3">
                  <c:v>33</c:v>
                </c:pt>
                <c:pt idx="4">
                  <c:v>27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6</c:v>
                </c:pt>
                <c:pt idx="1">
                  <c:v>12</c:v>
                </c:pt>
                <c:pt idx="2">
                  <c:v>32</c:v>
                </c:pt>
                <c:pt idx="3">
                  <c:v>24</c:v>
                </c:pt>
                <c:pt idx="4">
                  <c:v>27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7</c:v>
                </c:pt>
                <c:pt idx="1">
                  <c:v>25</c:v>
                </c:pt>
                <c:pt idx="2">
                  <c:v>27</c:v>
                </c:pt>
                <c:pt idx="3">
                  <c:v>55</c:v>
                </c:pt>
                <c:pt idx="4">
                  <c:v>30</c:v>
                </c:pt>
                <c:pt idx="5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showGridLines="0" zoomScaleNormal="100" workbookViewId="0"/>
  </sheetViews>
  <sheetFormatPr defaultRowHeight="15.6" x14ac:dyDescent="0.3"/>
  <cols>
    <col min="1" max="1" width="14.09765625" style="44" bestFit="1" customWidth="1"/>
    <col min="2" max="2" width="6.296875" style="49" bestFit="1" customWidth="1"/>
    <col min="3" max="3" width="8.5" style="49" bestFit="1" customWidth="1"/>
    <col min="4" max="4" width="4.296875" style="49" bestFit="1" customWidth="1"/>
    <col min="5" max="5" width="8.3984375" style="49" bestFit="1" customWidth="1"/>
    <col min="6" max="6" width="5.69921875" style="49" bestFit="1" customWidth="1"/>
    <col min="7" max="7" width="4.19921875" style="44" customWidth="1"/>
    <col min="8" max="8" width="14.09765625" style="44" bestFit="1" customWidth="1"/>
    <col min="9" max="9" width="4.8984375" style="44" bestFit="1" customWidth="1"/>
    <col min="10" max="10" width="24.5" style="44" bestFit="1" customWidth="1"/>
    <col min="11" max="11" width="4.19921875" style="44" customWidth="1"/>
    <col min="12" max="12" width="15.3984375" style="44" customWidth="1"/>
    <col min="13" max="13" width="4.3984375" style="44" bestFit="1" customWidth="1"/>
    <col min="14" max="14" width="6.796875" style="44" bestFit="1" customWidth="1"/>
    <col min="15" max="15" width="13" style="44" bestFit="1" customWidth="1"/>
    <col min="16" max="16384" width="8.796875" style="44"/>
  </cols>
  <sheetData>
    <row r="1" spans="1:14" s="39" customFormat="1" ht="31.8" thickBot="1" x14ac:dyDescent="0.35">
      <c r="A1" s="37" t="s">
        <v>0</v>
      </c>
      <c r="B1" s="37" t="s">
        <v>1</v>
      </c>
      <c r="C1" s="37" t="s">
        <v>2</v>
      </c>
      <c r="D1" s="38" t="s">
        <v>3</v>
      </c>
      <c r="E1" s="37" t="s">
        <v>4</v>
      </c>
      <c r="F1" s="37" t="s">
        <v>5</v>
      </c>
      <c r="H1" s="40" t="s">
        <v>21</v>
      </c>
      <c r="I1" s="40"/>
      <c r="J1" s="40"/>
      <c r="K1" s="40"/>
      <c r="L1" s="40" t="s">
        <v>92</v>
      </c>
      <c r="M1" s="40"/>
      <c r="N1" s="40"/>
    </row>
    <row r="2" spans="1:14" ht="16.8" thickTop="1" thickBot="1" x14ac:dyDescent="0.35">
      <c r="A2" s="81" t="s">
        <v>72</v>
      </c>
      <c r="B2" s="81">
        <v>1</v>
      </c>
      <c r="C2" s="45">
        <v>4</v>
      </c>
      <c r="D2" s="46">
        <v>17</v>
      </c>
      <c r="E2" s="45">
        <f t="shared" ref="E2:E7" si="0">SUM(C2:D2)</f>
        <v>21</v>
      </c>
      <c r="F2" s="45" t="s">
        <v>6</v>
      </c>
      <c r="H2" s="82" t="s">
        <v>0</v>
      </c>
      <c r="I2" s="83" t="s">
        <v>22</v>
      </c>
      <c r="J2" s="84" t="s">
        <v>23</v>
      </c>
      <c r="L2" s="153" t="s">
        <v>0</v>
      </c>
      <c r="M2" s="154" t="s">
        <v>93</v>
      </c>
      <c r="N2" s="155" t="s">
        <v>67</v>
      </c>
    </row>
    <row r="3" spans="1:14" x14ac:dyDescent="0.3">
      <c r="A3" s="81" t="s">
        <v>123</v>
      </c>
      <c r="B3" s="81">
        <v>1</v>
      </c>
      <c r="C3" s="45">
        <v>5</v>
      </c>
      <c r="D3" s="46">
        <v>10</v>
      </c>
      <c r="E3" s="45">
        <f t="shared" si="0"/>
        <v>15</v>
      </c>
      <c r="F3" s="45" t="s">
        <v>6</v>
      </c>
      <c r="H3" s="85" t="s">
        <v>71</v>
      </c>
      <c r="I3" s="86">
        <v>15</v>
      </c>
      <c r="J3" s="87" t="s">
        <v>74</v>
      </c>
      <c r="L3" s="156" t="s">
        <v>144</v>
      </c>
      <c r="M3" s="139">
        <v>7</v>
      </c>
      <c r="N3" s="157" t="s">
        <v>133</v>
      </c>
    </row>
    <row r="4" spans="1:14" ht="16.2" thickBot="1" x14ac:dyDescent="0.35">
      <c r="A4" s="81" t="s">
        <v>73</v>
      </c>
      <c r="B4" s="81">
        <v>1</v>
      </c>
      <c r="C4" s="45">
        <v>4</v>
      </c>
      <c r="D4" s="46">
        <v>10</v>
      </c>
      <c r="E4" s="45">
        <f t="shared" si="0"/>
        <v>14</v>
      </c>
      <c r="F4" s="45" t="s">
        <v>6</v>
      </c>
      <c r="H4" s="85" t="s">
        <v>73</v>
      </c>
      <c r="I4" s="81">
        <v>15</v>
      </c>
      <c r="J4" s="87" t="s">
        <v>75</v>
      </c>
      <c r="L4" s="158"/>
      <c r="M4" s="159"/>
      <c r="N4" s="160"/>
    </row>
    <row r="5" spans="1:14" x14ac:dyDescent="0.3">
      <c r="A5" s="81" t="s">
        <v>71</v>
      </c>
      <c r="B5" s="81">
        <v>1</v>
      </c>
      <c r="C5" s="45">
        <v>3</v>
      </c>
      <c r="D5" s="46">
        <v>9</v>
      </c>
      <c r="E5" s="45">
        <f t="shared" si="0"/>
        <v>12</v>
      </c>
      <c r="F5" s="45" t="s">
        <v>6</v>
      </c>
      <c r="H5" s="85" t="s">
        <v>72</v>
      </c>
      <c r="I5" s="81">
        <v>15</v>
      </c>
      <c r="J5" s="87" t="s">
        <v>76</v>
      </c>
      <c r="L5" s="161" t="s">
        <v>24</v>
      </c>
      <c r="M5" s="162">
        <f>SUM(M3:M4)</f>
        <v>7</v>
      </c>
      <c r="N5" s="157"/>
    </row>
    <row r="6" spans="1:14" x14ac:dyDescent="0.3">
      <c r="A6" s="139" t="s">
        <v>144</v>
      </c>
      <c r="B6" s="139">
        <v>2</v>
      </c>
      <c r="C6" s="45">
        <v>1</v>
      </c>
      <c r="D6" s="46">
        <v>11</v>
      </c>
      <c r="E6" s="45">
        <f t="shared" si="0"/>
        <v>12</v>
      </c>
      <c r="F6" s="45" t="s">
        <v>6</v>
      </c>
      <c r="H6" s="85" t="s">
        <v>122</v>
      </c>
      <c r="I6" s="81">
        <v>15</v>
      </c>
      <c r="J6" s="87" t="s">
        <v>125</v>
      </c>
      <c r="L6" s="161" t="s">
        <v>117</v>
      </c>
      <c r="M6" s="162">
        <f>AVERAGE(M3:M4)</f>
        <v>7</v>
      </c>
      <c r="N6" s="157"/>
    </row>
    <row r="7" spans="1:14" ht="16.2" thickBot="1" x14ac:dyDescent="0.35">
      <c r="A7" s="81" t="s">
        <v>122</v>
      </c>
      <c r="B7" s="81">
        <v>1</v>
      </c>
      <c r="C7" s="45">
        <v>1</v>
      </c>
      <c r="D7" s="46">
        <v>6</v>
      </c>
      <c r="E7" s="45">
        <f t="shared" si="0"/>
        <v>7</v>
      </c>
      <c r="F7" s="45" t="s">
        <v>126</v>
      </c>
      <c r="H7" s="171" t="s">
        <v>123</v>
      </c>
      <c r="I7" s="172">
        <v>15</v>
      </c>
      <c r="J7" s="173" t="s">
        <v>124</v>
      </c>
      <c r="L7" s="163" t="s">
        <v>25</v>
      </c>
      <c r="M7" s="164">
        <f>COUNT(M3:M4)</f>
        <v>1</v>
      </c>
      <c r="N7" s="165"/>
    </row>
    <row r="8" spans="1:14" x14ac:dyDescent="0.3">
      <c r="H8" s="88" t="s">
        <v>24</v>
      </c>
      <c r="I8" s="89">
        <f>SUM(I3:I7)</f>
        <v>75</v>
      </c>
      <c r="J8" s="87"/>
    </row>
    <row r="9" spans="1:14" x14ac:dyDescent="0.3">
      <c r="D9" s="46">
        <f t="shared" ref="D9" ca="1" si="1">RANDBETWEEN(1,20)</f>
        <v>20</v>
      </c>
      <c r="H9" s="88" t="s">
        <v>25</v>
      </c>
      <c r="I9" s="89">
        <f>COUNT(I3:I7)</f>
        <v>5</v>
      </c>
      <c r="J9" s="90"/>
      <c r="L9" s="96" t="s">
        <v>31</v>
      </c>
      <c r="M9" s="97">
        <f>I10</f>
        <v>18.75</v>
      </c>
      <c r="N9" s="95"/>
    </row>
    <row r="10" spans="1:14" x14ac:dyDescent="0.3">
      <c r="H10" s="88" t="s">
        <v>27</v>
      </c>
      <c r="I10" s="91">
        <f>I8/4</f>
        <v>18.75</v>
      </c>
      <c r="J10" s="87" t="s">
        <v>28</v>
      </c>
      <c r="L10" s="96" t="s">
        <v>32</v>
      </c>
      <c r="M10" s="97">
        <f>I11</f>
        <v>37.5</v>
      </c>
      <c r="N10" s="95"/>
    </row>
    <row r="11" spans="1:14" ht="16.2" thickBot="1" x14ac:dyDescent="0.35">
      <c r="H11" s="92" t="s">
        <v>29</v>
      </c>
      <c r="I11" s="93">
        <f>I10*2</f>
        <v>37.5</v>
      </c>
      <c r="J11" s="94" t="s">
        <v>30</v>
      </c>
      <c r="L11" s="96" t="s">
        <v>33</v>
      </c>
      <c r="M11" s="97">
        <f>I8</f>
        <v>75</v>
      </c>
      <c r="N11" s="95"/>
    </row>
    <row r="12" spans="1:14" ht="16.2" thickTop="1" x14ac:dyDescent="0.3">
      <c r="H12" s="95"/>
      <c r="I12" s="95"/>
      <c r="J12" s="95"/>
      <c r="N12" s="95"/>
    </row>
    <row r="13" spans="1:14" x14ac:dyDescent="0.3">
      <c r="L13" s="98" t="s">
        <v>34</v>
      </c>
      <c r="M13" s="97">
        <f>M5</f>
        <v>7</v>
      </c>
    </row>
  </sheetData>
  <sortState ref="A2:F7">
    <sortCondition descending="1" ref="E2:E7"/>
    <sortCondition descending="1" ref="C2:C7"/>
  </sortState>
  <conditionalFormatting sqref="M13">
    <cfRule type="cellIs" dxfId="302" priority="1434" operator="greaterThan">
      <formula>$M$11</formula>
    </cfRule>
    <cfRule type="cellIs" dxfId="301" priority="1435" operator="between">
      <formula>$M$10</formula>
      <formula>$M$11</formula>
    </cfRule>
    <cfRule type="cellIs" dxfId="300" priority="1436" operator="between">
      <formula>$M$9</formula>
      <formula>$M$10</formula>
    </cfRule>
    <cfRule type="cellIs" dxfId="299" priority="1437" operator="lessThan">
      <formula>$M$9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5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5.8984375" style="49" bestFit="1" customWidth="1"/>
    <col min="2" max="2" width="21.59765625" style="49" bestFit="1" customWidth="1"/>
    <col min="3" max="3" width="7.296875" style="49" bestFit="1" customWidth="1"/>
    <col min="4" max="4" width="3.59765625" style="49" bestFit="1" customWidth="1"/>
    <col min="5" max="5" width="7.796875" style="49" bestFit="1" customWidth="1"/>
    <col min="6" max="6" width="8" style="49" bestFit="1" customWidth="1"/>
    <col min="7" max="7" width="9" style="49" bestFit="1" customWidth="1"/>
    <col min="8" max="8" width="6.796875" style="49" bestFit="1" customWidth="1"/>
    <col min="9" max="9" width="7.5" style="49" bestFit="1" customWidth="1"/>
    <col min="10" max="10" width="8.5" style="49" bestFit="1" customWidth="1"/>
    <col min="11" max="11" width="8.796875" style="49" bestFit="1" customWidth="1"/>
    <col min="12" max="12" width="7.296875" style="61" bestFit="1" customWidth="1"/>
    <col min="13" max="13" width="7.5" style="61" bestFit="1" customWidth="1"/>
    <col min="14" max="14" width="2.296875" style="49" customWidth="1"/>
    <col min="15" max="15" width="7.59765625" style="49" bestFit="1" customWidth="1"/>
    <col min="16" max="16" width="8.09765625" style="49" bestFit="1" customWidth="1"/>
    <col min="17" max="17" width="7.796875" style="49" bestFit="1" customWidth="1"/>
    <col min="18" max="18" width="9" style="49" bestFit="1" customWidth="1"/>
    <col min="19" max="19" width="7.59765625" style="49" bestFit="1" customWidth="1"/>
    <col min="20" max="20" width="9" style="49" bestFit="1" customWidth="1"/>
    <col min="21" max="16384" width="8.796875" style="49"/>
  </cols>
  <sheetData>
    <row r="1" spans="1:20" s="57" customFormat="1" ht="31.8" thickBot="1" x14ac:dyDescent="0.35">
      <c r="A1" s="56" t="s">
        <v>82</v>
      </c>
      <c r="B1" s="62" t="s">
        <v>83</v>
      </c>
      <c r="C1" s="62" t="s">
        <v>84</v>
      </c>
      <c r="D1" s="56" t="s">
        <v>85</v>
      </c>
      <c r="E1" s="56" t="s">
        <v>113</v>
      </c>
      <c r="F1" s="56" t="s">
        <v>112</v>
      </c>
      <c r="G1" s="56" t="s">
        <v>111</v>
      </c>
      <c r="H1" s="56" t="s">
        <v>110</v>
      </c>
      <c r="I1" s="56" t="s">
        <v>114</v>
      </c>
      <c r="J1" s="56" t="s">
        <v>86</v>
      </c>
      <c r="K1" s="56" t="s">
        <v>87</v>
      </c>
      <c r="L1" s="56" t="s">
        <v>88</v>
      </c>
      <c r="M1" s="56" t="s">
        <v>89</v>
      </c>
      <c r="O1" s="202" t="s">
        <v>90</v>
      </c>
      <c r="P1" s="76">
        <v>1850</v>
      </c>
      <c r="Q1" s="203" t="s">
        <v>137</v>
      </c>
      <c r="R1" s="201">
        <v>0.87152777777777779</v>
      </c>
      <c r="S1" s="204" t="s">
        <v>136</v>
      </c>
      <c r="T1" s="201">
        <f>R1+((P1)/(24*60*10))</f>
        <v>1</v>
      </c>
    </row>
    <row r="2" spans="1:20" ht="16.8" x14ac:dyDescent="0.3">
      <c r="A2" s="65" t="s">
        <v>71</v>
      </c>
      <c r="B2" s="63" t="s">
        <v>94</v>
      </c>
      <c r="C2" s="64"/>
      <c r="D2" s="58">
        <v>15</v>
      </c>
      <c r="E2" s="59" t="s">
        <v>91</v>
      </c>
      <c r="F2" s="59" t="s">
        <v>91</v>
      </c>
      <c r="G2" s="59" t="s">
        <v>100</v>
      </c>
      <c r="H2" s="59" t="s">
        <v>91</v>
      </c>
      <c r="I2" s="58"/>
      <c r="J2" s="58">
        <f t="shared" ref="J2:J18" si="0">IF($E2="þ",$D2,IF($F2="þ",($D2*10),IF($G2="þ",($D2*100),IF($H2="þ",($D2*600),$I2))))</f>
        <v>1500</v>
      </c>
      <c r="K2" s="58">
        <f t="shared" ref="K2:K16" si="1">J2+C2</f>
        <v>1500</v>
      </c>
      <c r="L2" s="59" t="s">
        <v>91</v>
      </c>
      <c r="M2" s="60" t="str">
        <f t="shared" ref="M2:M16" si="2">IF(K2&lt;=$P$1,"þ","q")</f>
        <v>þ</v>
      </c>
    </row>
    <row r="3" spans="1:20" ht="16.8" x14ac:dyDescent="0.3">
      <c r="A3" s="65" t="s">
        <v>71</v>
      </c>
      <c r="B3" s="63" t="s">
        <v>134</v>
      </c>
      <c r="C3" s="64"/>
      <c r="D3" s="58">
        <v>15</v>
      </c>
      <c r="E3" s="59" t="s">
        <v>91</v>
      </c>
      <c r="F3" s="59" t="s">
        <v>91</v>
      </c>
      <c r="G3" s="59" t="s">
        <v>100</v>
      </c>
      <c r="H3" s="59" t="s">
        <v>91</v>
      </c>
      <c r="I3" s="58"/>
      <c r="J3" s="58">
        <f t="shared" si="0"/>
        <v>1500</v>
      </c>
      <c r="K3" s="58">
        <f t="shared" ref="K3" si="3">J3+C3</f>
        <v>1500</v>
      </c>
      <c r="L3" s="59" t="s">
        <v>91</v>
      </c>
      <c r="M3" s="60" t="str">
        <f t="shared" ref="M3" si="4">IF(K3&lt;=$P$1,"þ","q")</f>
        <v>þ</v>
      </c>
    </row>
    <row r="4" spans="1:20" ht="16.8" x14ac:dyDescent="0.3">
      <c r="A4" s="65" t="s">
        <v>71</v>
      </c>
      <c r="B4" s="63" t="s">
        <v>135</v>
      </c>
      <c r="C4" s="64">
        <v>4</v>
      </c>
      <c r="D4" s="58">
        <v>15</v>
      </c>
      <c r="E4" s="59" t="s">
        <v>100</v>
      </c>
      <c r="F4" s="59" t="s">
        <v>91</v>
      </c>
      <c r="G4" s="59" t="s">
        <v>91</v>
      </c>
      <c r="H4" s="59" t="s">
        <v>91</v>
      </c>
      <c r="I4" s="58"/>
      <c r="J4" s="58">
        <f t="shared" si="0"/>
        <v>15</v>
      </c>
      <c r="K4" s="58">
        <f t="shared" ref="K4" si="5">J4+C4</f>
        <v>19</v>
      </c>
      <c r="L4" s="59" t="s">
        <v>100</v>
      </c>
      <c r="M4" s="60" t="str">
        <f t="shared" ref="M4" si="6">IF(K4&lt;=$P$1,"þ","q")</f>
        <v>þ</v>
      </c>
    </row>
    <row r="5" spans="1:20" ht="16.8" x14ac:dyDescent="0.3">
      <c r="A5" s="65" t="s">
        <v>71</v>
      </c>
      <c r="B5" s="63" t="s">
        <v>99</v>
      </c>
      <c r="C5" s="64"/>
      <c r="D5" s="58">
        <v>15</v>
      </c>
      <c r="E5" s="59" t="s">
        <v>91</v>
      </c>
      <c r="F5" s="59" t="s">
        <v>100</v>
      </c>
      <c r="G5" s="59" t="s">
        <v>91</v>
      </c>
      <c r="H5" s="59" t="s">
        <v>91</v>
      </c>
      <c r="I5" s="58"/>
      <c r="J5" s="58">
        <f t="shared" si="0"/>
        <v>150</v>
      </c>
      <c r="K5" s="58">
        <f t="shared" si="1"/>
        <v>150</v>
      </c>
      <c r="L5" s="59" t="s">
        <v>91</v>
      </c>
      <c r="M5" s="60" t="str">
        <f t="shared" si="2"/>
        <v>þ</v>
      </c>
    </row>
    <row r="6" spans="1:20" ht="16.8" x14ac:dyDescent="0.3">
      <c r="A6" s="65" t="s">
        <v>71</v>
      </c>
      <c r="B6" s="63" t="s">
        <v>135</v>
      </c>
      <c r="C6" s="64">
        <v>97</v>
      </c>
      <c r="D6" s="58">
        <v>15</v>
      </c>
      <c r="E6" s="59" t="s">
        <v>100</v>
      </c>
      <c r="F6" s="59" t="s">
        <v>91</v>
      </c>
      <c r="G6" s="59" t="s">
        <v>91</v>
      </c>
      <c r="H6" s="59" t="s">
        <v>91</v>
      </c>
      <c r="I6" s="58"/>
      <c r="J6" s="58">
        <f t="shared" si="0"/>
        <v>15</v>
      </c>
      <c r="K6" s="58">
        <f t="shared" si="1"/>
        <v>112</v>
      </c>
      <c r="L6" s="59" t="s">
        <v>100</v>
      </c>
      <c r="M6" s="60" t="str">
        <f t="shared" si="2"/>
        <v>þ</v>
      </c>
    </row>
    <row r="7" spans="1:20" ht="16.8" x14ac:dyDescent="0.3">
      <c r="A7" s="66" t="s">
        <v>73</v>
      </c>
      <c r="B7" s="63" t="s">
        <v>95</v>
      </c>
      <c r="C7" s="64">
        <v>67</v>
      </c>
      <c r="D7" s="58">
        <v>6</v>
      </c>
      <c r="E7" s="59" t="s">
        <v>100</v>
      </c>
      <c r="F7" s="59" t="s">
        <v>91</v>
      </c>
      <c r="G7" s="59" t="s">
        <v>91</v>
      </c>
      <c r="H7" s="59" t="s">
        <v>91</v>
      </c>
      <c r="I7" s="58"/>
      <c r="J7" s="58">
        <f t="shared" si="0"/>
        <v>6</v>
      </c>
      <c r="K7" s="58">
        <f t="shared" si="1"/>
        <v>73</v>
      </c>
      <c r="L7" s="59" t="s">
        <v>100</v>
      </c>
      <c r="M7" s="60" t="str">
        <f t="shared" si="2"/>
        <v>þ</v>
      </c>
      <c r="O7" s="80"/>
    </row>
    <row r="8" spans="1:20" ht="16.8" x14ac:dyDescent="0.3">
      <c r="A8" s="66" t="s">
        <v>73</v>
      </c>
      <c r="B8" s="63" t="s">
        <v>121</v>
      </c>
      <c r="C8" s="64"/>
      <c r="D8" s="58" t="s">
        <v>96</v>
      </c>
      <c r="E8" s="59" t="s">
        <v>91</v>
      </c>
      <c r="F8" s="59" t="s">
        <v>91</v>
      </c>
      <c r="G8" s="59" t="s">
        <v>91</v>
      </c>
      <c r="H8" s="59" t="s">
        <v>91</v>
      </c>
      <c r="I8" s="58">
        <v>100</v>
      </c>
      <c r="J8" s="58">
        <f t="shared" si="0"/>
        <v>100</v>
      </c>
      <c r="K8" s="58">
        <f t="shared" si="1"/>
        <v>100</v>
      </c>
      <c r="L8" s="59" t="s">
        <v>91</v>
      </c>
      <c r="M8" s="60" t="str">
        <f t="shared" si="2"/>
        <v>þ</v>
      </c>
      <c r="O8" s="80"/>
    </row>
    <row r="9" spans="1:20" ht="16.8" x14ac:dyDescent="0.3">
      <c r="A9" s="66" t="s">
        <v>73</v>
      </c>
      <c r="B9" s="63" t="s">
        <v>120</v>
      </c>
      <c r="C9" s="64"/>
      <c r="D9" s="58" t="s">
        <v>96</v>
      </c>
      <c r="E9" s="59" t="s">
        <v>91</v>
      </c>
      <c r="F9" s="59" t="s">
        <v>91</v>
      </c>
      <c r="G9" s="59" t="s">
        <v>91</v>
      </c>
      <c r="H9" s="59" t="s">
        <v>91</v>
      </c>
      <c r="I9" s="58">
        <v>600</v>
      </c>
      <c r="J9" s="58">
        <f t="shared" si="0"/>
        <v>600</v>
      </c>
      <c r="K9" s="58">
        <f t="shared" si="1"/>
        <v>600</v>
      </c>
      <c r="L9" s="59" t="s">
        <v>91</v>
      </c>
      <c r="M9" s="60" t="str">
        <f t="shared" si="2"/>
        <v>þ</v>
      </c>
      <c r="O9" s="80"/>
    </row>
    <row r="10" spans="1:20" ht="16.8" x14ac:dyDescent="0.3">
      <c r="A10" s="175" t="s">
        <v>122</v>
      </c>
      <c r="B10" s="63" t="s">
        <v>130</v>
      </c>
      <c r="C10" s="64"/>
      <c r="D10" s="58">
        <v>8</v>
      </c>
      <c r="E10" s="59" t="s">
        <v>100</v>
      </c>
      <c r="F10" s="59" t="s">
        <v>91</v>
      </c>
      <c r="G10" s="59" t="s">
        <v>91</v>
      </c>
      <c r="H10" s="59" t="s">
        <v>91</v>
      </c>
      <c r="I10" s="58"/>
      <c r="J10" s="58">
        <f t="shared" ref="J10:J14" si="7">IF($E10="þ",$D10,IF($F10="þ",($D10*10),IF($G10="þ",($D10*100),IF($H10="þ",($D10*600),$I10))))</f>
        <v>8</v>
      </c>
      <c r="K10" s="58">
        <f t="shared" ref="K10:K13" si="8">J10+C10</f>
        <v>8</v>
      </c>
      <c r="L10" s="59" t="s">
        <v>91</v>
      </c>
      <c r="M10" s="60" t="str">
        <f t="shared" ref="M10:M13" si="9">IF(K10&lt;=$P$1,"þ","q")</f>
        <v>þ</v>
      </c>
      <c r="O10" s="80"/>
    </row>
    <row r="11" spans="1:20" ht="16.8" x14ac:dyDescent="0.3">
      <c r="A11" s="175" t="s">
        <v>122</v>
      </c>
      <c r="B11" s="63" t="s">
        <v>129</v>
      </c>
      <c r="C11" s="64"/>
      <c r="D11" s="58">
        <v>8</v>
      </c>
      <c r="E11" s="59" t="s">
        <v>91</v>
      </c>
      <c r="F11" s="59" t="s">
        <v>100</v>
      </c>
      <c r="G11" s="59" t="s">
        <v>91</v>
      </c>
      <c r="H11" s="59" t="s">
        <v>91</v>
      </c>
      <c r="I11" s="58"/>
      <c r="J11" s="58">
        <f t="shared" si="7"/>
        <v>80</v>
      </c>
      <c r="K11" s="58">
        <f t="shared" ref="K11" si="10">J11+C11</f>
        <v>80</v>
      </c>
      <c r="L11" s="59" t="s">
        <v>91</v>
      </c>
      <c r="M11" s="60" t="str">
        <f t="shared" ref="M11" si="11">IF(K11&lt;=$P$1,"þ","q")</f>
        <v>þ</v>
      </c>
      <c r="O11" s="80"/>
    </row>
    <row r="12" spans="1:20" ht="16.8" x14ac:dyDescent="0.3">
      <c r="A12" s="175" t="s">
        <v>122</v>
      </c>
      <c r="B12" s="63" t="s">
        <v>131</v>
      </c>
      <c r="C12" s="64"/>
      <c r="D12" s="58">
        <v>8</v>
      </c>
      <c r="E12" s="59" t="s">
        <v>91</v>
      </c>
      <c r="F12" s="59" t="s">
        <v>100</v>
      </c>
      <c r="G12" s="59" t="s">
        <v>91</v>
      </c>
      <c r="H12" s="59" t="s">
        <v>91</v>
      </c>
      <c r="I12" s="58"/>
      <c r="J12" s="58">
        <f t="shared" si="7"/>
        <v>80</v>
      </c>
      <c r="K12" s="58">
        <f t="shared" si="8"/>
        <v>80</v>
      </c>
      <c r="L12" s="59" t="s">
        <v>91</v>
      </c>
      <c r="M12" s="60" t="str">
        <f t="shared" si="9"/>
        <v>þ</v>
      </c>
      <c r="O12" s="80"/>
    </row>
    <row r="13" spans="1:20" ht="16.8" x14ac:dyDescent="0.3">
      <c r="A13" s="175" t="s">
        <v>122</v>
      </c>
      <c r="B13" s="63" t="s">
        <v>132</v>
      </c>
      <c r="C13" s="64"/>
      <c r="D13" s="58">
        <v>8</v>
      </c>
      <c r="E13" s="59" t="s">
        <v>91</v>
      </c>
      <c r="F13" s="59" t="s">
        <v>91</v>
      </c>
      <c r="G13" s="59" t="s">
        <v>100</v>
      </c>
      <c r="H13" s="59" t="s">
        <v>91</v>
      </c>
      <c r="I13" s="58"/>
      <c r="J13" s="58">
        <f t="shared" si="7"/>
        <v>800</v>
      </c>
      <c r="K13" s="58">
        <f t="shared" si="8"/>
        <v>800</v>
      </c>
      <c r="L13" s="59" t="s">
        <v>91</v>
      </c>
      <c r="M13" s="60" t="str">
        <f t="shared" si="9"/>
        <v>þ</v>
      </c>
      <c r="O13" s="80"/>
    </row>
    <row r="14" spans="1:20" ht="16.8" x14ac:dyDescent="0.3">
      <c r="A14" s="175" t="s">
        <v>122</v>
      </c>
      <c r="B14" s="63" t="s">
        <v>138</v>
      </c>
      <c r="C14" s="64">
        <v>30</v>
      </c>
      <c r="D14" s="58">
        <v>8</v>
      </c>
      <c r="E14" s="59" t="s">
        <v>91</v>
      </c>
      <c r="F14" s="59" t="s">
        <v>91</v>
      </c>
      <c r="G14" s="59" t="s">
        <v>100</v>
      </c>
      <c r="H14" s="59" t="s">
        <v>91</v>
      </c>
      <c r="I14" s="58"/>
      <c r="J14" s="58">
        <f t="shared" si="7"/>
        <v>800</v>
      </c>
      <c r="K14" s="58">
        <f t="shared" ref="K14" si="12">J14+C14</f>
        <v>830</v>
      </c>
      <c r="L14" s="59" t="s">
        <v>100</v>
      </c>
      <c r="M14" s="60" t="str">
        <f t="shared" ref="M14" si="13">IF(K14&lt;=$P$1,"þ","q")</f>
        <v>þ</v>
      </c>
      <c r="O14" s="80"/>
    </row>
    <row r="15" spans="1:20" ht="16.8" x14ac:dyDescent="0.3">
      <c r="A15" s="67" t="s">
        <v>72</v>
      </c>
      <c r="B15" s="63" t="s">
        <v>119</v>
      </c>
      <c r="C15" s="64"/>
      <c r="D15" s="58">
        <v>15</v>
      </c>
      <c r="E15" s="59" t="s">
        <v>91</v>
      </c>
      <c r="F15" s="59" t="s">
        <v>91</v>
      </c>
      <c r="G15" s="59" t="s">
        <v>100</v>
      </c>
      <c r="H15" s="59" t="s">
        <v>91</v>
      </c>
      <c r="I15" s="58"/>
      <c r="J15" s="58">
        <f t="shared" si="0"/>
        <v>1500</v>
      </c>
      <c r="K15" s="58">
        <f t="shared" si="1"/>
        <v>1500</v>
      </c>
      <c r="L15" s="59" t="s">
        <v>91</v>
      </c>
      <c r="M15" s="60" t="str">
        <f t="shared" si="2"/>
        <v>þ</v>
      </c>
      <c r="O15" s="80"/>
    </row>
    <row r="16" spans="1:20" ht="16.8" x14ac:dyDescent="0.3">
      <c r="A16" s="67" t="s">
        <v>72</v>
      </c>
      <c r="B16" s="63" t="s">
        <v>94</v>
      </c>
      <c r="C16" s="64"/>
      <c r="D16" s="58">
        <v>15</v>
      </c>
      <c r="E16" s="59" t="s">
        <v>91</v>
      </c>
      <c r="F16" s="59" t="s">
        <v>91</v>
      </c>
      <c r="G16" s="59" t="s">
        <v>100</v>
      </c>
      <c r="H16" s="59" t="s">
        <v>91</v>
      </c>
      <c r="I16" s="58"/>
      <c r="J16" s="58">
        <f t="shared" si="0"/>
        <v>1500</v>
      </c>
      <c r="K16" s="58">
        <f t="shared" si="1"/>
        <v>1500</v>
      </c>
      <c r="L16" s="59" t="s">
        <v>91</v>
      </c>
      <c r="M16" s="60" t="str">
        <f t="shared" si="2"/>
        <v>þ</v>
      </c>
      <c r="O16" s="80"/>
    </row>
    <row r="17" spans="1:15" ht="16.8" x14ac:dyDescent="0.3">
      <c r="A17" s="67" t="s">
        <v>72</v>
      </c>
      <c r="B17" s="63" t="s">
        <v>118</v>
      </c>
      <c r="C17" s="64"/>
      <c r="D17" s="58">
        <v>15</v>
      </c>
      <c r="E17" s="59" t="s">
        <v>91</v>
      </c>
      <c r="F17" s="59" t="s">
        <v>100</v>
      </c>
      <c r="G17" s="59" t="s">
        <v>91</v>
      </c>
      <c r="H17" s="59" t="s">
        <v>91</v>
      </c>
      <c r="I17" s="58"/>
      <c r="J17" s="58">
        <f t="shared" si="0"/>
        <v>150</v>
      </c>
      <c r="K17" s="58">
        <f t="shared" ref="K17" si="14">J17+C17</f>
        <v>150</v>
      </c>
      <c r="L17" s="59" t="s">
        <v>91</v>
      </c>
      <c r="M17" s="60" t="str">
        <f t="shared" ref="M17" si="15">IF(K17&lt;=$P$1,"þ","q")</f>
        <v>þ</v>
      </c>
      <c r="O17" s="80"/>
    </row>
    <row r="18" spans="1:15" ht="16.8" x14ac:dyDescent="0.3">
      <c r="A18" s="67" t="s">
        <v>72</v>
      </c>
      <c r="B18" s="63" t="s">
        <v>116</v>
      </c>
      <c r="C18" s="64"/>
      <c r="D18" s="58">
        <v>15</v>
      </c>
      <c r="E18" s="59" t="s">
        <v>100</v>
      </c>
      <c r="F18" s="59" t="s">
        <v>91</v>
      </c>
      <c r="G18" s="59" t="s">
        <v>91</v>
      </c>
      <c r="H18" s="59" t="s">
        <v>91</v>
      </c>
      <c r="I18" s="58"/>
      <c r="J18" s="58">
        <f t="shared" si="0"/>
        <v>15</v>
      </c>
      <c r="K18" s="58">
        <f t="shared" ref="K18" si="16">J18+C18</f>
        <v>15</v>
      </c>
      <c r="L18" s="59" t="s">
        <v>91</v>
      </c>
      <c r="M18" s="60" t="str">
        <f t="shared" ref="M18" si="17">IF(K18&lt;=$P$1,"þ","q")</f>
        <v>þ</v>
      </c>
      <c r="O18" s="80"/>
    </row>
    <row r="19" spans="1:15" x14ac:dyDescent="0.3">
      <c r="O19" s="44"/>
    </row>
    <row r="20" spans="1:15" ht="31.2" x14ac:dyDescent="0.3">
      <c r="A20" s="56" t="s">
        <v>82</v>
      </c>
      <c r="B20" s="62" t="s">
        <v>83</v>
      </c>
      <c r="C20" s="62" t="s">
        <v>84</v>
      </c>
      <c r="D20" s="56" t="s">
        <v>85</v>
      </c>
      <c r="E20" s="56" t="s">
        <v>113</v>
      </c>
      <c r="F20" s="56" t="s">
        <v>112</v>
      </c>
      <c r="G20" s="56" t="s">
        <v>111</v>
      </c>
      <c r="H20" s="56" t="s">
        <v>110</v>
      </c>
      <c r="I20" s="56" t="s">
        <v>114</v>
      </c>
      <c r="J20" s="56" t="s">
        <v>86</v>
      </c>
      <c r="K20" s="56" t="s">
        <v>87</v>
      </c>
      <c r="L20" s="56" t="s">
        <v>88</v>
      </c>
      <c r="M20" s="56" t="s">
        <v>89</v>
      </c>
    </row>
    <row r="21" spans="1:15" ht="16.8" x14ac:dyDescent="0.3">
      <c r="A21" s="68"/>
      <c r="B21" s="63"/>
      <c r="C21" s="64"/>
      <c r="D21" s="58"/>
      <c r="E21" s="59" t="s">
        <v>91</v>
      </c>
      <c r="F21" s="59" t="s">
        <v>91</v>
      </c>
      <c r="G21" s="59" t="s">
        <v>91</v>
      </c>
      <c r="H21" s="59" t="s">
        <v>91</v>
      </c>
      <c r="I21" s="58"/>
      <c r="J21" s="58">
        <f t="shared" ref="J21:J25" si="18">IF($E21="þ",$D21,IF($F21="þ",($D21*10),IF($G21="þ",($D21*100),IF($H21="þ",($D21*600),$I21))))</f>
        <v>0</v>
      </c>
      <c r="K21" s="58">
        <f t="shared" ref="K21:K25" si="19">J21+C21</f>
        <v>0</v>
      </c>
      <c r="L21" s="59" t="s">
        <v>91</v>
      </c>
      <c r="M21" s="60" t="str">
        <f t="shared" ref="M21:M25" si="20">IF(K21&lt;=$P$1,"þ","q")</f>
        <v>þ</v>
      </c>
      <c r="O21" s="44"/>
    </row>
    <row r="22" spans="1:15" ht="16.8" x14ac:dyDescent="0.3">
      <c r="A22" s="68"/>
      <c r="B22" s="63"/>
      <c r="C22" s="64"/>
      <c r="D22" s="58"/>
      <c r="E22" s="59" t="s">
        <v>91</v>
      </c>
      <c r="F22" s="59" t="s">
        <v>91</v>
      </c>
      <c r="G22" s="59" t="s">
        <v>91</v>
      </c>
      <c r="H22" s="59" t="s">
        <v>91</v>
      </c>
      <c r="I22" s="58"/>
      <c r="J22" s="58">
        <f t="shared" si="18"/>
        <v>0</v>
      </c>
      <c r="K22" s="58">
        <f t="shared" si="19"/>
        <v>0</v>
      </c>
      <c r="L22" s="59" t="s">
        <v>91</v>
      </c>
      <c r="M22" s="60" t="str">
        <f t="shared" si="20"/>
        <v>þ</v>
      </c>
      <c r="O22" s="80"/>
    </row>
    <row r="23" spans="1:15" ht="16.8" x14ac:dyDescent="0.3">
      <c r="A23" s="68"/>
      <c r="B23" s="63"/>
      <c r="C23" s="64"/>
      <c r="D23" s="58"/>
      <c r="E23" s="59" t="s">
        <v>91</v>
      </c>
      <c r="F23" s="59" t="s">
        <v>91</v>
      </c>
      <c r="G23" s="59" t="s">
        <v>91</v>
      </c>
      <c r="H23" s="59" t="s">
        <v>91</v>
      </c>
      <c r="I23" s="58"/>
      <c r="J23" s="58">
        <f t="shared" si="18"/>
        <v>0</v>
      </c>
      <c r="K23" s="58">
        <f t="shared" ref="K23" si="21">J23+C23</f>
        <v>0</v>
      </c>
      <c r="L23" s="59" t="s">
        <v>91</v>
      </c>
      <c r="M23" s="60" t="str">
        <f t="shared" ref="M23" si="22">IF(K23&lt;=$P$1,"þ","q")</f>
        <v>þ</v>
      </c>
      <c r="O23" s="80"/>
    </row>
    <row r="24" spans="1:15" ht="16.8" x14ac:dyDescent="0.3">
      <c r="A24" s="69"/>
      <c r="B24" s="63"/>
      <c r="C24" s="64"/>
      <c r="D24" s="58"/>
      <c r="E24" s="59" t="s">
        <v>91</v>
      </c>
      <c r="F24" s="59" t="s">
        <v>91</v>
      </c>
      <c r="G24" s="59" t="s">
        <v>91</v>
      </c>
      <c r="H24" s="59" t="s">
        <v>91</v>
      </c>
      <c r="I24" s="58"/>
      <c r="J24" s="58">
        <f t="shared" si="18"/>
        <v>0</v>
      </c>
      <c r="K24" s="58">
        <f t="shared" si="19"/>
        <v>0</v>
      </c>
      <c r="L24" s="59" t="s">
        <v>91</v>
      </c>
      <c r="M24" s="60" t="str">
        <f t="shared" si="20"/>
        <v>þ</v>
      </c>
    </row>
    <row r="25" spans="1:15" ht="16.8" x14ac:dyDescent="0.3">
      <c r="A25" s="69"/>
      <c r="B25" s="63"/>
      <c r="C25" s="64"/>
      <c r="D25" s="58"/>
      <c r="E25" s="59" t="s">
        <v>91</v>
      </c>
      <c r="F25" s="59" t="s">
        <v>91</v>
      </c>
      <c r="G25" s="59" t="s">
        <v>91</v>
      </c>
      <c r="H25" s="59" t="s">
        <v>91</v>
      </c>
      <c r="I25" s="58"/>
      <c r="J25" s="58">
        <f t="shared" si="18"/>
        <v>0</v>
      </c>
      <c r="K25" s="58">
        <f t="shared" si="19"/>
        <v>0</v>
      </c>
      <c r="L25" s="59" t="s">
        <v>91</v>
      </c>
      <c r="M25" s="60" t="str">
        <f t="shared" si="20"/>
        <v>þ</v>
      </c>
    </row>
  </sheetData>
  <sortState ref="A2:M19">
    <sortCondition ref="A2:A19"/>
    <sortCondition ref="C2:C19"/>
  </sortState>
  <conditionalFormatting sqref="M2 G7:H7 G8 H8:H9 L25:M25 L8:M9 M24 M5 M7">
    <cfRule type="cellIs" dxfId="298" priority="475" stopIfTrue="1" operator="equal">
      <formula>"þ"</formula>
    </cfRule>
  </conditionalFormatting>
  <conditionalFormatting sqref="K24:K25 K2 K5 K7:K9">
    <cfRule type="cellIs" dxfId="297" priority="474" operator="lessThan">
      <formula>$P$1</formula>
    </cfRule>
  </conditionalFormatting>
  <conditionalFormatting sqref="L19:M19">
    <cfRule type="cellIs" dxfId="296" priority="473" stopIfTrue="1" operator="equal">
      <formula>"þ"</formula>
    </cfRule>
  </conditionalFormatting>
  <conditionalFormatting sqref="M21">
    <cfRule type="cellIs" dxfId="295" priority="472" stopIfTrue="1" operator="equal">
      <formula>"þ"</formula>
    </cfRule>
  </conditionalFormatting>
  <conditionalFormatting sqref="K21">
    <cfRule type="cellIs" dxfId="294" priority="471" operator="lessThan">
      <formula>$P$1</formula>
    </cfRule>
  </conditionalFormatting>
  <conditionalFormatting sqref="M21">
    <cfRule type="cellIs" dxfId="293" priority="470" stopIfTrue="1" operator="equal">
      <formula>"þ"</formula>
    </cfRule>
  </conditionalFormatting>
  <conditionalFormatting sqref="K21">
    <cfRule type="cellIs" dxfId="292" priority="469" operator="lessThan">
      <formula>$P$1</formula>
    </cfRule>
  </conditionalFormatting>
  <conditionalFormatting sqref="P1">
    <cfRule type="cellIs" dxfId="291" priority="457" operator="equal">
      <formula>0</formula>
    </cfRule>
  </conditionalFormatting>
  <conditionalFormatting sqref="M22">
    <cfRule type="cellIs" dxfId="290" priority="444" stopIfTrue="1" operator="equal">
      <formula>"þ"</formula>
    </cfRule>
  </conditionalFormatting>
  <conditionalFormatting sqref="K22">
    <cfRule type="cellIs" dxfId="289" priority="456" operator="lessThan">
      <formula>$P$1</formula>
    </cfRule>
  </conditionalFormatting>
  <conditionalFormatting sqref="M22">
    <cfRule type="cellIs" dxfId="288" priority="455" stopIfTrue="1" operator="equal">
      <formula>"þ"</formula>
    </cfRule>
  </conditionalFormatting>
  <conditionalFormatting sqref="M22">
    <cfRule type="cellIs" dxfId="287" priority="454" stopIfTrue="1" operator="equal">
      <formula>"þ"</formula>
    </cfRule>
  </conditionalFormatting>
  <conditionalFormatting sqref="K22">
    <cfRule type="cellIs" dxfId="286" priority="453" operator="lessThan">
      <formula>$P$1</formula>
    </cfRule>
  </conditionalFormatting>
  <conditionalFormatting sqref="M22">
    <cfRule type="cellIs" dxfId="285" priority="452" stopIfTrue="1" operator="equal">
      <formula>"þ"</formula>
    </cfRule>
  </conditionalFormatting>
  <conditionalFormatting sqref="M22">
    <cfRule type="cellIs" dxfId="284" priority="451" stopIfTrue="1" operator="equal">
      <formula>"þ"</formula>
    </cfRule>
  </conditionalFormatting>
  <conditionalFormatting sqref="K22">
    <cfRule type="cellIs" dxfId="283" priority="450" operator="lessThan">
      <formula>$P$1</formula>
    </cfRule>
  </conditionalFormatting>
  <conditionalFormatting sqref="M22">
    <cfRule type="cellIs" dxfId="282" priority="449" stopIfTrue="1" operator="equal">
      <formula>"þ"</formula>
    </cfRule>
  </conditionalFormatting>
  <conditionalFormatting sqref="M22">
    <cfRule type="cellIs" dxfId="281" priority="448" stopIfTrue="1" operator="equal">
      <formula>"þ"</formula>
    </cfRule>
  </conditionalFormatting>
  <conditionalFormatting sqref="K22">
    <cfRule type="cellIs" dxfId="280" priority="447" operator="lessThan">
      <formula>$P$1</formula>
    </cfRule>
  </conditionalFormatting>
  <conditionalFormatting sqref="K22">
    <cfRule type="cellIs" dxfId="279" priority="446" operator="lessThan">
      <formula>$P$1</formula>
    </cfRule>
  </conditionalFormatting>
  <conditionalFormatting sqref="M22">
    <cfRule type="cellIs" dxfId="278" priority="445" stopIfTrue="1" operator="equal">
      <formula>"þ"</formula>
    </cfRule>
  </conditionalFormatting>
  <conditionalFormatting sqref="K22">
    <cfRule type="cellIs" dxfId="277" priority="443" operator="lessThan">
      <formula>$P$1</formula>
    </cfRule>
  </conditionalFormatting>
  <conditionalFormatting sqref="M22">
    <cfRule type="cellIs" dxfId="276" priority="442" stopIfTrue="1" operator="equal">
      <formula>"þ"</formula>
    </cfRule>
  </conditionalFormatting>
  <conditionalFormatting sqref="M22">
    <cfRule type="cellIs" dxfId="275" priority="441" stopIfTrue="1" operator="equal">
      <formula>"þ"</formula>
    </cfRule>
  </conditionalFormatting>
  <conditionalFormatting sqref="K22">
    <cfRule type="cellIs" dxfId="274" priority="440" operator="lessThan">
      <formula>$P$1</formula>
    </cfRule>
  </conditionalFormatting>
  <conditionalFormatting sqref="M22">
    <cfRule type="cellIs" dxfId="273" priority="439" stopIfTrue="1" operator="equal">
      <formula>"þ"</formula>
    </cfRule>
  </conditionalFormatting>
  <conditionalFormatting sqref="M22">
    <cfRule type="cellIs" dxfId="272" priority="438" stopIfTrue="1" operator="equal">
      <formula>"þ"</formula>
    </cfRule>
  </conditionalFormatting>
  <conditionalFormatting sqref="K22">
    <cfRule type="cellIs" dxfId="271" priority="437" operator="lessThan">
      <formula>$P$1</formula>
    </cfRule>
  </conditionalFormatting>
  <conditionalFormatting sqref="L21:L22">
    <cfRule type="cellIs" dxfId="270" priority="436" stopIfTrue="1" operator="equal">
      <formula>"þ"</formula>
    </cfRule>
  </conditionalFormatting>
  <conditionalFormatting sqref="L21:L22">
    <cfRule type="cellIs" dxfId="269" priority="435" stopIfTrue="1" operator="equal">
      <formula>"þ"</formula>
    </cfRule>
  </conditionalFormatting>
  <conditionalFormatting sqref="M24:M25">
    <cfRule type="cellIs" dxfId="268" priority="434" stopIfTrue="1" operator="equal">
      <formula>"þ"</formula>
    </cfRule>
  </conditionalFormatting>
  <conditionalFormatting sqref="K25">
    <cfRule type="cellIs" dxfId="267" priority="433" operator="lessThan">
      <formula>$P$1</formula>
    </cfRule>
  </conditionalFormatting>
  <conditionalFormatting sqref="M24:M25">
    <cfRule type="cellIs" dxfId="266" priority="432" stopIfTrue="1" operator="equal">
      <formula>"þ"</formula>
    </cfRule>
  </conditionalFormatting>
  <conditionalFormatting sqref="K25">
    <cfRule type="cellIs" dxfId="265" priority="431" operator="lessThan">
      <formula>$P$1</formula>
    </cfRule>
  </conditionalFormatting>
  <conditionalFormatting sqref="M24:M25">
    <cfRule type="cellIs" dxfId="264" priority="430" stopIfTrue="1" operator="equal">
      <formula>"þ"</formula>
    </cfRule>
  </conditionalFormatting>
  <conditionalFormatting sqref="K25">
    <cfRule type="cellIs" dxfId="263" priority="429" operator="lessThan">
      <formula>$P$1</formula>
    </cfRule>
  </conditionalFormatting>
  <conditionalFormatting sqref="K24">
    <cfRule type="cellIs" dxfId="262" priority="428" operator="lessThan">
      <formula>$P$1</formula>
    </cfRule>
  </conditionalFormatting>
  <conditionalFormatting sqref="K24">
    <cfRule type="cellIs" dxfId="261" priority="427" operator="lessThan">
      <formula>$P$1</formula>
    </cfRule>
  </conditionalFormatting>
  <conditionalFormatting sqref="L25">
    <cfRule type="cellIs" dxfId="260" priority="426" stopIfTrue="1" operator="equal">
      <formula>"þ"</formula>
    </cfRule>
  </conditionalFormatting>
  <conditionalFormatting sqref="L25">
    <cfRule type="cellIs" dxfId="259" priority="425" stopIfTrue="1" operator="equal">
      <formula>"þ"</formula>
    </cfRule>
  </conditionalFormatting>
  <conditionalFormatting sqref="L25">
    <cfRule type="cellIs" dxfId="258" priority="424" stopIfTrue="1" operator="equal">
      <formula>"þ"</formula>
    </cfRule>
  </conditionalFormatting>
  <conditionalFormatting sqref="E2:F2 H2">
    <cfRule type="cellIs" dxfId="257" priority="421" stopIfTrue="1" operator="equal">
      <formula>"þ"</formula>
    </cfRule>
  </conditionalFormatting>
  <conditionalFormatting sqref="E21:F21 E24:F24 H24 H21 F21:F22 F24:F25">
    <cfRule type="cellIs" dxfId="256" priority="416" stopIfTrue="1" operator="equal">
      <formula>"þ"</formula>
    </cfRule>
  </conditionalFormatting>
  <conditionalFormatting sqref="E25:F25 H25">
    <cfRule type="cellIs" dxfId="255" priority="413" stopIfTrue="1" operator="equal">
      <formula>"þ"</formula>
    </cfRule>
  </conditionalFormatting>
  <conditionalFormatting sqref="E25:F25 H25">
    <cfRule type="cellIs" dxfId="254" priority="412" stopIfTrue="1" operator="equal">
      <formula>"þ"</formula>
    </cfRule>
  </conditionalFormatting>
  <conditionalFormatting sqref="E22:F22 H22">
    <cfRule type="cellIs" dxfId="253" priority="411" stopIfTrue="1" operator="equal">
      <formula>"þ"</formula>
    </cfRule>
  </conditionalFormatting>
  <conditionalFormatting sqref="E24:F24 H24">
    <cfRule type="cellIs" dxfId="252" priority="410" stopIfTrue="1" operator="equal">
      <formula>"þ"</formula>
    </cfRule>
  </conditionalFormatting>
  <conditionalFormatting sqref="G2">
    <cfRule type="cellIs" dxfId="251" priority="390" stopIfTrue="1" operator="equal">
      <formula>"þ"</formula>
    </cfRule>
  </conditionalFormatting>
  <conditionalFormatting sqref="G21 G24">
    <cfRule type="cellIs" dxfId="250" priority="385" stopIfTrue="1" operator="equal">
      <formula>"þ"</formula>
    </cfRule>
  </conditionalFormatting>
  <conditionalFormatting sqref="G25">
    <cfRule type="cellIs" dxfId="249" priority="382" stopIfTrue="1" operator="equal">
      <formula>"þ"</formula>
    </cfRule>
  </conditionalFormatting>
  <conditionalFormatting sqref="G25">
    <cfRule type="cellIs" dxfId="248" priority="381" stopIfTrue="1" operator="equal">
      <formula>"þ"</formula>
    </cfRule>
  </conditionalFormatting>
  <conditionalFormatting sqref="G22">
    <cfRule type="cellIs" dxfId="247" priority="380" stopIfTrue="1" operator="equal">
      <formula>"þ"</formula>
    </cfRule>
  </conditionalFormatting>
  <conditionalFormatting sqref="G24">
    <cfRule type="cellIs" dxfId="246" priority="379" stopIfTrue="1" operator="equal">
      <formula>"þ"</formula>
    </cfRule>
  </conditionalFormatting>
  <conditionalFormatting sqref="M16">
    <cfRule type="cellIs" dxfId="245" priority="378" stopIfTrue="1" operator="equal">
      <formula>"þ"</formula>
    </cfRule>
  </conditionalFormatting>
  <conditionalFormatting sqref="M16">
    <cfRule type="cellIs" dxfId="244" priority="377" stopIfTrue="1" operator="equal">
      <formula>"þ"</formula>
    </cfRule>
  </conditionalFormatting>
  <conditionalFormatting sqref="K16">
    <cfRule type="cellIs" dxfId="243" priority="376" operator="lessThan">
      <formula>$P$1</formula>
    </cfRule>
  </conditionalFormatting>
  <conditionalFormatting sqref="E7:F7 E16 H16 E8:E9">
    <cfRule type="cellIs" dxfId="242" priority="375" stopIfTrue="1" operator="equal">
      <formula>"þ"</formula>
    </cfRule>
  </conditionalFormatting>
  <conditionalFormatting sqref="E7:F7 E16 H16 E8:E9">
    <cfRule type="cellIs" dxfId="241" priority="374" stopIfTrue="1" operator="equal">
      <formula>"þ"</formula>
    </cfRule>
  </conditionalFormatting>
  <conditionalFormatting sqref="G16">
    <cfRule type="cellIs" dxfId="240" priority="373" stopIfTrue="1" operator="equal">
      <formula>"þ"</formula>
    </cfRule>
  </conditionalFormatting>
  <conditionalFormatting sqref="G16">
    <cfRule type="cellIs" dxfId="239" priority="372" stopIfTrue="1" operator="equal">
      <formula>"þ"</formula>
    </cfRule>
  </conditionalFormatting>
  <conditionalFormatting sqref="H5">
    <cfRule type="cellIs" dxfId="238" priority="371" stopIfTrue="1" operator="equal">
      <formula>"þ"</formula>
    </cfRule>
  </conditionalFormatting>
  <conditionalFormatting sqref="H5">
    <cfRule type="cellIs" dxfId="237" priority="370" stopIfTrue="1" operator="equal">
      <formula>"þ"</formula>
    </cfRule>
  </conditionalFormatting>
  <conditionalFormatting sqref="F8 F16">
    <cfRule type="cellIs" dxfId="236" priority="368" stopIfTrue="1" operator="equal">
      <formula>"þ"</formula>
    </cfRule>
  </conditionalFormatting>
  <conditionalFormatting sqref="G9">
    <cfRule type="cellIs" dxfId="235" priority="367" stopIfTrue="1" operator="equal">
      <formula>"þ"</formula>
    </cfRule>
  </conditionalFormatting>
  <conditionalFormatting sqref="F9">
    <cfRule type="cellIs" dxfId="234" priority="366" stopIfTrue="1" operator="equal">
      <formula>"þ"</formula>
    </cfRule>
  </conditionalFormatting>
  <conditionalFormatting sqref="F9">
    <cfRule type="cellIs" dxfId="233" priority="365" stopIfTrue="1" operator="equal">
      <formula>"þ"</formula>
    </cfRule>
  </conditionalFormatting>
  <conditionalFormatting sqref="G17">
    <cfRule type="cellIs" dxfId="232" priority="327" stopIfTrue="1" operator="equal">
      <formula>"þ"</formula>
    </cfRule>
  </conditionalFormatting>
  <conditionalFormatting sqref="G17">
    <cfRule type="cellIs" dxfId="231" priority="326" stopIfTrue="1" operator="equal">
      <formula>"þ"</formula>
    </cfRule>
  </conditionalFormatting>
  <conditionalFormatting sqref="E17">
    <cfRule type="cellIs" dxfId="230" priority="324" stopIfTrue="1" operator="equal">
      <formula>"þ"</formula>
    </cfRule>
  </conditionalFormatting>
  <conditionalFormatting sqref="E17">
    <cfRule type="cellIs" dxfId="229" priority="323" stopIfTrue="1" operator="equal">
      <formula>"þ"</formula>
    </cfRule>
  </conditionalFormatting>
  <conditionalFormatting sqref="E5">
    <cfRule type="cellIs" dxfId="228" priority="320" stopIfTrue="1" operator="equal">
      <formula>"þ"</formula>
    </cfRule>
  </conditionalFormatting>
  <conditionalFormatting sqref="M15">
    <cfRule type="cellIs" dxfId="227" priority="356" stopIfTrue="1" operator="equal">
      <formula>"þ"</formula>
    </cfRule>
  </conditionalFormatting>
  <conditionalFormatting sqref="M15">
    <cfRule type="cellIs" dxfId="226" priority="355" stopIfTrue="1" operator="equal">
      <formula>"þ"</formula>
    </cfRule>
  </conditionalFormatting>
  <conditionalFormatting sqref="K15">
    <cfRule type="cellIs" dxfId="225" priority="354" operator="lessThan">
      <formula>$P$1</formula>
    </cfRule>
  </conditionalFormatting>
  <conditionalFormatting sqref="H15 E15">
    <cfRule type="cellIs" dxfId="224" priority="353" stopIfTrue="1" operator="equal">
      <formula>"þ"</formula>
    </cfRule>
  </conditionalFormatting>
  <conditionalFormatting sqref="H15 E15">
    <cfRule type="cellIs" dxfId="223" priority="352" stopIfTrue="1" operator="equal">
      <formula>"þ"</formula>
    </cfRule>
  </conditionalFormatting>
  <conditionalFormatting sqref="G15">
    <cfRule type="cellIs" dxfId="222" priority="351" stopIfTrue="1" operator="equal">
      <formula>"þ"</formula>
    </cfRule>
  </conditionalFormatting>
  <conditionalFormatting sqref="G15">
    <cfRule type="cellIs" dxfId="221" priority="350" stopIfTrue="1" operator="equal">
      <formula>"þ"</formula>
    </cfRule>
  </conditionalFormatting>
  <conditionalFormatting sqref="F15">
    <cfRule type="cellIs" dxfId="220" priority="349" stopIfTrue="1" operator="equal">
      <formula>"þ"</formula>
    </cfRule>
  </conditionalFormatting>
  <conditionalFormatting sqref="G5">
    <cfRule type="cellIs" dxfId="219" priority="319" stopIfTrue="1" operator="equal">
      <formula>"þ"</formula>
    </cfRule>
  </conditionalFormatting>
  <conditionalFormatting sqref="L17:M17">
    <cfRule type="cellIs" dxfId="218" priority="332" stopIfTrue="1" operator="equal">
      <formula>"þ"</formula>
    </cfRule>
  </conditionalFormatting>
  <conditionalFormatting sqref="L17:M17">
    <cfRule type="cellIs" dxfId="217" priority="331" stopIfTrue="1" operator="equal">
      <formula>"þ"</formula>
    </cfRule>
  </conditionalFormatting>
  <conditionalFormatting sqref="K17">
    <cfRule type="cellIs" dxfId="216" priority="330" operator="lessThan">
      <formula>$P$1</formula>
    </cfRule>
  </conditionalFormatting>
  <conditionalFormatting sqref="H17">
    <cfRule type="cellIs" dxfId="215" priority="329" stopIfTrue="1" operator="equal">
      <formula>"þ"</formula>
    </cfRule>
  </conditionalFormatting>
  <conditionalFormatting sqref="H17">
    <cfRule type="cellIs" dxfId="214" priority="328" stopIfTrue="1" operator="equal">
      <formula>"þ"</formula>
    </cfRule>
  </conditionalFormatting>
  <conditionalFormatting sqref="F17">
    <cfRule type="cellIs" dxfId="213" priority="325" stopIfTrue="1" operator="equal">
      <formula>"þ"</formula>
    </cfRule>
  </conditionalFormatting>
  <conditionalFormatting sqref="H3">
    <cfRule type="cellIs" dxfId="212" priority="284" stopIfTrue="1" operator="equal">
      <formula>"þ"</formula>
    </cfRule>
  </conditionalFormatting>
  <conditionalFormatting sqref="H3">
    <cfRule type="cellIs" dxfId="211" priority="283" stopIfTrue="1" operator="equal">
      <formula>"þ"</formula>
    </cfRule>
  </conditionalFormatting>
  <conditionalFormatting sqref="M18">
    <cfRule type="cellIs" dxfId="210" priority="298" stopIfTrue="1" operator="equal">
      <formula>"þ"</formula>
    </cfRule>
  </conditionalFormatting>
  <conditionalFormatting sqref="M18">
    <cfRule type="cellIs" dxfId="209" priority="297" stopIfTrue="1" operator="equal">
      <formula>"þ"</formula>
    </cfRule>
  </conditionalFormatting>
  <conditionalFormatting sqref="K18">
    <cfRule type="cellIs" dxfId="208" priority="296" operator="lessThan">
      <formula>$P$1</formula>
    </cfRule>
  </conditionalFormatting>
  <conditionalFormatting sqref="H18">
    <cfRule type="cellIs" dxfId="207" priority="295" stopIfTrue="1" operator="equal">
      <formula>"þ"</formula>
    </cfRule>
  </conditionalFormatting>
  <conditionalFormatting sqref="H18">
    <cfRule type="cellIs" dxfId="206" priority="294" stopIfTrue="1" operator="equal">
      <formula>"þ"</formula>
    </cfRule>
  </conditionalFormatting>
  <conditionalFormatting sqref="G18">
    <cfRule type="cellIs" dxfId="205" priority="293" stopIfTrue="1" operator="equal">
      <formula>"þ"</formula>
    </cfRule>
  </conditionalFormatting>
  <conditionalFormatting sqref="G18">
    <cfRule type="cellIs" dxfId="204" priority="292" stopIfTrue="1" operator="equal">
      <formula>"þ"</formula>
    </cfRule>
  </conditionalFormatting>
  <conditionalFormatting sqref="F18">
    <cfRule type="cellIs" dxfId="203" priority="291" stopIfTrue="1" operator="equal">
      <formula>"þ"</formula>
    </cfRule>
  </conditionalFormatting>
  <conditionalFormatting sqref="E18">
    <cfRule type="cellIs" dxfId="202" priority="290" stopIfTrue="1" operator="equal">
      <formula>"þ"</formula>
    </cfRule>
  </conditionalFormatting>
  <conditionalFormatting sqref="E18">
    <cfRule type="cellIs" dxfId="201" priority="289" stopIfTrue="1" operator="equal">
      <formula>"þ"</formula>
    </cfRule>
  </conditionalFormatting>
  <conditionalFormatting sqref="M3">
    <cfRule type="cellIs" dxfId="200" priority="288" stopIfTrue="1" operator="equal">
      <formula>"þ"</formula>
    </cfRule>
  </conditionalFormatting>
  <conditionalFormatting sqref="K3">
    <cfRule type="cellIs" dxfId="199" priority="287" operator="lessThan">
      <formula>$P$1</formula>
    </cfRule>
  </conditionalFormatting>
  <conditionalFormatting sqref="E3">
    <cfRule type="cellIs" dxfId="198" priority="282" stopIfTrue="1" operator="equal">
      <formula>"þ"</formula>
    </cfRule>
  </conditionalFormatting>
  <conditionalFormatting sqref="G3">
    <cfRule type="cellIs" dxfId="197" priority="281" stopIfTrue="1" operator="equal">
      <formula>"þ"</formula>
    </cfRule>
  </conditionalFormatting>
  <conditionalFormatting sqref="F3">
    <cfRule type="cellIs" dxfId="196" priority="280" stopIfTrue="1" operator="equal">
      <formula>"þ"</formula>
    </cfRule>
  </conditionalFormatting>
  <conditionalFormatting sqref="F3">
    <cfRule type="cellIs" dxfId="195" priority="259" stopIfTrue="1" operator="equal">
      <formula>"þ"</formula>
    </cfRule>
  </conditionalFormatting>
  <conditionalFormatting sqref="G3">
    <cfRule type="cellIs" dxfId="194" priority="258" stopIfTrue="1" operator="equal">
      <formula>"þ"</formula>
    </cfRule>
  </conditionalFormatting>
  <conditionalFormatting sqref="F5">
    <cfRule type="cellIs" dxfId="193" priority="257" stopIfTrue="1" operator="equal">
      <formula>"þ"</formula>
    </cfRule>
  </conditionalFormatting>
  <conditionalFormatting sqref="L18">
    <cfRule type="cellIs" dxfId="192" priority="222" stopIfTrue="1" operator="equal">
      <formula>"þ"</formula>
    </cfRule>
  </conditionalFormatting>
  <conditionalFormatting sqref="L18">
    <cfRule type="cellIs" dxfId="191" priority="221" stopIfTrue="1" operator="equal">
      <formula>"þ"</formula>
    </cfRule>
  </conditionalFormatting>
  <conditionalFormatting sqref="L15">
    <cfRule type="cellIs" dxfId="190" priority="235" stopIfTrue="1" operator="equal">
      <formula>"þ"</formula>
    </cfRule>
  </conditionalFormatting>
  <conditionalFormatting sqref="L15">
    <cfRule type="cellIs" dxfId="189" priority="234" stopIfTrue="1" operator="equal">
      <formula>"þ"</formula>
    </cfRule>
  </conditionalFormatting>
  <conditionalFormatting sqref="M10">
    <cfRule type="cellIs" dxfId="188" priority="180" stopIfTrue="1" operator="equal">
      <formula>"þ"</formula>
    </cfRule>
  </conditionalFormatting>
  <conditionalFormatting sqref="M10">
    <cfRule type="cellIs" dxfId="187" priority="179" stopIfTrue="1" operator="equal">
      <formula>"þ"</formula>
    </cfRule>
  </conditionalFormatting>
  <conditionalFormatting sqref="K10">
    <cfRule type="cellIs" dxfId="186" priority="178" operator="lessThan">
      <formula>$P$1</formula>
    </cfRule>
  </conditionalFormatting>
  <conditionalFormatting sqref="E10 H10">
    <cfRule type="cellIs" dxfId="185" priority="177" stopIfTrue="1" operator="equal">
      <formula>"þ"</formula>
    </cfRule>
  </conditionalFormatting>
  <conditionalFormatting sqref="E10 H10">
    <cfRule type="cellIs" dxfId="184" priority="176" stopIfTrue="1" operator="equal">
      <formula>"þ"</formula>
    </cfRule>
  </conditionalFormatting>
  <conditionalFormatting sqref="G10">
    <cfRule type="cellIs" dxfId="183" priority="175" stopIfTrue="1" operator="equal">
      <formula>"þ"</formula>
    </cfRule>
  </conditionalFormatting>
  <conditionalFormatting sqref="G10">
    <cfRule type="cellIs" dxfId="182" priority="174" stopIfTrue="1" operator="equal">
      <formula>"þ"</formula>
    </cfRule>
  </conditionalFormatting>
  <conditionalFormatting sqref="F10">
    <cfRule type="cellIs" dxfId="181" priority="173" stopIfTrue="1" operator="equal">
      <formula>"þ"</formula>
    </cfRule>
  </conditionalFormatting>
  <conditionalFormatting sqref="F10">
    <cfRule type="cellIs" dxfId="180" priority="172" stopIfTrue="1" operator="equal">
      <formula>"þ"</formula>
    </cfRule>
  </conditionalFormatting>
  <conditionalFormatting sqref="L10">
    <cfRule type="cellIs" dxfId="179" priority="171" stopIfTrue="1" operator="equal">
      <formula>"þ"</formula>
    </cfRule>
  </conditionalFormatting>
  <conditionalFormatting sqref="L10">
    <cfRule type="cellIs" dxfId="178" priority="170" stopIfTrue="1" operator="equal">
      <formula>"þ"</formula>
    </cfRule>
  </conditionalFormatting>
  <conditionalFormatting sqref="M12">
    <cfRule type="cellIs" dxfId="177" priority="169" stopIfTrue="1" operator="equal">
      <formula>"þ"</formula>
    </cfRule>
  </conditionalFormatting>
  <conditionalFormatting sqref="M12">
    <cfRule type="cellIs" dxfId="176" priority="168" stopIfTrue="1" operator="equal">
      <formula>"þ"</formula>
    </cfRule>
  </conditionalFormatting>
  <conditionalFormatting sqref="K12">
    <cfRule type="cellIs" dxfId="175" priority="167" operator="lessThan">
      <formula>$P$1</formula>
    </cfRule>
  </conditionalFormatting>
  <conditionalFormatting sqref="E12 H12">
    <cfRule type="cellIs" dxfId="174" priority="166" stopIfTrue="1" operator="equal">
      <formula>"þ"</formula>
    </cfRule>
  </conditionalFormatting>
  <conditionalFormatting sqref="E12 H12">
    <cfRule type="cellIs" dxfId="173" priority="165" stopIfTrue="1" operator="equal">
      <formula>"þ"</formula>
    </cfRule>
  </conditionalFormatting>
  <conditionalFormatting sqref="G12">
    <cfRule type="cellIs" dxfId="172" priority="164" stopIfTrue="1" operator="equal">
      <formula>"þ"</formula>
    </cfRule>
  </conditionalFormatting>
  <conditionalFormatting sqref="G12">
    <cfRule type="cellIs" dxfId="171" priority="163" stopIfTrue="1" operator="equal">
      <formula>"þ"</formula>
    </cfRule>
  </conditionalFormatting>
  <conditionalFormatting sqref="E12">
    <cfRule type="cellIs" dxfId="170" priority="156" stopIfTrue="1" operator="equal">
      <formula>"þ"</formula>
    </cfRule>
  </conditionalFormatting>
  <conditionalFormatting sqref="E12">
    <cfRule type="cellIs" dxfId="169" priority="155" stopIfTrue="1" operator="equal">
      <formula>"þ"</formula>
    </cfRule>
  </conditionalFormatting>
  <conditionalFormatting sqref="M13">
    <cfRule type="cellIs" dxfId="168" priority="154" stopIfTrue="1" operator="equal">
      <formula>"þ"</formula>
    </cfRule>
  </conditionalFormatting>
  <conditionalFormatting sqref="M13">
    <cfRule type="cellIs" dxfId="167" priority="153" stopIfTrue="1" operator="equal">
      <formula>"þ"</formula>
    </cfRule>
  </conditionalFormatting>
  <conditionalFormatting sqref="K13">
    <cfRule type="cellIs" dxfId="166" priority="152" operator="lessThan">
      <formula>$P$1</formula>
    </cfRule>
  </conditionalFormatting>
  <conditionalFormatting sqref="E13 H13">
    <cfRule type="cellIs" dxfId="165" priority="151" stopIfTrue="1" operator="equal">
      <formula>"þ"</formula>
    </cfRule>
  </conditionalFormatting>
  <conditionalFormatting sqref="E13 H13">
    <cfRule type="cellIs" dxfId="164" priority="150" stopIfTrue="1" operator="equal">
      <formula>"þ"</formula>
    </cfRule>
  </conditionalFormatting>
  <conditionalFormatting sqref="G13">
    <cfRule type="cellIs" dxfId="163" priority="149" stopIfTrue="1" operator="equal">
      <formula>"þ"</formula>
    </cfRule>
  </conditionalFormatting>
  <conditionalFormatting sqref="G13">
    <cfRule type="cellIs" dxfId="162" priority="148" stopIfTrue="1" operator="equal">
      <formula>"þ"</formula>
    </cfRule>
  </conditionalFormatting>
  <conditionalFormatting sqref="L13">
    <cfRule type="cellIs" dxfId="161" priority="145" stopIfTrue="1" operator="equal">
      <formula>"þ"</formula>
    </cfRule>
  </conditionalFormatting>
  <conditionalFormatting sqref="L13">
    <cfRule type="cellIs" dxfId="160" priority="144" stopIfTrue="1" operator="equal">
      <formula>"þ"</formula>
    </cfRule>
  </conditionalFormatting>
  <conditionalFormatting sqref="E13">
    <cfRule type="cellIs" dxfId="159" priority="141" stopIfTrue="1" operator="equal">
      <formula>"þ"</formula>
    </cfRule>
  </conditionalFormatting>
  <conditionalFormatting sqref="E13">
    <cfRule type="cellIs" dxfId="158" priority="140" stopIfTrue="1" operator="equal">
      <formula>"þ"</formula>
    </cfRule>
  </conditionalFormatting>
  <conditionalFormatting sqref="M11">
    <cfRule type="cellIs" dxfId="157" priority="128" stopIfTrue="1" operator="equal">
      <formula>"þ"</formula>
    </cfRule>
  </conditionalFormatting>
  <conditionalFormatting sqref="M11">
    <cfRule type="cellIs" dxfId="156" priority="127" stopIfTrue="1" operator="equal">
      <formula>"þ"</formula>
    </cfRule>
  </conditionalFormatting>
  <conditionalFormatting sqref="K11">
    <cfRule type="cellIs" dxfId="155" priority="126" operator="lessThan">
      <formula>$P$1</formula>
    </cfRule>
  </conditionalFormatting>
  <conditionalFormatting sqref="E11 H11">
    <cfRule type="cellIs" dxfId="154" priority="125" stopIfTrue="1" operator="equal">
      <formula>"þ"</formula>
    </cfRule>
  </conditionalFormatting>
  <conditionalFormatting sqref="E11 H11">
    <cfRule type="cellIs" dxfId="153" priority="124" stopIfTrue="1" operator="equal">
      <formula>"þ"</formula>
    </cfRule>
  </conditionalFormatting>
  <conditionalFormatting sqref="G11">
    <cfRule type="cellIs" dxfId="152" priority="123" stopIfTrue="1" operator="equal">
      <formula>"þ"</formula>
    </cfRule>
  </conditionalFormatting>
  <conditionalFormatting sqref="G11">
    <cfRule type="cellIs" dxfId="151" priority="122" stopIfTrue="1" operator="equal">
      <formula>"þ"</formula>
    </cfRule>
  </conditionalFormatting>
  <conditionalFormatting sqref="F11">
    <cfRule type="cellIs" dxfId="150" priority="121" stopIfTrue="1" operator="equal">
      <formula>"þ"</formula>
    </cfRule>
  </conditionalFormatting>
  <conditionalFormatting sqref="F11">
    <cfRule type="cellIs" dxfId="149" priority="120" stopIfTrue="1" operator="equal">
      <formula>"þ"</formula>
    </cfRule>
  </conditionalFormatting>
  <conditionalFormatting sqref="F10">
    <cfRule type="cellIs" dxfId="148" priority="117" stopIfTrue="1" operator="equal">
      <formula>"þ"</formula>
    </cfRule>
  </conditionalFormatting>
  <conditionalFormatting sqref="F10">
    <cfRule type="cellIs" dxfId="147" priority="116" stopIfTrue="1" operator="equal">
      <formula>"þ"</formula>
    </cfRule>
  </conditionalFormatting>
  <conditionalFormatting sqref="E10">
    <cfRule type="cellIs" dxfId="146" priority="115" stopIfTrue="1" operator="equal">
      <formula>"þ"</formula>
    </cfRule>
  </conditionalFormatting>
  <conditionalFormatting sqref="E10">
    <cfRule type="cellIs" dxfId="145" priority="114" stopIfTrue="1" operator="equal">
      <formula>"þ"</formula>
    </cfRule>
  </conditionalFormatting>
  <conditionalFormatting sqref="L11">
    <cfRule type="cellIs" dxfId="144" priority="113" stopIfTrue="1" operator="equal">
      <formula>"þ"</formula>
    </cfRule>
  </conditionalFormatting>
  <conditionalFormatting sqref="L11">
    <cfRule type="cellIs" dxfId="143" priority="112" stopIfTrue="1" operator="equal">
      <formula>"þ"</formula>
    </cfRule>
  </conditionalFormatting>
  <conditionalFormatting sqref="L16">
    <cfRule type="cellIs" dxfId="142" priority="111" stopIfTrue="1" operator="equal">
      <formula>"þ"</formula>
    </cfRule>
  </conditionalFormatting>
  <conditionalFormatting sqref="L16">
    <cfRule type="cellIs" dxfId="141" priority="110" stopIfTrue="1" operator="equal">
      <formula>"þ"</formula>
    </cfRule>
  </conditionalFormatting>
  <conditionalFormatting sqref="F12">
    <cfRule type="cellIs" dxfId="140" priority="109" stopIfTrue="1" operator="equal">
      <formula>"þ"</formula>
    </cfRule>
  </conditionalFormatting>
  <conditionalFormatting sqref="F12">
    <cfRule type="cellIs" dxfId="139" priority="108" stopIfTrue="1" operator="equal">
      <formula>"þ"</formula>
    </cfRule>
  </conditionalFormatting>
  <conditionalFormatting sqref="L12">
    <cfRule type="cellIs" dxfId="138" priority="107" stopIfTrue="1" operator="equal">
      <formula>"þ"</formula>
    </cfRule>
  </conditionalFormatting>
  <conditionalFormatting sqref="L12">
    <cfRule type="cellIs" dxfId="137" priority="106" stopIfTrue="1" operator="equal">
      <formula>"þ"</formula>
    </cfRule>
  </conditionalFormatting>
  <conditionalFormatting sqref="F13">
    <cfRule type="cellIs" dxfId="136" priority="105" stopIfTrue="1" operator="equal">
      <formula>"þ"</formula>
    </cfRule>
  </conditionalFormatting>
  <conditionalFormatting sqref="F13">
    <cfRule type="cellIs" dxfId="135" priority="104" stopIfTrue="1" operator="equal">
      <formula>"þ"</formula>
    </cfRule>
  </conditionalFormatting>
  <conditionalFormatting sqref="F13">
    <cfRule type="cellIs" dxfId="134" priority="103" stopIfTrue="1" operator="equal">
      <formula>"þ"</formula>
    </cfRule>
  </conditionalFormatting>
  <conditionalFormatting sqref="F13">
    <cfRule type="cellIs" dxfId="133" priority="102" stopIfTrue="1" operator="equal">
      <formula>"þ"</formula>
    </cfRule>
  </conditionalFormatting>
  <conditionalFormatting sqref="F13">
    <cfRule type="cellIs" dxfId="132" priority="101" stopIfTrue="1" operator="equal">
      <formula>"þ"</formula>
    </cfRule>
  </conditionalFormatting>
  <conditionalFormatting sqref="F13">
    <cfRule type="cellIs" dxfId="131" priority="100" stopIfTrue="1" operator="equal">
      <formula>"þ"</formula>
    </cfRule>
  </conditionalFormatting>
  <conditionalFormatting sqref="G13">
    <cfRule type="cellIs" dxfId="130" priority="99" stopIfTrue="1" operator="equal">
      <formula>"þ"</formula>
    </cfRule>
  </conditionalFormatting>
  <conditionalFormatting sqref="G13">
    <cfRule type="cellIs" dxfId="129" priority="98" stopIfTrue="1" operator="equal">
      <formula>"þ"</formula>
    </cfRule>
  </conditionalFormatting>
  <conditionalFormatting sqref="H4">
    <cfRule type="cellIs" dxfId="128" priority="93" stopIfTrue="1" operator="equal">
      <formula>"þ"</formula>
    </cfRule>
  </conditionalFormatting>
  <conditionalFormatting sqref="L4">
    <cfRule type="cellIs" dxfId="127" priority="94" stopIfTrue="1" operator="equal">
      <formula>"þ"</formula>
    </cfRule>
  </conditionalFormatting>
  <conditionalFormatting sqref="H4">
    <cfRule type="cellIs" dxfId="126" priority="92" stopIfTrue="1" operator="equal">
      <formula>"þ"</formula>
    </cfRule>
  </conditionalFormatting>
  <conditionalFormatting sqref="M4">
    <cfRule type="cellIs" dxfId="125" priority="96" stopIfTrue="1" operator="equal">
      <formula>"þ"</formula>
    </cfRule>
  </conditionalFormatting>
  <conditionalFormatting sqref="K4">
    <cfRule type="cellIs" dxfId="124" priority="95" operator="lessThan">
      <formula>$P$1</formula>
    </cfRule>
  </conditionalFormatting>
  <conditionalFormatting sqref="E4">
    <cfRule type="cellIs" dxfId="123" priority="91" stopIfTrue="1" operator="equal">
      <formula>"þ"</formula>
    </cfRule>
  </conditionalFormatting>
  <conditionalFormatting sqref="G4">
    <cfRule type="cellIs" dxfId="122" priority="90" stopIfTrue="1" operator="equal">
      <formula>"þ"</formula>
    </cfRule>
  </conditionalFormatting>
  <conditionalFormatting sqref="F4">
    <cfRule type="cellIs" dxfId="121" priority="89" stopIfTrue="1" operator="equal">
      <formula>"þ"</formula>
    </cfRule>
  </conditionalFormatting>
  <conditionalFormatting sqref="F4">
    <cfRule type="cellIs" dxfId="120" priority="88" stopIfTrue="1" operator="equal">
      <formula>"þ"</formula>
    </cfRule>
  </conditionalFormatting>
  <conditionalFormatting sqref="G4">
    <cfRule type="cellIs" dxfId="119" priority="87" stopIfTrue="1" operator="equal">
      <formula>"þ"</formula>
    </cfRule>
  </conditionalFormatting>
  <conditionalFormatting sqref="M23">
    <cfRule type="cellIs" dxfId="118" priority="74" stopIfTrue="1" operator="equal">
      <formula>"þ"</formula>
    </cfRule>
  </conditionalFormatting>
  <conditionalFormatting sqref="M23">
    <cfRule type="cellIs" dxfId="117" priority="85" stopIfTrue="1" operator="equal">
      <formula>"þ"</formula>
    </cfRule>
  </conditionalFormatting>
  <conditionalFormatting sqref="M23">
    <cfRule type="cellIs" dxfId="116" priority="84" stopIfTrue="1" operator="equal">
      <formula>"þ"</formula>
    </cfRule>
  </conditionalFormatting>
  <conditionalFormatting sqref="M23">
    <cfRule type="cellIs" dxfId="115" priority="82" stopIfTrue="1" operator="equal">
      <formula>"þ"</formula>
    </cfRule>
  </conditionalFormatting>
  <conditionalFormatting sqref="M23">
    <cfRule type="cellIs" dxfId="114" priority="81" stopIfTrue="1" operator="equal">
      <formula>"þ"</formula>
    </cfRule>
  </conditionalFormatting>
  <conditionalFormatting sqref="M23">
    <cfRule type="cellIs" dxfId="113" priority="79" stopIfTrue="1" operator="equal">
      <formula>"þ"</formula>
    </cfRule>
  </conditionalFormatting>
  <conditionalFormatting sqref="M23">
    <cfRule type="cellIs" dxfId="112" priority="78" stopIfTrue="1" operator="equal">
      <formula>"þ"</formula>
    </cfRule>
  </conditionalFormatting>
  <conditionalFormatting sqref="M23">
    <cfRule type="cellIs" dxfId="111" priority="75" stopIfTrue="1" operator="equal">
      <formula>"þ"</formula>
    </cfRule>
  </conditionalFormatting>
  <conditionalFormatting sqref="M23">
    <cfRule type="cellIs" dxfId="110" priority="72" stopIfTrue="1" operator="equal">
      <formula>"þ"</formula>
    </cfRule>
  </conditionalFormatting>
  <conditionalFormatting sqref="M23">
    <cfRule type="cellIs" dxfId="109" priority="71" stopIfTrue="1" operator="equal">
      <formula>"þ"</formula>
    </cfRule>
  </conditionalFormatting>
  <conditionalFormatting sqref="M23">
    <cfRule type="cellIs" dxfId="108" priority="69" stopIfTrue="1" operator="equal">
      <formula>"þ"</formula>
    </cfRule>
  </conditionalFormatting>
  <conditionalFormatting sqref="M23">
    <cfRule type="cellIs" dxfId="107" priority="68" stopIfTrue="1" operator="equal">
      <formula>"þ"</formula>
    </cfRule>
  </conditionalFormatting>
  <conditionalFormatting sqref="L23">
    <cfRule type="cellIs" dxfId="106" priority="66" stopIfTrue="1" operator="equal">
      <formula>"þ"</formula>
    </cfRule>
  </conditionalFormatting>
  <conditionalFormatting sqref="L23">
    <cfRule type="cellIs" dxfId="105" priority="65" stopIfTrue="1" operator="equal">
      <formula>"þ"</formula>
    </cfRule>
  </conditionalFormatting>
  <conditionalFormatting sqref="E23 H23">
    <cfRule type="cellIs" dxfId="104" priority="63" stopIfTrue="1" operator="equal">
      <formula>"þ"</formula>
    </cfRule>
  </conditionalFormatting>
  <conditionalFormatting sqref="G23">
    <cfRule type="cellIs" dxfId="103" priority="62" stopIfTrue="1" operator="equal">
      <formula>"þ"</formula>
    </cfRule>
  </conditionalFormatting>
  <conditionalFormatting sqref="L24">
    <cfRule type="cellIs" dxfId="102" priority="61" stopIfTrue="1" operator="equal">
      <formula>"þ"</formula>
    </cfRule>
  </conditionalFormatting>
  <conditionalFormatting sqref="L24">
    <cfRule type="cellIs" dxfId="101" priority="60" stopIfTrue="1" operator="equal">
      <formula>"þ"</formula>
    </cfRule>
  </conditionalFormatting>
  <conditionalFormatting sqref="F23">
    <cfRule type="cellIs" dxfId="100" priority="59" stopIfTrue="1" operator="equal">
      <formula>"þ"</formula>
    </cfRule>
  </conditionalFormatting>
  <conditionalFormatting sqref="K23">
    <cfRule type="cellIs" dxfId="99" priority="58" operator="lessThan">
      <formula>$P$1</formula>
    </cfRule>
  </conditionalFormatting>
  <conditionalFormatting sqref="K23">
    <cfRule type="cellIs" dxfId="98" priority="57" operator="lessThan">
      <formula>$P$1</formula>
    </cfRule>
  </conditionalFormatting>
  <conditionalFormatting sqref="K23">
    <cfRule type="cellIs" dxfId="97" priority="56" operator="lessThan">
      <formula>$P$1</formula>
    </cfRule>
  </conditionalFormatting>
  <conditionalFormatting sqref="T1">
    <cfRule type="cellIs" dxfId="96" priority="53" operator="equal">
      <formula>0</formula>
    </cfRule>
  </conditionalFormatting>
  <conditionalFormatting sqref="R1">
    <cfRule type="cellIs" dxfId="95" priority="55" operator="equal">
      <formula>0</formula>
    </cfRule>
  </conditionalFormatting>
  <conditionalFormatting sqref="M14">
    <cfRule type="cellIs" dxfId="94" priority="52" stopIfTrue="1" operator="equal">
      <formula>"þ"</formula>
    </cfRule>
  </conditionalFormatting>
  <conditionalFormatting sqref="M14">
    <cfRule type="cellIs" dxfId="93" priority="51" stopIfTrue="1" operator="equal">
      <formula>"þ"</formula>
    </cfRule>
  </conditionalFormatting>
  <conditionalFormatting sqref="K14">
    <cfRule type="cellIs" dxfId="92" priority="50" operator="lessThan">
      <formula>$P$1</formula>
    </cfRule>
  </conditionalFormatting>
  <conditionalFormatting sqref="E14">
    <cfRule type="cellIs" dxfId="91" priority="49" stopIfTrue="1" operator="equal">
      <formula>"þ"</formula>
    </cfRule>
  </conditionalFormatting>
  <conditionalFormatting sqref="E14">
    <cfRule type="cellIs" dxfId="90" priority="48" stopIfTrue="1" operator="equal">
      <formula>"þ"</formula>
    </cfRule>
  </conditionalFormatting>
  <conditionalFormatting sqref="L14">
    <cfRule type="cellIs" dxfId="89" priority="45" stopIfTrue="1" operator="equal">
      <formula>"þ"</formula>
    </cfRule>
  </conditionalFormatting>
  <conditionalFormatting sqref="L14">
    <cfRule type="cellIs" dxfId="88" priority="44" stopIfTrue="1" operator="equal">
      <formula>"þ"</formula>
    </cfRule>
  </conditionalFormatting>
  <conditionalFormatting sqref="E14">
    <cfRule type="cellIs" dxfId="87" priority="43" stopIfTrue="1" operator="equal">
      <formula>"þ"</formula>
    </cfRule>
  </conditionalFormatting>
  <conditionalFormatting sqref="E14">
    <cfRule type="cellIs" dxfId="86" priority="42" stopIfTrue="1" operator="equal">
      <formula>"þ"</formula>
    </cfRule>
  </conditionalFormatting>
  <conditionalFormatting sqref="F14">
    <cfRule type="cellIs" dxfId="85" priority="41" stopIfTrue="1" operator="equal">
      <formula>"þ"</formula>
    </cfRule>
  </conditionalFormatting>
  <conditionalFormatting sqref="F14">
    <cfRule type="cellIs" dxfId="84" priority="40" stopIfTrue="1" operator="equal">
      <formula>"þ"</formula>
    </cfRule>
  </conditionalFormatting>
  <conditionalFormatting sqref="F14">
    <cfRule type="cellIs" dxfId="83" priority="39" stopIfTrue="1" operator="equal">
      <formula>"þ"</formula>
    </cfRule>
  </conditionalFormatting>
  <conditionalFormatting sqref="F14">
    <cfRule type="cellIs" dxfId="82" priority="38" stopIfTrue="1" operator="equal">
      <formula>"þ"</formula>
    </cfRule>
  </conditionalFormatting>
  <conditionalFormatting sqref="F14">
    <cfRule type="cellIs" dxfId="81" priority="37" stopIfTrue="1" operator="equal">
      <formula>"þ"</formula>
    </cfRule>
  </conditionalFormatting>
  <conditionalFormatting sqref="F14">
    <cfRule type="cellIs" dxfId="80" priority="36" stopIfTrue="1" operator="equal">
      <formula>"þ"</formula>
    </cfRule>
  </conditionalFormatting>
  <conditionalFormatting sqref="G14">
    <cfRule type="cellIs" dxfId="79" priority="23" stopIfTrue="1" operator="equal">
      <formula>"þ"</formula>
    </cfRule>
  </conditionalFormatting>
  <conditionalFormatting sqref="G14">
    <cfRule type="cellIs" dxfId="78" priority="22" stopIfTrue="1" operator="equal">
      <formula>"þ"</formula>
    </cfRule>
  </conditionalFormatting>
  <conditionalFormatting sqref="G14">
    <cfRule type="cellIs" dxfId="77" priority="21" stopIfTrue="1" operator="equal">
      <formula>"þ"</formula>
    </cfRule>
  </conditionalFormatting>
  <conditionalFormatting sqref="G14">
    <cfRule type="cellIs" dxfId="76" priority="20" stopIfTrue="1" operator="equal">
      <formula>"þ"</formula>
    </cfRule>
  </conditionalFormatting>
  <conditionalFormatting sqref="G14">
    <cfRule type="cellIs" dxfId="75" priority="19" stopIfTrue="1" operator="equal">
      <formula>"þ"</formula>
    </cfRule>
  </conditionalFormatting>
  <conditionalFormatting sqref="G14">
    <cfRule type="cellIs" dxfId="74" priority="18" stopIfTrue="1" operator="equal">
      <formula>"þ"</formula>
    </cfRule>
  </conditionalFormatting>
  <conditionalFormatting sqref="H14">
    <cfRule type="cellIs" dxfId="73" priority="17" stopIfTrue="1" operator="equal">
      <formula>"þ"</formula>
    </cfRule>
  </conditionalFormatting>
  <conditionalFormatting sqref="H14">
    <cfRule type="cellIs" dxfId="72" priority="16" stopIfTrue="1" operator="equal">
      <formula>"þ"</formula>
    </cfRule>
  </conditionalFormatting>
  <conditionalFormatting sqref="L7">
    <cfRule type="cellIs" dxfId="71" priority="15" stopIfTrue="1" operator="equal">
      <formula>"þ"</formula>
    </cfRule>
  </conditionalFormatting>
  <conditionalFormatting sqref="L6">
    <cfRule type="cellIs" dxfId="70" priority="12" stopIfTrue="1" operator="equal">
      <formula>"þ"</formula>
    </cfRule>
  </conditionalFormatting>
  <conditionalFormatting sqref="H6">
    <cfRule type="cellIs" dxfId="69" priority="11" stopIfTrue="1" operator="equal">
      <formula>"þ"</formula>
    </cfRule>
  </conditionalFormatting>
  <conditionalFormatting sqref="H6">
    <cfRule type="cellIs" dxfId="68" priority="10" stopIfTrue="1" operator="equal">
      <formula>"þ"</formula>
    </cfRule>
  </conditionalFormatting>
  <conditionalFormatting sqref="M6">
    <cfRule type="cellIs" dxfId="67" priority="14" stopIfTrue="1" operator="equal">
      <formula>"þ"</formula>
    </cfRule>
  </conditionalFormatting>
  <conditionalFormatting sqref="K6">
    <cfRule type="cellIs" dxfId="66" priority="13" operator="lessThan">
      <formula>$P$1</formula>
    </cfRule>
  </conditionalFormatting>
  <conditionalFormatting sqref="E6">
    <cfRule type="cellIs" dxfId="65" priority="9" stopIfTrue="1" operator="equal">
      <formula>"þ"</formula>
    </cfRule>
  </conditionalFormatting>
  <conditionalFormatting sqref="G6">
    <cfRule type="cellIs" dxfId="64" priority="8" stopIfTrue="1" operator="equal">
      <formula>"þ"</formula>
    </cfRule>
  </conditionalFormatting>
  <conditionalFormatting sqref="F6">
    <cfRule type="cellIs" dxfId="63" priority="7" stopIfTrue="1" operator="equal">
      <formula>"þ"</formula>
    </cfRule>
  </conditionalFormatting>
  <conditionalFormatting sqref="F6">
    <cfRule type="cellIs" dxfId="62" priority="6" stopIfTrue="1" operator="equal">
      <formula>"þ"</formula>
    </cfRule>
  </conditionalFormatting>
  <conditionalFormatting sqref="G6">
    <cfRule type="cellIs" dxfId="61" priority="5" stopIfTrue="1" operator="equal">
      <formula>"þ"</formula>
    </cfRule>
  </conditionalFormatting>
  <conditionalFormatting sqref="L2">
    <cfRule type="cellIs" dxfId="60" priority="1" stopIfTrue="1" operator="equal">
      <formula>"þ"</formula>
    </cfRule>
  </conditionalFormatting>
  <conditionalFormatting sqref="L5">
    <cfRule type="cellIs" dxfId="59" priority="3" stopIfTrue="1" operator="equal">
      <formula>"þ"</formula>
    </cfRule>
  </conditionalFormatting>
  <conditionalFormatting sqref="L3">
    <cfRule type="cellIs" dxfId="58" priority="2" stopIfTrue="1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4.59765625" style="49" bestFit="1" customWidth="1"/>
    <col min="2" max="2" width="15.59765625" style="49" bestFit="1" customWidth="1"/>
    <col min="3" max="3" width="13.5" style="49" bestFit="1" customWidth="1"/>
    <col min="4" max="4" width="7.296875" style="49" bestFit="1" customWidth="1"/>
    <col min="5" max="5" width="4.8984375" style="49" bestFit="1" customWidth="1"/>
    <col min="6" max="6" width="5.796875" style="49" bestFit="1" customWidth="1"/>
    <col min="7" max="7" width="5.796875" style="49" customWidth="1"/>
    <col min="8" max="8" width="3.8984375" style="49" bestFit="1" customWidth="1"/>
    <col min="9" max="9" width="7.09765625" style="49" bestFit="1" customWidth="1"/>
    <col min="10" max="10" width="5.69921875" style="49" bestFit="1" customWidth="1"/>
    <col min="11" max="11" width="4.296875" style="49" bestFit="1" customWidth="1"/>
    <col min="12" max="12" width="5.3984375" style="49" bestFit="1" customWidth="1"/>
    <col min="13" max="13" width="4.296875" style="49" bestFit="1" customWidth="1"/>
    <col min="14" max="14" width="6.69921875" style="49" bestFit="1" customWidth="1"/>
    <col min="15" max="15" width="5.796875" style="44" bestFit="1" customWidth="1"/>
    <col min="16" max="16384" width="8.796875" style="44"/>
  </cols>
  <sheetData>
    <row r="1" spans="1:15" ht="31.8" thickBot="1" x14ac:dyDescent="0.35">
      <c r="A1" s="148" t="s">
        <v>0</v>
      </c>
      <c r="B1" s="144" t="s">
        <v>35</v>
      </c>
      <c r="C1" s="144" t="s">
        <v>36</v>
      </c>
      <c r="D1" s="145" t="s">
        <v>109</v>
      </c>
      <c r="E1" s="147" t="s">
        <v>37</v>
      </c>
      <c r="F1" s="146" t="s">
        <v>108</v>
      </c>
      <c r="G1" s="145" t="s">
        <v>107</v>
      </c>
      <c r="H1" s="144" t="s">
        <v>38</v>
      </c>
      <c r="I1" s="144" t="s">
        <v>39</v>
      </c>
      <c r="J1" s="141" t="s">
        <v>106</v>
      </c>
      <c r="K1" s="143" t="s">
        <v>3</v>
      </c>
      <c r="L1" s="141" t="s">
        <v>26</v>
      </c>
      <c r="M1" s="142" t="s">
        <v>98</v>
      </c>
      <c r="N1" s="141" t="s">
        <v>97</v>
      </c>
      <c r="O1" s="141" t="s">
        <v>105</v>
      </c>
    </row>
    <row r="2" spans="1:15" x14ac:dyDescent="0.3">
      <c r="A2" s="139" t="s">
        <v>144</v>
      </c>
      <c r="B2" s="77" t="s">
        <v>145</v>
      </c>
      <c r="C2" s="45" t="s">
        <v>147</v>
      </c>
      <c r="D2" s="140" t="s">
        <v>91</v>
      </c>
      <c r="E2" s="139">
        <v>6</v>
      </c>
      <c r="F2" s="208">
        <v>4</v>
      </c>
      <c r="G2" s="138">
        <v>4</v>
      </c>
      <c r="H2" s="74">
        <v>0</v>
      </c>
      <c r="I2" s="74">
        <v>0</v>
      </c>
      <c r="J2" s="74">
        <f t="shared" ref="J2" si="0">IF(D2="þ",SUM(E2,G2:I2),SUM(E2,F2,H2,I2))</f>
        <v>10</v>
      </c>
      <c r="K2" s="46">
        <f t="shared" ref="K2:K4" ca="1" si="1">RANDBETWEEN(1,20)</f>
        <v>20</v>
      </c>
      <c r="L2" s="45">
        <f t="shared" ref="L2" ca="1" si="2">SUM(J2:K2)</f>
        <v>30</v>
      </c>
      <c r="M2" s="70">
        <v>20</v>
      </c>
      <c r="N2" s="73" t="str">
        <f t="shared" ref="N2" ca="1" si="3">IF(K2&gt;(M2-1),"þ","ý")</f>
        <v>þ</v>
      </c>
      <c r="O2" s="77"/>
    </row>
    <row r="3" spans="1:15" x14ac:dyDescent="0.3">
      <c r="A3" s="136" t="s">
        <v>144</v>
      </c>
      <c r="B3" s="134" t="s">
        <v>146</v>
      </c>
      <c r="C3" s="47" t="s">
        <v>146</v>
      </c>
      <c r="D3" s="137" t="s">
        <v>91</v>
      </c>
      <c r="E3" s="136">
        <v>6</v>
      </c>
      <c r="F3" s="209">
        <v>4</v>
      </c>
      <c r="G3" s="135">
        <v>4</v>
      </c>
      <c r="H3" s="75">
        <v>0</v>
      </c>
      <c r="I3" s="75">
        <v>0</v>
      </c>
      <c r="J3" s="75">
        <f t="shared" ref="J3" si="4">IF(D3="þ",SUM(E3,G3:I3),SUM(E3,F3,H3,I3))</f>
        <v>10</v>
      </c>
      <c r="K3" s="48">
        <f t="shared" ca="1" si="1"/>
        <v>8</v>
      </c>
      <c r="L3" s="47">
        <f t="shared" ref="L3" ca="1" si="5">SUM(J3:K3)</f>
        <v>18</v>
      </c>
      <c r="M3" s="71">
        <v>19</v>
      </c>
      <c r="N3" s="72" t="str">
        <f t="shared" ref="N3" ca="1" si="6">IF(K3&gt;(M3-1),"þ","ý")</f>
        <v>ý</v>
      </c>
      <c r="O3" s="134"/>
    </row>
    <row r="4" spans="1:15" x14ac:dyDescent="0.3">
      <c r="A4" s="207" t="s">
        <v>141</v>
      </c>
      <c r="B4" s="47" t="s">
        <v>142</v>
      </c>
      <c r="C4" s="47" t="s">
        <v>143</v>
      </c>
      <c r="D4" s="137" t="s">
        <v>91</v>
      </c>
      <c r="E4" s="136">
        <v>3</v>
      </c>
      <c r="F4" s="209">
        <v>2</v>
      </c>
      <c r="G4" s="135">
        <v>3</v>
      </c>
      <c r="H4" s="75">
        <v>0</v>
      </c>
      <c r="I4" s="75">
        <v>0</v>
      </c>
      <c r="J4" s="75">
        <f t="shared" ref="J4" si="7">IF(D4="þ",SUM(E4,G4:I4),SUM(E4,F4,H4,I4))</f>
        <v>5</v>
      </c>
      <c r="K4" s="48">
        <f t="shared" ca="1" si="1"/>
        <v>5</v>
      </c>
      <c r="L4" s="47">
        <f t="shared" ref="L4" ca="1" si="8">SUM(J4:K4)</f>
        <v>10</v>
      </c>
      <c r="M4" s="71">
        <v>19</v>
      </c>
      <c r="N4" s="72" t="str">
        <f t="shared" ref="N4" ca="1" si="9">IF(K4&gt;(M4-1),"þ","ý")</f>
        <v>ý</v>
      </c>
      <c r="O4" s="134"/>
    </row>
  </sheetData>
  <conditionalFormatting sqref="N2">
    <cfRule type="cellIs" dxfId="57" priority="71" operator="equal">
      <formula>"þ"</formula>
    </cfRule>
  </conditionalFormatting>
  <conditionalFormatting sqref="D2">
    <cfRule type="cellIs" dxfId="56" priority="61" operator="equal">
      <formula>"þ"</formula>
    </cfRule>
  </conditionalFormatting>
  <conditionalFormatting sqref="N3">
    <cfRule type="cellIs" dxfId="55" priority="4" operator="equal">
      <formula>"þ"</formula>
    </cfRule>
  </conditionalFormatting>
  <conditionalFormatting sqref="D3">
    <cfRule type="cellIs" dxfId="54" priority="3" operator="equal">
      <formula>"þ"</formula>
    </cfRule>
  </conditionalFormatting>
  <conditionalFormatting sqref="N4">
    <cfRule type="cellIs" dxfId="53" priority="2" operator="equal">
      <formula>"þ"</formula>
    </cfRule>
  </conditionalFormatting>
  <conditionalFormatting sqref="D4">
    <cfRule type="cellIs" dxfId="52" priority="1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"/>
  <sheetViews>
    <sheetView showGridLines="0" zoomScaleNormal="100" workbookViewId="0"/>
  </sheetViews>
  <sheetFormatPr defaultColWidth="4" defaultRowHeight="15.6" x14ac:dyDescent="0.3"/>
  <cols>
    <col min="1" max="1" width="17.19921875" style="18" bestFit="1" customWidth="1"/>
    <col min="2" max="2" width="12.09765625" style="18" bestFit="1" customWidth="1"/>
    <col min="3" max="3" width="6.19921875" style="18" bestFit="1" customWidth="1"/>
    <col min="4" max="4" width="4.296875" style="18" bestFit="1" customWidth="1"/>
    <col min="5" max="5" width="5" style="18" bestFit="1" customWidth="1"/>
    <col min="6" max="16384" width="4" style="18"/>
  </cols>
  <sheetData>
    <row r="1" spans="1:6" s="19" customFormat="1" x14ac:dyDescent="0.3">
      <c r="A1" s="99" t="s">
        <v>0</v>
      </c>
      <c r="B1" s="99" t="s">
        <v>66</v>
      </c>
      <c r="C1" s="99" t="s">
        <v>40</v>
      </c>
      <c r="D1" s="100" t="s">
        <v>3</v>
      </c>
      <c r="E1" s="99" t="s">
        <v>41</v>
      </c>
      <c r="F1" s="18"/>
    </row>
    <row r="2" spans="1:6" x14ac:dyDescent="0.3">
      <c r="A2" s="151" t="s">
        <v>144</v>
      </c>
      <c r="B2" s="5" t="s">
        <v>42</v>
      </c>
      <c r="C2" s="107">
        <v>4</v>
      </c>
      <c r="D2" s="103">
        <f t="shared" ref="D2:D4" ca="1" si="0">RANDBETWEEN(1,20)</f>
        <v>18</v>
      </c>
      <c r="E2" s="102">
        <f t="shared" ref="E2:E4" ca="1" si="1">D2+C2</f>
        <v>22</v>
      </c>
    </row>
    <row r="3" spans="1:6" x14ac:dyDescent="0.3">
      <c r="A3" s="149" t="s">
        <v>144</v>
      </c>
      <c r="B3" s="5" t="s">
        <v>43</v>
      </c>
      <c r="C3" s="107">
        <v>10</v>
      </c>
      <c r="D3" s="46">
        <f t="shared" ca="1" si="0"/>
        <v>18</v>
      </c>
      <c r="E3" s="45">
        <f t="shared" ca="1" si="1"/>
        <v>28</v>
      </c>
    </row>
    <row r="4" spans="1:6" x14ac:dyDescent="0.3">
      <c r="A4" s="150" t="s">
        <v>144</v>
      </c>
      <c r="B4" s="104" t="s">
        <v>44</v>
      </c>
      <c r="C4" s="108">
        <v>4</v>
      </c>
      <c r="D4" s="48">
        <f t="shared" ca="1" si="0"/>
        <v>13</v>
      </c>
      <c r="E4" s="47">
        <f t="shared" ca="1" si="1"/>
        <v>17</v>
      </c>
    </row>
    <row r="5" spans="1:6" x14ac:dyDescent="0.3">
      <c r="A5" s="150" t="s">
        <v>144</v>
      </c>
      <c r="B5" s="104" t="s">
        <v>115</v>
      </c>
      <c r="C5" s="108">
        <v>13</v>
      </c>
      <c r="D5" s="48">
        <f t="shared" ref="D5:D9" ca="1" si="2">RANDBETWEEN(1,20)</f>
        <v>18</v>
      </c>
      <c r="E5" s="47">
        <f t="shared" ref="E5:E9" ca="1" si="3">D5+C5</f>
        <v>31</v>
      </c>
    </row>
    <row r="6" spans="1:6" x14ac:dyDescent="0.3">
      <c r="A6" s="150" t="s">
        <v>144</v>
      </c>
      <c r="B6" s="104" t="s">
        <v>148</v>
      </c>
      <c r="C6" s="108">
        <v>13</v>
      </c>
      <c r="D6" s="48">
        <f t="shared" ca="1" si="2"/>
        <v>2</v>
      </c>
      <c r="E6" s="47">
        <f t="shared" ref="E6:E8" ca="1" si="4">D6+C6</f>
        <v>15</v>
      </c>
    </row>
    <row r="7" spans="1:6" x14ac:dyDescent="0.3">
      <c r="A7" s="150" t="s">
        <v>144</v>
      </c>
      <c r="B7" s="104" t="s">
        <v>149</v>
      </c>
      <c r="C7" s="108">
        <v>13</v>
      </c>
      <c r="D7" s="48">
        <f t="shared" ca="1" si="2"/>
        <v>3</v>
      </c>
      <c r="E7" s="47">
        <f t="shared" ca="1" si="4"/>
        <v>16</v>
      </c>
    </row>
    <row r="8" spans="1:6" x14ac:dyDescent="0.3">
      <c r="A8" s="150" t="s">
        <v>144</v>
      </c>
      <c r="B8" s="104" t="s">
        <v>150</v>
      </c>
      <c r="C8" s="108">
        <v>2</v>
      </c>
      <c r="D8" s="48">
        <f t="shared" ca="1" si="2"/>
        <v>9</v>
      </c>
      <c r="E8" s="47">
        <f t="shared" ca="1" si="4"/>
        <v>11</v>
      </c>
    </row>
    <row r="9" spans="1:6" x14ac:dyDescent="0.3">
      <c r="A9" s="150" t="s">
        <v>144</v>
      </c>
      <c r="B9" s="104" t="s">
        <v>70</v>
      </c>
      <c r="C9" s="108">
        <v>15</v>
      </c>
      <c r="D9" s="48">
        <f t="shared" ca="1" si="2"/>
        <v>1</v>
      </c>
      <c r="E9" s="47">
        <f t="shared" ca="1" si="3"/>
        <v>16</v>
      </c>
    </row>
    <row r="11" spans="1:6" x14ac:dyDescent="0.3">
      <c r="A11" s="99" t="s">
        <v>0</v>
      </c>
      <c r="B11" s="99" t="s">
        <v>66</v>
      </c>
      <c r="C11" s="99" t="s">
        <v>40</v>
      </c>
      <c r="D11" s="100" t="s">
        <v>3</v>
      </c>
      <c r="E11" s="99" t="s">
        <v>41</v>
      </c>
    </row>
    <row r="12" spans="1:6" x14ac:dyDescent="0.3">
      <c r="A12" s="101" t="s">
        <v>104</v>
      </c>
      <c r="B12" s="5" t="s">
        <v>101</v>
      </c>
      <c r="C12" s="102"/>
      <c r="D12" s="103">
        <f t="shared" ref="D12:D16" ca="1" si="5">RANDBETWEEN(1,20)</f>
        <v>12</v>
      </c>
      <c r="E12" s="102">
        <f t="shared" ref="E12:E16" ca="1" si="6">D12+C12</f>
        <v>12</v>
      </c>
    </row>
    <row r="13" spans="1:6" x14ac:dyDescent="0.3">
      <c r="A13" s="78" t="s">
        <v>104</v>
      </c>
      <c r="B13" s="5" t="s">
        <v>102</v>
      </c>
      <c r="C13" s="45"/>
      <c r="D13" s="46">
        <f t="shared" ca="1" si="5"/>
        <v>20</v>
      </c>
      <c r="E13" s="45">
        <f t="shared" ca="1" si="6"/>
        <v>20</v>
      </c>
    </row>
    <row r="14" spans="1:6" x14ac:dyDescent="0.3">
      <c r="A14" s="79" t="s">
        <v>104</v>
      </c>
      <c r="B14" s="104" t="s">
        <v>103</v>
      </c>
      <c r="C14" s="47"/>
      <c r="D14" s="48">
        <f t="shared" ca="1" si="5"/>
        <v>11</v>
      </c>
      <c r="E14" s="47">
        <f t="shared" ca="1" si="6"/>
        <v>11</v>
      </c>
    </row>
    <row r="15" spans="1:6" x14ac:dyDescent="0.3">
      <c r="A15" s="79" t="s">
        <v>71</v>
      </c>
      <c r="B15" s="105" t="s">
        <v>69</v>
      </c>
      <c r="C15" s="106">
        <v>0</v>
      </c>
      <c r="D15" s="48">
        <f t="shared" ca="1" si="5"/>
        <v>2</v>
      </c>
      <c r="E15" s="47">
        <f t="shared" ca="1" si="6"/>
        <v>2</v>
      </c>
    </row>
    <row r="16" spans="1:6" x14ac:dyDescent="0.3">
      <c r="A16" s="79" t="s">
        <v>72</v>
      </c>
      <c r="B16" s="105" t="s">
        <v>69</v>
      </c>
      <c r="C16" s="106">
        <v>5</v>
      </c>
      <c r="D16" s="48">
        <f t="shared" ca="1" si="5"/>
        <v>11</v>
      </c>
      <c r="E16" s="47">
        <f t="shared" ca="1" si="6"/>
        <v>16</v>
      </c>
    </row>
  </sheetData>
  <sortState ref="A19:E36">
    <sortCondition ref="B19:B36"/>
  </sortState>
  <conditionalFormatting sqref="A15">
    <cfRule type="cellIs" dxfId="51" priority="65" operator="equal">
      <formula>"No"</formula>
    </cfRule>
    <cfRule type="cellIs" dxfId="50" priority="66" operator="equal">
      <formula>"Yes"</formula>
    </cfRule>
  </conditionalFormatting>
  <conditionalFormatting sqref="A15">
    <cfRule type="cellIs" dxfId="49" priority="71" operator="equal">
      <formula>"No"</formula>
    </cfRule>
    <cfRule type="cellIs" dxfId="48" priority="72" operator="equal">
      <formula>"Yes"</formula>
    </cfRule>
  </conditionalFormatting>
  <conditionalFormatting sqref="A15">
    <cfRule type="cellIs" dxfId="47" priority="69" operator="equal">
      <formula>"No"</formula>
    </cfRule>
    <cfRule type="cellIs" dxfId="46" priority="70" operator="equal">
      <formula>"Yes"</formula>
    </cfRule>
  </conditionalFormatting>
  <conditionalFormatting sqref="A15">
    <cfRule type="cellIs" dxfId="45" priority="67" operator="equal">
      <formula>"No"</formula>
    </cfRule>
    <cfRule type="cellIs" dxfId="44" priority="68" operator="equal">
      <formula>"Yes"</formula>
    </cfRule>
  </conditionalFormatting>
  <conditionalFormatting sqref="A16">
    <cfRule type="cellIs" dxfId="43" priority="41" operator="equal">
      <formula>"No"</formula>
    </cfRule>
    <cfRule type="cellIs" dxfId="42" priority="42" operator="equal">
      <formula>"Yes"</formula>
    </cfRule>
  </conditionalFormatting>
  <conditionalFormatting sqref="A16">
    <cfRule type="cellIs" dxfId="41" priority="47" operator="equal">
      <formula>"No"</formula>
    </cfRule>
    <cfRule type="cellIs" dxfId="40" priority="48" operator="equal">
      <formula>"Yes"</formula>
    </cfRule>
  </conditionalFormatting>
  <conditionalFormatting sqref="A16">
    <cfRule type="cellIs" dxfId="39" priority="45" operator="equal">
      <formula>"No"</formula>
    </cfRule>
    <cfRule type="cellIs" dxfId="38" priority="46" operator="equal">
      <formula>"Yes"</formula>
    </cfRule>
  </conditionalFormatting>
  <conditionalFormatting sqref="A16">
    <cfRule type="cellIs" dxfId="37" priority="43" operator="equal">
      <formula>"No"</formula>
    </cfRule>
    <cfRule type="cellIs" dxfId="36" priority="44" operator="equal">
      <formula>"Yes"</formula>
    </cfRule>
  </conditionalFormatting>
  <conditionalFormatting sqref="A16">
    <cfRule type="cellIs" dxfId="35" priority="17" operator="equal">
      <formula>"No"</formula>
    </cfRule>
    <cfRule type="cellIs" dxfId="34" priority="18" operator="equal">
      <formula>"Yes"</formula>
    </cfRule>
  </conditionalFormatting>
  <conditionalFormatting sqref="A16">
    <cfRule type="cellIs" dxfId="33" priority="23" operator="equal">
      <formula>"No"</formula>
    </cfRule>
    <cfRule type="cellIs" dxfId="32" priority="24" operator="equal">
      <formula>"Yes"</formula>
    </cfRule>
  </conditionalFormatting>
  <conditionalFormatting sqref="A16">
    <cfRule type="cellIs" dxfId="31" priority="21" operator="equal">
      <formula>"No"</formula>
    </cfRule>
    <cfRule type="cellIs" dxfId="30" priority="22" operator="equal">
      <formula>"Yes"</formula>
    </cfRule>
  </conditionalFormatting>
  <conditionalFormatting sqref="A16">
    <cfRule type="cellIs" dxfId="29" priority="19" operator="equal">
      <formula>"No"</formula>
    </cfRule>
    <cfRule type="cellIs" dxfId="28" priority="20" operator="equal">
      <formula>"Yes"</formula>
    </cfRule>
  </conditionalFormatting>
  <conditionalFormatting sqref="A16">
    <cfRule type="cellIs" dxfId="27" priority="9" operator="equal">
      <formula>"No"</formula>
    </cfRule>
    <cfRule type="cellIs" dxfId="26" priority="10" operator="equal">
      <formula>"Yes"</formula>
    </cfRule>
  </conditionalFormatting>
  <conditionalFormatting sqref="A16">
    <cfRule type="cellIs" dxfId="25" priority="15" operator="equal">
      <formula>"No"</formula>
    </cfRule>
    <cfRule type="cellIs" dxfId="24" priority="16" operator="equal">
      <formula>"Yes"</formula>
    </cfRule>
  </conditionalFormatting>
  <conditionalFormatting sqref="A16">
    <cfRule type="cellIs" dxfId="23" priority="13" operator="equal">
      <formula>"No"</formula>
    </cfRule>
    <cfRule type="cellIs" dxfId="22" priority="14" operator="equal">
      <formula>"Yes"</formula>
    </cfRule>
  </conditionalFormatting>
  <conditionalFormatting sqref="A16">
    <cfRule type="cellIs" dxfId="21" priority="11" operator="equal">
      <formula>"No"</formula>
    </cfRule>
    <cfRule type="cellIs" dxfId="20" priority="12" operator="equal">
      <formula>"Yes"</formula>
    </cfRule>
  </conditionalFormatting>
  <conditionalFormatting sqref="A15">
    <cfRule type="cellIs" dxfId="19" priority="1" operator="equal">
      <formula>"No"</formula>
    </cfRule>
    <cfRule type="cellIs" dxfId="18" priority="2" operator="equal">
      <formula>"Yes"</formula>
    </cfRule>
  </conditionalFormatting>
  <conditionalFormatting sqref="A15">
    <cfRule type="cellIs" dxfId="17" priority="7" operator="equal">
      <formula>"No"</formula>
    </cfRule>
    <cfRule type="cellIs" dxfId="16" priority="8" operator="equal">
      <formula>"Yes"</formula>
    </cfRule>
  </conditionalFormatting>
  <conditionalFormatting sqref="A15">
    <cfRule type="cellIs" dxfId="15" priority="5" operator="equal">
      <formula>"No"</formula>
    </cfRule>
    <cfRule type="cellIs" dxfId="14" priority="6" operator="equal">
      <formula>"Yes"</formula>
    </cfRule>
  </conditionalFormatting>
  <conditionalFormatting sqref="A15">
    <cfRule type="cellIs" dxfId="13" priority="3" operator="equal">
      <formula>"No"</formula>
    </cfRule>
    <cfRule type="cellIs" dxfId="12" priority="4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9"/>
  <sheetViews>
    <sheetView showGridLines="0" tabSelected="1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15.6" x14ac:dyDescent="0.3"/>
  <cols>
    <col min="1" max="1" width="19" style="1" bestFit="1" customWidth="1"/>
    <col min="2" max="2" width="5" style="1" bestFit="1" customWidth="1"/>
    <col min="3" max="3" width="5.8984375" style="1" bestFit="1" customWidth="1"/>
    <col min="4" max="4" width="3.69921875" style="1" bestFit="1" customWidth="1"/>
    <col min="5" max="5" width="6.09765625" style="1" bestFit="1" customWidth="1"/>
    <col min="6" max="6" width="9.796875" style="49" bestFit="1" customWidth="1"/>
    <col min="7" max="7" width="2.8984375" style="49" bestFit="1" customWidth="1"/>
    <col min="8" max="8" width="6.19921875" style="49" bestFit="1" customWidth="1"/>
    <col min="9" max="9" width="7.296875" style="49" bestFit="1" customWidth="1"/>
    <col min="10" max="10" width="4.5" style="49" bestFit="1" customWidth="1"/>
    <col min="11" max="11" width="5" style="49" bestFit="1" customWidth="1"/>
    <col min="12" max="12" width="4.69921875" style="49" bestFit="1" customWidth="1"/>
    <col min="13" max="13" width="7.5" style="49" bestFit="1" customWidth="1"/>
    <col min="14" max="14" width="5.3984375" style="49" bestFit="1" customWidth="1"/>
    <col min="15" max="15" width="4.796875" style="49" bestFit="1" customWidth="1"/>
    <col min="16" max="17" width="6.09765625" style="49" bestFit="1" customWidth="1"/>
    <col min="18" max="18" width="5" style="49" bestFit="1" customWidth="1"/>
    <col min="19" max="19" width="5.796875" style="49" bestFit="1" customWidth="1"/>
    <col min="20" max="20" width="6.69921875" style="49" bestFit="1" customWidth="1"/>
    <col min="21" max="21" width="9" style="49" bestFit="1" customWidth="1"/>
    <col min="22" max="22" width="7.796875" style="49" bestFit="1" customWidth="1"/>
    <col min="23" max="23" width="8.796875" style="49" bestFit="1" customWidth="1"/>
    <col min="24" max="24" width="5.69921875" style="49" bestFit="1" customWidth="1"/>
    <col min="25" max="25" width="7.3984375" style="49" bestFit="1" customWidth="1"/>
    <col min="26" max="26" width="4.3984375" style="49" bestFit="1" customWidth="1"/>
    <col min="27" max="27" width="6.69921875" style="49" hidden="1" customWidth="1"/>
    <col min="28" max="28" width="7.59765625" style="49" bestFit="1" customWidth="1"/>
    <col min="29" max="29" width="1.5" style="49" customWidth="1"/>
    <col min="30" max="30" width="10.59765625" style="49" customWidth="1"/>
    <col min="31" max="16384" width="9.69921875" style="49"/>
  </cols>
  <sheetData>
    <row r="1" spans="1:30" s="16" customFormat="1" ht="32.4" thickTop="1" thickBot="1" x14ac:dyDescent="0.35">
      <c r="A1" s="30" t="s">
        <v>0</v>
      </c>
      <c r="B1" s="50" t="s">
        <v>46</v>
      </c>
      <c r="C1" s="51" t="s">
        <v>45</v>
      </c>
      <c r="D1" s="52" t="s">
        <v>47</v>
      </c>
      <c r="E1" s="43" t="s">
        <v>68</v>
      </c>
      <c r="F1" s="41" t="s">
        <v>48</v>
      </c>
      <c r="G1" s="42"/>
      <c r="H1" s="29" t="s">
        <v>49</v>
      </c>
      <c r="I1" s="15" t="s">
        <v>50</v>
      </c>
      <c r="J1" s="17" t="s">
        <v>51</v>
      </c>
      <c r="K1" s="20" t="s">
        <v>52</v>
      </c>
      <c r="L1" s="21" t="s">
        <v>53</v>
      </c>
      <c r="M1" s="22" t="s">
        <v>54</v>
      </c>
      <c r="N1" s="24" t="s">
        <v>55</v>
      </c>
      <c r="O1" s="25" t="s">
        <v>80</v>
      </c>
      <c r="P1" s="53" t="s">
        <v>77</v>
      </c>
      <c r="Q1" s="26" t="s">
        <v>56</v>
      </c>
      <c r="R1" s="27" t="s">
        <v>57</v>
      </c>
      <c r="S1" s="28" t="s">
        <v>78</v>
      </c>
      <c r="T1" s="23" t="s">
        <v>81</v>
      </c>
      <c r="U1" s="31" t="s">
        <v>58</v>
      </c>
      <c r="V1" s="32" t="s">
        <v>59</v>
      </c>
      <c r="W1" s="35" t="s">
        <v>60</v>
      </c>
      <c r="X1" s="54" t="s">
        <v>79</v>
      </c>
      <c r="Y1" s="36" t="s">
        <v>61</v>
      </c>
      <c r="Z1" s="34" t="s">
        <v>62</v>
      </c>
      <c r="AA1" s="32" t="s">
        <v>63</v>
      </c>
      <c r="AB1" s="33" t="s">
        <v>64</v>
      </c>
      <c r="AD1" s="205" t="s">
        <v>138</v>
      </c>
    </row>
    <row r="2" spans="1:30" ht="16.2" thickTop="1" x14ac:dyDescent="0.3">
      <c r="A2" s="113" t="s">
        <v>71</v>
      </c>
      <c r="B2" s="109">
        <f>13</f>
        <v>13</v>
      </c>
      <c r="C2" s="177">
        <f>15+4</f>
        <v>19</v>
      </c>
      <c r="D2" s="178">
        <f>18+4</f>
        <v>22</v>
      </c>
      <c r="E2" s="115">
        <v>0</v>
      </c>
      <c r="F2" s="116" t="s">
        <v>65</v>
      </c>
      <c r="G2" s="117">
        <v>0</v>
      </c>
      <c r="H2" s="118"/>
      <c r="I2" s="119">
        <v>8</v>
      </c>
      <c r="J2" s="120"/>
      <c r="K2" s="174"/>
      <c r="L2" s="121"/>
      <c r="M2" s="122"/>
      <c r="N2" s="123"/>
      <c r="O2" s="124"/>
      <c r="P2" s="125"/>
      <c r="Q2" s="133"/>
      <c r="R2" s="126"/>
      <c r="S2" s="127"/>
      <c r="T2" s="128"/>
      <c r="U2" s="110"/>
      <c r="V2" s="111">
        <f t="shared" ref="V2:V6" si="0">SUM(H2:U2)</f>
        <v>8</v>
      </c>
      <c r="W2" s="129"/>
      <c r="X2" s="130"/>
      <c r="Y2" s="131"/>
      <c r="Z2" s="112">
        <v>90</v>
      </c>
      <c r="AA2" s="58">
        <f t="shared" ref="AA2:AA6" si="1">SUM(Y2:Z2)-(V2+W2)</f>
        <v>82</v>
      </c>
      <c r="AB2" s="168">
        <f t="shared" ref="AB2:AB6" si="2">SMALL(Z2:AA2,1)+X2</f>
        <v>82</v>
      </c>
      <c r="AD2" s="167"/>
    </row>
    <row r="3" spans="1:30" x14ac:dyDescent="0.3">
      <c r="A3" s="176" t="s">
        <v>73</v>
      </c>
      <c r="B3" s="109">
        <f>14</f>
        <v>14</v>
      </c>
      <c r="C3" s="196">
        <f>15</f>
        <v>15</v>
      </c>
      <c r="D3" s="114">
        <f>19</f>
        <v>19</v>
      </c>
      <c r="E3" s="179">
        <v>0</v>
      </c>
      <c r="F3" s="180" t="s">
        <v>65</v>
      </c>
      <c r="G3" s="181">
        <v>0</v>
      </c>
      <c r="H3" s="182">
        <v>13</v>
      </c>
      <c r="I3" s="183">
        <v>2</v>
      </c>
      <c r="J3" s="184"/>
      <c r="K3" s="174"/>
      <c r="L3" s="185"/>
      <c r="M3" s="186"/>
      <c r="N3" s="187"/>
      <c r="O3" s="188">
        <v>13</v>
      </c>
      <c r="P3" s="189"/>
      <c r="Q3" s="199" t="s">
        <v>128</v>
      </c>
      <c r="R3" s="190"/>
      <c r="S3" s="191"/>
      <c r="T3" s="192"/>
      <c r="U3" s="110"/>
      <c r="V3" s="111">
        <f t="shared" si="0"/>
        <v>28</v>
      </c>
      <c r="W3" s="193"/>
      <c r="X3" s="194"/>
      <c r="Y3" s="195"/>
      <c r="Z3" s="112">
        <v>82</v>
      </c>
      <c r="AA3" s="58">
        <f t="shared" si="1"/>
        <v>54</v>
      </c>
      <c r="AB3" s="168">
        <f t="shared" si="2"/>
        <v>54</v>
      </c>
      <c r="AD3" s="167"/>
    </row>
    <row r="4" spans="1:30" x14ac:dyDescent="0.3">
      <c r="A4" s="113" t="s">
        <v>122</v>
      </c>
      <c r="B4" s="109">
        <v>12</v>
      </c>
      <c r="C4" s="132">
        <v>12</v>
      </c>
      <c r="D4" s="114">
        <v>13</v>
      </c>
      <c r="E4" s="115">
        <v>0</v>
      </c>
      <c r="F4" s="116" t="s">
        <v>139</v>
      </c>
      <c r="G4" s="117">
        <v>10</v>
      </c>
      <c r="H4" s="118">
        <v>5</v>
      </c>
      <c r="I4" s="119">
        <v>1</v>
      </c>
      <c r="J4" s="120">
        <v>3</v>
      </c>
      <c r="K4" s="174"/>
      <c r="L4" s="121"/>
      <c r="M4" s="122"/>
      <c r="N4" s="123"/>
      <c r="O4" s="124"/>
      <c r="P4" s="125"/>
      <c r="Q4" s="133"/>
      <c r="R4" s="126"/>
      <c r="S4" s="127"/>
      <c r="T4" s="128">
        <v>54</v>
      </c>
      <c r="U4" s="110"/>
      <c r="V4" s="111">
        <f t="shared" si="0"/>
        <v>63</v>
      </c>
      <c r="W4" s="129"/>
      <c r="X4" s="130"/>
      <c r="Y4" s="131">
        <v>50</v>
      </c>
      <c r="Z4" s="112">
        <v>95</v>
      </c>
      <c r="AA4" s="58">
        <f t="shared" si="1"/>
        <v>82</v>
      </c>
      <c r="AB4" s="168">
        <f t="shared" si="2"/>
        <v>82</v>
      </c>
      <c r="AD4" s="206" t="s">
        <v>140</v>
      </c>
    </row>
    <row r="5" spans="1:30" x14ac:dyDescent="0.3">
      <c r="A5" s="113" t="s">
        <v>72</v>
      </c>
      <c r="B5" s="109">
        <f>11</f>
        <v>11</v>
      </c>
      <c r="C5" s="177">
        <f>D5-1</f>
        <v>34</v>
      </c>
      <c r="D5" s="178">
        <f>30+5</f>
        <v>35</v>
      </c>
      <c r="E5" s="115">
        <v>0</v>
      </c>
      <c r="F5" s="116" t="s">
        <v>65</v>
      </c>
      <c r="G5" s="117">
        <v>0</v>
      </c>
      <c r="H5" s="118">
        <v>1</v>
      </c>
      <c r="I5" s="119"/>
      <c r="J5" s="198" t="s">
        <v>127</v>
      </c>
      <c r="K5" s="174"/>
      <c r="L5" s="121"/>
      <c r="M5" s="122"/>
      <c r="N5" s="123"/>
      <c r="O5" s="124">
        <v>80</v>
      </c>
      <c r="P5" s="125"/>
      <c r="Q5" s="197" t="s">
        <v>128</v>
      </c>
      <c r="R5" s="126"/>
      <c r="S5" s="127"/>
      <c r="T5" s="128"/>
      <c r="U5" s="110"/>
      <c r="V5" s="111">
        <f t="shared" si="0"/>
        <v>81</v>
      </c>
      <c r="W5" s="129"/>
      <c r="X5" s="130"/>
      <c r="Y5" s="131">
        <v>81</v>
      </c>
      <c r="Z5" s="112">
        <v>143</v>
      </c>
      <c r="AA5" s="58">
        <f t="shared" si="1"/>
        <v>143</v>
      </c>
      <c r="AB5" s="168">
        <f t="shared" si="2"/>
        <v>143</v>
      </c>
      <c r="AD5" s="167"/>
    </row>
    <row r="6" spans="1:30" x14ac:dyDescent="0.3">
      <c r="A6" s="113" t="s">
        <v>123</v>
      </c>
      <c r="B6" s="109">
        <v>12</v>
      </c>
      <c r="C6" s="132">
        <v>22</v>
      </c>
      <c r="D6" s="114">
        <v>23</v>
      </c>
      <c r="E6" s="115">
        <v>0</v>
      </c>
      <c r="F6" s="166" t="s">
        <v>65</v>
      </c>
      <c r="G6" s="117">
        <v>0</v>
      </c>
      <c r="H6" s="118">
        <v>44</v>
      </c>
      <c r="I6" s="119"/>
      <c r="J6" s="120"/>
      <c r="K6" s="174"/>
      <c r="L6" s="169"/>
      <c r="M6" s="170"/>
      <c r="N6" s="123"/>
      <c r="O6" s="124"/>
      <c r="P6" s="125"/>
      <c r="Q6" s="133"/>
      <c r="R6" s="126"/>
      <c r="S6" s="127"/>
      <c r="T6" s="128"/>
      <c r="U6" s="110"/>
      <c r="V6" s="111">
        <f t="shared" si="0"/>
        <v>44</v>
      </c>
      <c r="W6" s="129"/>
      <c r="X6" s="130"/>
      <c r="Y6" s="131">
        <v>15</v>
      </c>
      <c r="Z6" s="112">
        <v>69</v>
      </c>
      <c r="AA6" s="58">
        <f t="shared" si="1"/>
        <v>40</v>
      </c>
      <c r="AB6" s="168">
        <f t="shared" si="2"/>
        <v>40</v>
      </c>
      <c r="AD6" s="167"/>
    </row>
    <row r="7" spans="1:30" x14ac:dyDescent="0.3">
      <c r="A7" s="200"/>
      <c r="B7" s="109"/>
      <c r="C7" s="132"/>
      <c r="D7" s="114"/>
      <c r="E7" s="115">
        <v>0</v>
      </c>
      <c r="F7" s="116" t="s">
        <v>65</v>
      </c>
      <c r="G7" s="117">
        <v>0</v>
      </c>
      <c r="H7" s="118"/>
      <c r="I7" s="119"/>
      <c r="J7" s="120"/>
      <c r="K7" s="174"/>
      <c r="L7" s="121"/>
      <c r="M7" s="122"/>
      <c r="N7" s="123"/>
      <c r="O7" s="124"/>
      <c r="P7" s="125"/>
      <c r="Q7" s="133"/>
      <c r="R7" s="126"/>
      <c r="S7" s="127"/>
      <c r="T7" s="128"/>
      <c r="U7" s="110"/>
      <c r="V7" s="111">
        <f t="shared" ref="V7" si="3">SUM(H7:U7)</f>
        <v>0</v>
      </c>
      <c r="W7" s="129"/>
      <c r="X7" s="130"/>
      <c r="Y7" s="131"/>
      <c r="Z7" s="112"/>
      <c r="AA7" s="58">
        <f t="shared" ref="AA7" si="4">SUM(Y7:Z7)-(V7+W7)</f>
        <v>0</v>
      </c>
      <c r="AB7" s="168">
        <f t="shared" ref="AB7" si="5">SMALL(Z7:AA7,1)+X7</f>
        <v>0</v>
      </c>
      <c r="AD7" s="167"/>
    </row>
    <row r="8" spans="1:30" x14ac:dyDescent="0.3">
      <c r="A8" s="152" t="s">
        <v>151</v>
      </c>
      <c r="B8" s="109">
        <v>13</v>
      </c>
      <c r="C8" s="132">
        <v>13</v>
      </c>
      <c r="D8" s="114">
        <v>17</v>
      </c>
      <c r="E8" s="115">
        <v>0</v>
      </c>
      <c r="F8" s="166" t="s">
        <v>65</v>
      </c>
      <c r="G8" s="117">
        <v>0</v>
      </c>
      <c r="H8" s="118">
        <v>52</v>
      </c>
      <c r="I8" s="119"/>
      <c r="J8" s="120"/>
      <c r="K8" s="174"/>
      <c r="L8" s="169"/>
      <c r="M8" s="170"/>
      <c r="N8" s="123"/>
      <c r="O8" s="124"/>
      <c r="P8" s="125"/>
      <c r="Q8" s="133"/>
      <c r="R8" s="126"/>
      <c r="S8" s="127"/>
      <c r="T8" s="128"/>
      <c r="U8" s="110"/>
      <c r="V8" s="111">
        <f t="shared" ref="V8" si="6">SUM(H8:U8)</f>
        <v>52</v>
      </c>
      <c r="W8" s="129"/>
      <c r="X8" s="130"/>
      <c r="Y8" s="131"/>
      <c r="Z8" s="112">
        <v>52</v>
      </c>
      <c r="AA8" s="58">
        <f t="shared" ref="AA8" si="7">SUM(Y8:Z8)-(V8+W8)</f>
        <v>0</v>
      </c>
      <c r="AB8" s="168">
        <f t="shared" ref="AB8" si="8">SMALL(Z8:AA8,1)+X8</f>
        <v>0</v>
      </c>
      <c r="AD8" s="167"/>
    </row>
    <row r="9" spans="1:30" x14ac:dyDescent="0.3">
      <c r="A9" s="152" t="s">
        <v>152</v>
      </c>
      <c r="B9" s="109">
        <v>13</v>
      </c>
      <c r="C9" s="132">
        <v>13</v>
      </c>
      <c r="D9" s="114">
        <v>17</v>
      </c>
      <c r="E9" s="115">
        <v>0</v>
      </c>
      <c r="F9" s="166" t="s">
        <v>65</v>
      </c>
      <c r="G9" s="117">
        <v>0</v>
      </c>
      <c r="H9" s="118">
        <v>50</v>
      </c>
      <c r="I9" s="119"/>
      <c r="J9" s="120">
        <v>5</v>
      </c>
      <c r="K9" s="174"/>
      <c r="L9" s="169"/>
      <c r="M9" s="170"/>
      <c r="N9" s="123"/>
      <c r="O9" s="124"/>
      <c r="P9" s="125"/>
      <c r="Q9" s="133"/>
      <c r="R9" s="126"/>
      <c r="S9" s="127"/>
      <c r="T9" s="128"/>
      <c r="U9" s="110"/>
      <c r="V9" s="111">
        <f t="shared" ref="V9" si="9">SUM(H9:U9)</f>
        <v>55</v>
      </c>
      <c r="W9" s="129"/>
      <c r="X9" s="130"/>
      <c r="Y9" s="131"/>
      <c r="Z9" s="112">
        <v>52</v>
      </c>
      <c r="AA9" s="58">
        <f t="shared" ref="AA9" si="10">SUM(Y9:Z9)-(V9+W9)</f>
        <v>-3</v>
      </c>
      <c r="AB9" s="168">
        <f t="shared" ref="AB9" si="11">SMALL(Z9:AA9,1)+X9</f>
        <v>-3</v>
      </c>
      <c r="AD9" s="167"/>
    </row>
  </sheetData>
  <sortState ref="A2:AD7">
    <sortCondition ref="A2:A7"/>
  </sortState>
  <conditionalFormatting sqref="AB2 AB6">
    <cfRule type="cellIs" dxfId="11" priority="125" stopIfTrue="1" operator="lessThan">
      <formula>0.5</formula>
    </cfRule>
    <cfRule type="cellIs" dxfId="10" priority="126" operator="lessThan">
      <formula>0.5*Z2</formula>
    </cfRule>
  </conditionalFormatting>
  <conditionalFormatting sqref="AB3:AB4">
    <cfRule type="cellIs" dxfId="9" priority="25" stopIfTrue="1" operator="lessThan">
      <formula>0.5</formula>
    </cfRule>
    <cfRule type="cellIs" dxfId="8" priority="26" operator="lessThan">
      <formula>0.5*Z3</formula>
    </cfRule>
  </conditionalFormatting>
  <conditionalFormatting sqref="AB5">
    <cfRule type="cellIs" dxfId="7" priority="23" stopIfTrue="1" operator="lessThan">
      <formula>0.5</formula>
    </cfRule>
    <cfRule type="cellIs" dxfId="6" priority="24" operator="lessThan">
      <formula>0.5*Z5</formula>
    </cfRule>
  </conditionalFormatting>
  <conditionalFormatting sqref="AB8">
    <cfRule type="cellIs" dxfId="5" priority="7" stopIfTrue="1" operator="lessThan">
      <formula>0.5</formula>
    </cfRule>
    <cfRule type="cellIs" dxfId="4" priority="8" operator="lessThan">
      <formula>0.5*Z8</formula>
    </cfRule>
  </conditionalFormatting>
  <conditionalFormatting sqref="AB7">
    <cfRule type="cellIs" dxfId="3" priority="5" stopIfTrue="1" operator="lessThan">
      <formula>0.5</formula>
    </cfRule>
    <cfRule type="cellIs" dxfId="2" priority="6" operator="lessThan">
      <formula>0.5*Z7</formula>
    </cfRule>
  </conditionalFormatting>
  <conditionalFormatting sqref="AB9">
    <cfRule type="cellIs" dxfId="1" priority="1" stopIfTrue="1" operator="lessThan">
      <formula>0.5</formula>
    </cfRule>
    <cfRule type="cellIs" dxfId="0" priority="2" operator="lessThan">
      <formula>0.5*Z9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3</v>
      </c>
      <c r="D2" s="7">
        <f ca="1">RANDBETWEEN(1,3)+RANDBETWEEN(1,3)</f>
        <v>4</v>
      </c>
      <c r="E2" s="7">
        <f ca="1">RANDBETWEEN(1,3)+RANDBETWEEN(1,3)+RANDBETWEEN(1,3)</f>
        <v>7</v>
      </c>
      <c r="F2" s="7">
        <f ca="1">RANDBETWEEN(1,3)+RANDBETWEEN(1,3)+RANDBETWEEN(1,3)+RANDBETWEEN(1,3)</f>
        <v>10</v>
      </c>
      <c r="G2" s="7">
        <f ca="1">RANDBETWEEN(1,3)+RANDBETWEEN(1,3)+RANDBETWEEN(1,3)+RANDBETWEEN(1,3)+RANDBETWEEN(1,3)</f>
        <v>5</v>
      </c>
      <c r="H2" s="8">
        <f ca="1">RANDBETWEEN(1,3)+RANDBETWEEN(1,3)+RANDBETWEEN(1,3)+RANDBETWEEN(1,3)+RANDBETWEEN(1,3)+RANDBETWEEN(1,3)</f>
        <v>10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4</v>
      </c>
      <c r="D3" s="10">
        <f ca="1">RANDBETWEEN(1,4)+RANDBETWEEN(1,4)</f>
        <v>5</v>
      </c>
      <c r="E3" s="10">
        <f ca="1">RANDBETWEEN(1,4)+RANDBETWEEN(1,4)+RANDBETWEEN(1,4)</f>
        <v>9</v>
      </c>
      <c r="F3" s="10">
        <f ca="1">RANDBETWEEN(1,4)+RANDBETWEEN(1,4)+RANDBETWEEN(1,4)+RANDBETWEEN(1,4)</f>
        <v>9</v>
      </c>
      <c r="G3" s="10">
        <f ca="1">RANDBETWEEN(1,4)+RANDBETWEEN(1,4)+RANDBETWEEN(1,4)+RANDBETWEEN(1,4)+RANDBETWEEN(1,4)</f>
        <v>14</v>
      </c>
      <c r="H3" s="11">
        <f ca="1">RANDBETWEEN(1,4)+RANDBETWEEN(1,4)+RANDBETWEEN(1,4)+RANDBETWEEN(1,4)+RANDBETWEEN(1,4)+RANDBETWEEN(1,4)</f>
        <v>15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5</v>
      </c>
      <c r="D4" s="10">
        <f ca="1">RANDBETWEEN(1,6)+RANDBETWEEN(1,6)</f>
        <v>12</v>
      </c>
      <c r="E4" s="10">
        <f ca="1">RANDBETWEEN(1,6)+RANDBETWEEN(1,6)+RANDBETWEEN(1,6)</f>
        <v>6</v>
      </c>
      <c r="F4" s="10">
        <f ca="1">RANDBETWEEN(1,6)+RANDBETWEEN(1,6)+RANDBETWEEN(1,6)+RANDBETWEEN(1,6)</f>
        <v>14</v>
      </c>
      <c r="G4" s="10">
        <f ca="1">RANDBETWEEN(1,6)+RANDBETWEEN(1,6)+RANDBETWEEN(1,6)+RANDBETWEEN(1,6)+RANDBETWEEN(1,6)</f>
        <v>12</v>
      </c>
      <c r="H4" s="11">
        <f ca="1">RANDBETWEEN(1,6)+RANDBETWEEN(1,6)+RANDBETWEEN(1,6)+RANDBETWEEN(1,6)+RANDBETWEEN(1,6)+RANDBETWEEN(1,6)</f>
        <v>23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3</v>
      </c>
      <c r="D5" s="10">
        <f ca="1">RANDBETWEEN(1,8)+RANDBETWEEN(1,8)</f>
        <v>8</v>
      </c>
      <c r="E5" s="10">
        <f ca="1">RANDBETWEEN(1,8)+RANDBETWEEN(1,8)+RANDBETWEEN(1,8)</f>
        <v>13</v>
      </c>
      <c r="F5" s="10">
        <f ca="1">RANDBETWEEN(1,8)+RANDBETWEEN(1,8)+RANDBETWEEN(1,8)+RANDBETWEEN(1,8)</f>
        <v>22</v>
      </c>
      <c r="G5" s="10">
        <f ca="1">RANDBETWEEN(1,8)+RANDBETWEEN(1,8)+RANDBETWEEN(1,8)+RANDBETWEEN(1,8)+RANDBETWEEN(1,8)</f>
        <v>20</v>
      </c>
      <c r="H5" s="11">
        <f ca="1">RANDBETWEEN(1,8)+RANDBETWEEN(1,8)+RANDBETWEEN(1,8)+RANDBETWEEN(1,8)+RANDBETWEEN(1,8)+RANDBETWEEN(1,8)</f>
        <v>28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8</v>
      </c>
      <c r="D6" s="10">
        <f ca="1">RANDBETWEEN(1,10)+RANDBETWEEN(1,10)</f>
        <v>10</v>
      </c>
      <c r="E6" s="10">
        <f ca="1">RANDBETWEEN(1,10)+RANDBETWEEN(1,10)+RANDBETWEEN(1,10)</f>
        <v>18</v>
      </c>
      <c r="F6" s="10">
        <f ca="1">RANDBETWEEN(1,10)+RANDBETWEEN(1,10)+RANDBETWEEN(1,10)+RANDBETWEEN(1,10)</f>
        <v>33</v>
      </c>
      <c r="G6" s="10">
        <f ca="1">RANDBETWEEN(1,10)+RANDBETWEEN(1,10)+RANDBETWEEN(1,10)+RANDBETWEEN(1,10)+RANDBETWEEN(1,10)</f>
        <v>27</v>
      </c>
      <c r="H6" s="11">
        <f ca="1">RANDBETWEEN(1,10)+RANDBETWEEN(1,10)+RANDBETWEEN(1,10)+RANDBETWEEN(1,10)+RANDBETWEEN(1,10)+RANDBETWEEN(1,10)</f>
        <v>29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6</v>
      </c>
      <c r="D7" s="10">
        <f ca="1">RANDBETWEEN(1,12)+RANDBETWEEN(1,12)</f>
        <v>12</v>
      </c>
      <c r="E7" s="10">
        <f ca="1">RANDBETWEEN(1,12)+RANDBETWEEN(1,12)+RANDBETWEEN(1,12)</f>
        <v>32</v>
      </c>
      <c r="F7" s="10">
        <f ca="1">RANDBETWEEN(1,12)+RANDBETWEEN(1,12)+RANDBETWEEN(1,12)+RANDBETWEEN(1,12)</f>
        <v>24</v>
      </c>
      <c r="G7" s="10">
        <f ca="1">RANDBETWEEN(1,12)+RANDBETWEEN(1,12)+RANDBETWEEN(1,12)+RANDBETWEEN(1,12)+RANDBETWEEN(1,12)</f>
        <v>27</v>
      </c>
      <c r="H7" s="11">
        <f ca="1">RANDBETWEEN(1,12)+RANDBETWEEN(1,12)+RANDBETWEEN(1,12)+RANDBETWEEN(1,12)+RANDBETWEEN(1,12)+RANDBETWEEN(1,12)</f>
        <v>35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7</v>
      </c>
      <c r="D8" s="10">
        <f ca="1">RANDBETWEEN(1,20)+RANDBETWEEN(1,20)</f>
        <v>25</v>
      </c>
      <c r="E8" s="10">
        <f ca="1">RANDBETWEEN(1,20)+RANDBETWEEN(1,20)+RANDBETWEEN(1,20)</f>
        <v>27</v>
      </c>
      <c r="F8" s="10">
        <f ca="1">RANDBETWEEN(1,20)+RANDBETWEEN(1,20)+RANDBETWEEN(1,20)+RANDBETWEEN(1,20)</f>
        <v>55</v>
      </c>
      <c r="G8" s="10">
        <f ca="1">RANDBETWEEN(1,20)+RANDBETWEEN(1,20)+RANDBETWEEN(1,20)+RANDBETWEEN(1,20)+RANDBETWEEN(1,20)</f>
        <v>30</v>
      </c>
      <c r="H8" s="11">
        <f ca="1">RANDBETWEEN(1,20)+RANDBETWEEN(1,20)+RANDBETWEEN(1,20)+RANDBETWEEN(1,20)+RANDBETWEEN(1,20)+RANDBETWEEN(1,20)</f>
        <v>74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12</v>
      </c>
      <c r="D9" s="13">
        <f ca="1">RANDBETWEEN(1,100)+RANDBETWEEN(1,100)</f>
        <v>13</v>
      </c>
      <c r="E9" s="13">
        <f ca="1">RANDBETWEEN(1,100)+RANDBETWEEN(1,100)+RANDBETWEEN(1,100)</f>
        <v>143</v>
      </c>
      <c r="F9" s="13">
        <f ca="1">RANDBETWEEN(1,100)+RANDBETWEEN(1,100)+RANDBETWEEN(1,100)+RANDBETWEEN(1,100)</f>
        <v>177</v>
      </c>
      <c r="G9" s="13">
        <f ca="1">RANDBETWEEN(1,100)+RANDBETWEEN(1,100)+RANDBETWEEN(1,100)+RANDBETWEEN(1,100)+RANDBETWEEN(1,100)</f>
        <v>377</v>
      </c>
      <c r="H9" s="14">
        <f ca="1">RANDBETWEEN(1,100)+RANDBETWEEN(1,100)+RANDBETWEEN(1,100)+RANDBETWEEN(1,100)+RANDBETWEEN(1,100)+RANDBETWEEN(1,100)</f>
        <v>478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22" x14ac:dyDescent="0.3">
      <c r="A17" s="1"/>
      <c r="C17" s="1"/>
      <c r="D17" s="1"/>
      <c r="E17" s="1"/>
      <c r="F17" s="1"/>
    </row>
    <row r="18" spans="1:22" x14ac:dyDescent="0.3">
      <c r="A18" s="1"/>
      <c r="C18" s="1"/>
      <c r="D18" s="1"/>
      <c r="E18" s="1"/>
      <c r="F18" s="1"/>
    </row>
    <row r="19" spans="1:22" x14ac:dyDescent="0.3">
      <c r="A19" s="1"/>
      <c r="C19" s="1"/>
      <c r="D19" s="1"/>
      <c r="E19" s="1"/>
      <c r="F19" s="1"/>
    </row>
    <row r="20" spans="1:22" x14ac:dyDescent="0.3">
      <c r="A20" s="1"/>
      <c r="C20" s="1"/>
      <c r="D20" s="1"/>
      <c r="E20" s="1"/>
      <c r="F20" s="1"/>
    </row>
    <row r="21" spans="1:22" x14ac:dyDescent="0.3">
      <c r="A21" s="1"/>
      <c r="C21" s="1"/>
      <c r="D21" s="1"/>
      <c r="E21" s="1"/>
      <c r="F21" s="1"/>
    </row>
    <row r="22" spans="1:22" x14ac:dyDescent="0.3">
      <c r="A22" s="1"/>
      <c r="C22" s="1"/>
      <c r="D22" s="1"/>
      <c r="E22" s="1"/>
      <c r="F22" s="1"/>
    </row>
    <row r="23" spans="1:22" x14ac:dyDescent="0.3">
      <c r="A23" s="1"/>
      <c r="C23" s="1"/>
      <c r="D23" s="1"/>
      <c r="E23" s="1"/>
      <c r="F23" s="1"/>
    </row>
    <row r="24" spans="1:22" x14ac:dyDescent="0.3">
      <c r="A24" s="1"/>
      <c r="C24" s="1"/>
      <c r="D24" s="1"/>
      <c r="E24" s="1"/>
      <c r="F24" s="1"/>
    </row>
    <row r="25" spans="1:22" x14ac:dyDescent="0.3">
      <c r="A25" s="1"/>
      <c r="C25" s="1"/>
      <c r="D25" s="1"/>
      <c r="E25" s="1"/>
      <c r="F25" s="1"/>
    </row>
    <row r="26" spans="1:22" x14ac:dyDescent="0.3">
      <c r="A26" s="1"/>
      <c r="C26" s="1"/>
      <c r="D26" s="1"/>
      <c r="E26" s="1"/>
      <c r="F26" s="1"/>
    </row>
    <row r="27" spans="1:22" x14ac:dyDescent="0.3">
      <c r="A27" s="1"/>
      <c r="C27" s="1"/>
      <c r="D27" s="1"/>
      <c r="E27" s="1"/>
      <c r="F27" s="1"/>
      <c r="T27" s="55"/>
      <c r="U27" s="55"/>
      <c r="V27" s="55"/>
    </row>
    <row r="28" spans="1:22" x14ac:dyDescent="0.3">
      <c r="A28" s="1"/>
      <c r="C28" s="1"/>
      <c r="D28" s="1"/>
      <c r="E28" s="1"/>
      <c r="F28" s="1"/>
      <c r="T28" s="55"/>
      <c r="U28" s="55"/>
      <c r="V28" s="55"/>
    </row>
    <row r="29" spans="1:22" x14ac:dyDescent="0.3">
      <c r="A29" s="1"/>
      <c r="C29" s="1"/>
      <c r="D29" s="1"/>
      <c r="E29" s="1"/>
      <c r="F29" s="1"/>
      <c r="Q29" s="55"/>
      <c r="R29" s="55"/>
      <c r="S29" s="55"/>
      <c r="T29" s="55"/>
      <c r="U29" s="55"/>
      <c r="V29" s="55"/>
    </row>
    <row r="30" spans="1:22" x14ac:dyDescent="0.3">
      <c r="A30" s="1"/>
      <c r="C30" s="1"/>
      <c r="D30" s="1"/>
      <c r="E30" s="1"/>
      <c r="F30" s="1"/>
    </row>
    <row r="31" spans="1:22" x14ac:dyDescent="0.3">
      <c r="C31" s="1"/>
      <c r="D31" s="1"/>
      <c r="E31" s="1"/>
      <c r="F31" s="1"/>
      <c r="G31" s="1"/>
    </row>
    <row r="32" spans="1:22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2019-06-03T13:59:34Z</cp:lastPrinted>
  <dcterms:created xsi:type="dcterms:W3CDTF">2014-01-30T16:13:23Z</dcterms:created>
  <dcterms:modified xsi:type="dcterms:W3CDTF">2020-02-25T22:00:52Z</dcterms:modified>
</cp:coreProperties>
</file>