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DoW\Used\Battle Tallies\"/>
    </mc:Choice>
  </mc:AlternateContent>
  <xr:revisionPtr revIDLastSave="0" documentId="13_ncr:1_{44C30854-814D-4369-B318-D587FBBCC845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5" l="1"/>
  <c r="C6" i="5"/>
  <c r="B6" i="5"/>
  <c r="D4" i="4"/>
  <c r="C4" i="4" l="1"/>
  <c r="J10" i="10" l="1"/>
  <c r="K10" i="10" s="1"/>
  <c r="M10" i="10" s="1"/>
  <c r="D16" i="7" l="1"/>
  <c r="E16" i="7" s="1"/>
  <c r="D15" i="7"/>
  <c r="E15" i="7" s="1"/>
  <c r="D14" i="7"/>
  <c r="E14" i="7" s="1"/>
  <c r="K13" i="9" l="1"/>
  <c r="N13" i="9" s="1"/>
  <c r="J13" i="9"/>
  <c r="K12" i="9"/>
  <c r="N12" i="9" s="1"/>
  <c r="J12" i="9"/>
  <c r="K11" i="9"/>
  <c r="N11" i="9" s="1"/>
  <c r="J11" i="9"/>
  <c r="K10" i="9"/>
  <c r="N10" i="9" s="1"/>
  <c r="J10" i="9"/>
  <c r="L11" i="9" l="1"/>
  <c r="L12" i="9"/>
  <c r="L13" i="9"/>
  <c r="L10" i="9"/>
  <c r="J35" i="10" l="1"/>
  <c r="K35" i="10" s="1"/>
  <c r="M35" i="10" s="1"/>
  <c r="J36" i="10"/>
  <c r="K36" i="10" s="1"/>
  <c r="M36" i="10" s="1"/>
  <c r="V14" i="5" l="1"/>
  <c r="AA14" i="5" s="1"/>
  <c r="AB14" i="5" s="1"/>
  <c r="Z9" i="5"/>
  <c r="J43" i="10" l="1"/>
  <c r="K43" i="10" s="1"/>
  <c r="M43" i="10" s="1"/>
  <c r="J24" i="10" l="1"/>
  <c r="K24" i="10" s="1"/>
  <c r="M24" i="10" s="1"/>
  <c r="J23" i="10" l="1"/>
  <c r="K23" i="10" s="1"/>
  <c r="M23" i="10" s="1"/>
  <c r="J8" i="10" l="1"/>
  <c r="K8" i="10" s="1"/>
  <c r="M8" i="10" s="1"/>
  <c r="Z5" i="5" l="1"/>
  <c r="J7" i="10" l="1"/>
  <c r="K7" i="10" s="1"/>
  <c r="M7" i="10" s="1"/>
  <c r="J28" i="10" l="1"/>
  <c r="K28" i="10" s="1"/>
  <c r="M28" i="10" s="1"/>
  <c r="J42" i="10" l="1"/>
  <c r="K42" i="10" s="1"/>
  <c r="M42" i="10" s="1"/>
  <c r="D4" i="5" l="1"/>
  <c r="C4" i="5"/>
  <c r="J5" i="9" l="1"/>
  <c r="J6" i="9"/>
  <c r="J7" i="9"/>
  <c r="J8" i="9"/>
  <c r="J9" i="9"/>
  <c r="V13" i="5"/>
  <c r="AA13" i="5" s="1"/>
  <c r="AB13" i="5" s="1"/>
  <c r="K9" i="9" l="1"/>
  <c r="L9" i="9" s="1"/>
  <c r="K8" i="9"/>
  <c r="L8" i="9" s="1"/>
  <c r="K7" i="9"/>
  <c r="L7" i="9" s="1"/>
  <c r="K6" i="9"/>
  <c r="N6" i="9" l="1"/>
  <c r="L6" i="9"/>
  <c r="N8" i="9"/>
  <c r="N7" i="9"/>
  <c r="N9" i="9"/>
  <c r="J37" i="10"/>
  <c r="K37" i="10" s="1"/>
  <c r="M37" i="10" s="1"/>
  <c r="K5" i="9" l="1"/>
  <c r="F5" i="9"/>
  <c r="K4" i="9"/>
  <c r="N4" i="9" s="1"/>
  <c r="J4" i="9"/>
  <c r="F4" i="9"/>
  <c r="N5" i="9" l="1"/>
  <c r="L5" i="9"/>
  <c r="L4" i="9"/>
  <c r="J40" i="10"/>
  <c r="K40" i="10" s="1"/>
  <c r="M40" i="10" s="1"/>
  <c r="E9" i="1" l="1"/>
  <c r="V8" i="5" l="1"/>
  <c r="AA8" i="5" s="1"/>
  <c r="AB8" i="5" s="1"/>
  <c r="C8" i="5"/>
  <c r="B8" i="5"/>
  <c r="D8" i="5" s="1"/>
  <c r="D13" i="7"/>
  <c r="E13" i="7" s="1"/>
  <c r="D12" i="7"/>
  <c r="E12" i="7" s="1"/>
  <c r="D11" i="7"/>
  <c r="E11" i="7" s="1"/>
  <c r="J22" i="10" l="1"/>
  <c r="K22" i="10" s="1"/>
  <c r="M22" i="10" s="1"/>
  <c r="J27" i="10" l="1"/>
  <c r="K27" i="10" s="1"/>
  <c r="M27" i="10" s="1"/>
  <c r="J26" i="10" l="1"/>
  <c r="K26" i="10" s="1"/>
  <c r="M26" i="10" s="1"/>
  <c r="D5" i="5" l="1"/>
  <c r="J41" i="10" l="1"/>
  <c r="K41" i="10" s="1"/>
  <c r="M41" i="10" s="1"/>
  <c r="J39" i="10"/>
  <c r="K39" i="10" s="1"/>
  <c r="M39" i="10" s="1"/>
  <c r="J38" i="10"/>
  <c r="K38" i="10" s="1"/>
  <c r="M38" i="10" s="1"/>
  <c r="J34" i="10" l="1"/>
  <c r="K34" i="10" s="1"/>
  <c r="M34" i="10" s="1"/>
  <c r="J33" i="10"/>
  <c r="K33" i="10" s="1"/>
  <c r="M33" i="10" s="1"/>
  <c r="J21" i="10" l="1"/>
  <c r="K21" i="10" s="1"/>
  <c r="M21" i="10" s="1"/>
  <c r="J20" i="10" l="1"/>
  <c r="K20" i="10" s="1"/>
  <c r="M20" i="10" s="1"/>
  <c r="J25" i="10" l="1"/>
  <c r="K25" i="10" s="1"/>
  <c r="M25" i="10" s="1"/>
  <c r="D8" i="7" l="1"/>
  <c r="E8" i="7" s="1"/>
  <c r="K3" i="9" l="1"/>
  <c r="N3" i="9" s="1"/>
  <c r="J3" i="9"/>
  <c r="K2" i="9"/>
  <c r="N2" i="9" s="1"/>
  <c r="J2" i="9"/>
  <c r="D7" i="7"/>
  <c r="E7" i="7" s="1"/>
  <c r="D6" i="7"/>
  <c r="E6" i="7" s="1"/>
  <c r="D5" i="7"/>
  <c r="E5" i="7" s="1"/>
  <c r="L3" i="9" l="1"/>
  <c r="L2" i="9"/>
  <c r="E5" i="1"/>
  <c r="D14" i="1" l="1"/>
  <c r="V12" i="5" l="1"/>
  <c r="AA12" i="5" s="1"/>
  <c r="AB12" i="5" s="1"/>
  <c r="V11" i="5"/>
  <c r="AA11" i="5" s="1"/>
  <c r="AB11" i="5" s="1"/>
  <c r="E8" i="1"/>
  <c r="E12" i="1"/>
  <c r="E2" i="1"/>
  <c r="V10" i="5" l="1"/>
  <c r="AA10" i="5" s="1"/>
  <c r="AB10" i="5" s="1"/>
  <c r="V9" i="5" l="1"/>
  <c r="AA9" i="5" s="1"/>
  <c r="AB9" i="5" s="1"/>
  <c r="J6" i="10" l="1"/>
  <c r="K6" i="10" s="1"/>
  <c r="M6" i="10" s="1"/>
  <c r="B5" i="5" l="1"/>
  <c r="C5" i="5"/>
  <c r="J17" i="10" l="1"/>
  <c r="K17" i="10" s="1"/>
  <c r="M17" i="10" s="1"/>
  <c r="T1" i="10"/>
  <c r="V7" i="5" l="1"/>
  <c r="AA7" i="5" s="1"/>
  <c r="AB7" i="5" s="1"/>
  <c r="J4" i="10" l="1"/>
  <c r="K4" i="10" s="1"/>
  <c r="M4" i="10" s="1"/>
  <c r="M9" i="1" l="1"/>
  <c r="D2" i="5" l="1"/>
  <c r="C2" i="5"/>
  <c r="J14" i="10" l="1"/>
  <c r="K14" i="10" s="1"/>
  <c r="M14" i="10" s="1"/>
  <c r="V5" i="5" l="1"/>
  <c r="AA5" i="5" s="1"/>
  <c r="AB5" i="5" s="1"/>
  <c r="V3" i="5"/>
  <c r="AA3" i="5" s="1"/>
  <c r="AB3" i="5" s="1"/>
  <c r="D3" i="5"/>
  <c r="C3" i="5"/>
  <c r="B3" i="5"/>
  <c r="V2" i="5"/>
  <c r="AA2" i="5" s="1"/>
  <c r="AB2" i="5" s="1"/>
  <c r="B2" i="5"/>
  <c r="E10" i="1" l="1"/>
  <c r="E7" i="1"/>
  <c r="E3" i="1"/>
  <c r="J16" i="10" l="1"/>
  <c r="K16" i="10" s="1"/>
  <c r="M16" i="10" s="1"/>
  <c r="J15" i="10"/>
  <c r="K15" i="10" s="1"/>
  <c r="M15" i="10" s="1"/>
  <c r="J13" i="10"/>
  <c r="K13" i="10" s="1"/>
  <c r="M13" i="10" s="1"/>
  <c r="E6" i="1"/>
  <c r="E4" i="1"/>
  <c r="E11" i="1"/>
  <c r="J12" i="10" l="1"/>
  <c r="I11" i="1" l="1"/>
  <c r="M8" i="1"/>
  <c r="V6" i="5" l="1"/>
  <c r="AA6" i="5" s="1"/>
  <c r="AB6" i="5" s="1"/>
  <c r="J3" i="10" l="1"/>
  <c r="K3" i="10" s="1"/>
  <c r="M3" i="10" s="1"/>
  <c r="J2" i="10" l="1"/>
  <c r="K2" i="10" s="1"/>
  <c r="M2" i="10" s="1"/>
  <c r="J19" i="10" l="1"/>
  <c r="K19" i="10" s="1"/>
  <c r="M19" i="10" s="1"/>
  <c r="J18" i="10"/>
  <c r="K18" i="10" s="1"/>
  <c r="M18" i="10" s="1"/>
  <c r="K12" i="10"/>
  <c r="M12" i="10" s="1"/>
  <c r="J11" i="10"/>
  <c r="K11" i="10" s="1"/>
  <c r="M11" i="10" s="1"/>
  <c r="J5" i="10"/>
  <c r="K5" i="10" s="1"/>
  <c r="M5" i="10" s="1"/>
  <c r="J9" i="10"/>
  <c r="K9" i="10" s="1"/>
  <c r="M9" i="10" s="1"/>
  <c r="J31" i="10"/>
  <c r="K31" i="10" s="1"/>
  <c r="M31" i="10" s="1"/>
  <c r="J32" i="10"/>
  <c r="K32" i="10" s="1"/>
  <c r="M32" i="10" s="1"/>
  <c r="D2" i="7" l="1"/>
  <c r="E2" i="7" s="1"/>
  <c r="D3" i="7"/>
  <c r="E3" i="7" s="1"/>
  <c r="D4" i="7"/>
  <c r="E4" i="7" s="1"/>
  <c r="D9" i="7"/>
  <c r="E9" i="7" s="1"/>
  <c r="D10" i="7"/>
  <c r="E10" i="7" s="1"/>
  <c r="I10" i="1" l="1"/>
  <c r="I12" i="1" s="1"/>
  <c r="I13" i="1" s="1"/>
  <c r="V4" i="5" l="1"/>
  <c r="AA4" i="5" s="1"/>
  <c r="AB4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1" i="1" l="1"/>
  <c r="M12" i="1"/>
  <c r="M13" i="1"/>
  <c r="M7" i="1" l="1"/>
  <c r="M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4" authorId="0" shapeId="0" xr:uid="{25549EB7-7FBA-431C-8572-3A642CCFCE35}">
      <text>
        <r>
          <rPr>
            <i/>
            <sz val="12"/>
            <color theme="1"/>
            <rFont val="Times New Roman"/>
            <family val="1"/>
          </rPr>
          <t>bull’s strength +4</t>
        </r>
      </text>
    </comment>
    <comment ref="I4" authorId="0" shapeId="0" xr:uid="{B4DE6713-C0AD-42BC-A4E6-F76E784E6429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  <comment ref="F5" authorId="0" shapeId="0" xr:uid="{EA98A8BB-7B35-46DA-B660-38EC3D51E59A}">
      <text>
        <r>
          <rPr>
            <i/>
            <sz val="12"/>
            <color theme="1"/>
            <rFont val="Times New Roman"/>
            <family val="1"/>
          </rPr>
          <t>bull’s strength +4</t>
        </r>
      </text>
    </comment>
    <comment ref="I5" authorId="0" shapeId="0" xr:uid="{076C1FC7-47CB-4521-A55F-6E76EFF2854B}">
      <text>
        <r>
          <rPr>
            <i/>
            <sz val="12"/>
            <color theme="1"/>
            <rFont val="Times New Roman"/>
            <family val="1"/>
          </rPr>
          <t>divine favor +1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400-000001000000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 shapeId="0" xr:uid="{00000000-0006-0000-0400-000002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 shapeId="0" xr:uid="{00000000-0006-0000-0400-000003000000}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 shapeId="0" xr:uid="{00000000-0006-0000-0400-000004000000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4" authorId="0" shapeId="0" xr:uid="{3722B558-F31C-4081-9DF6-6BAF2D70B863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4" authorId="0" shapeId="0" xr:uid="{7DEAD86E-337B-49BD-83EF-A89447CE6B11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5" authorId="0" shapeId="0" xr:uid="{00000000-0006-0000-0400-000006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5" authorId="0" shapeId="0" xr:uid="{00000000-0006-0000-0400-000007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J5" authorId="0" shapeId="0" xr:uid="{00000000-0006-0000-0400-000008000000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Z5" authorId="0" shapeId="0" xr:uid="{364ECCB4-BB28-46B4-8FC7-07ACA8F00FD8}">
      <text>
        <r>
          <rPr>
            <i/>
            <sz val="12"/>
            <color theme="1"/>
            <rFont val="Times New Roman"/>
            <family val="1"/>
          </rPr>
          <t>Bear’s Endurance +4</t>
        </r>
      </text>
    </comment>
    <comment ref="C8" authorId="0" shapeId="0" xr:uid="{45899B75-587C-4221-A24F-3064A3EEAED5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Z9" authorId="0" shapeId="0" xr:uid="{B7F87918-CAD6-4C06-A78A-43527321012E}">
      <text>
        <r>
          <rPr>
            <i/>
            <sz val="12"/>
            <color theme="1"/>
            <rFont val="Times New Roman"/>
            <family val="1"/>
          </rPr>
          <t>Divine Power +11</t>
        </r>
      </text>
    </comment>
    <comment ref="B12" authorId="0" shapeId="0" xr:uid="{10E3EF57-20BC-4A3A-AA04-DF19C0BD00AC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2" authorId="0" shapeId="0" xr:uid="{00834EC0-7204-4CFA-8B45-D038A2BDD412}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<sst xmlns="http://schemas.openxmlformats.org/spreadsheetml/2006/main" count="562" uniqueCount="189">
  <si>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</si>
  <si>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</si>
  <si>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</si>
  <si>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</si>
  <si>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</si>
  <si>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</si>
  <si>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</si>
  <si>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</si>
  <si>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</si>
  <si>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</si>
  <si>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</si>
  <si>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</si>
  <si>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</si>
  <si>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</si>
  <si>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</si>
  <si>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</si>
  <si>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</si>
  <si>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</si>
  <si>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</si>
  <si>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</si>
  <si>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</si>
  <si>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</si>
  <si>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</si>
  <si>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</si>
  <si>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</si>
  <si>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</si>
  <si>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</si>
  <si>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</si>
  <si>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</si>
  <si>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</si>
  <si>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</si>
  <si>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</si>
  <si>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</si>
  <si>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</si>
  <si>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</si>
  <si>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</si>
  <si>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</si>
  <si>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</si>
  <si>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</si>
  <si>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</si>
  <si>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</si>
  <si>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</si>
  <si>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</si>
  <si>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</si>
  <si>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</si>
  <si>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</si>
  <si>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</si>
  <si>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</si>
  <si>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</si>
  <si>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</si>
  <si>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</si>
  <si>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</si>
  <si>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</si>
  <si>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</si>
  <si>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</si>
  <si>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</si>
  <si>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</si>
  <si>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</si>
  <si>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</si>
  <si>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</si>
  <si>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</si>
  <si>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</si>
  <si>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</si>
  <si>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</si>
  <si>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</si>
  <si>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</si>
  <si>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</si>
  <si>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</si>
  <si>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</si>
  <si>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</si>
  <si>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Allisa</t>
  </si>
  <si>
    <t>Lauren</t>
  </si>
  <si>
    <t>Fingers</t>
  </si>
  <si>
    <t>Druid-Master of Many Forms</t>
  </si>
  <si>
    <t>Rogue-Trapsmith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</si>
  <si>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</si>
  <si>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</si>
  <si>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</si>
  <si>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</si>
  <si>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</si>
  <si>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</si>
  <si>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</si>
  <si>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</si>
  <si>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</si>
  <si>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</si>
  <si>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</si>
  <si>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</si>
  <si>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</si>
  <si>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</si>
  <si>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</si>
  <si>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</si>
  <si>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</si>
  <si>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</si>
  <si>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</si>
  <si>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Greater Invisibility</t>
  </si>
  <si>
    <t>X</t>
  </si>
  <si>
    <t>Threat</t>
  </si>
  <si>
    <t>Crit</t>
  </si>
  <si>
    <t>Call Lightning</t>
  </si>
  <si>
    <t>þ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</si>
  <si>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</si>
  <si>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</si>
  <si>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</si>
  <si>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</si>
  <si>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</si>
  <si>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</si>
  <si>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</si>
  <si>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</si>
  <si>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</si>
  <si>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</si>
  <si>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</si>
  <si>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</si>
  <si>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</si>
  <si>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</si>
  <si>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Haste</t>
  </si>
  <si>
    <t>Avg. ECL/CR</t>
  </si>
  <si>
    <t>Keen Edge</t>
  </si>
  <si>
    <t>Darkvision</t>
  </si>
  <si>
    <t>Kir</t>
  </si>
  <si>
    <t>Xaryn</t>
  </si>
  <si>
    <t>Wizard</t>
  </si>
  <si>
    <t>Cleric-Rogue</t>
  </si>
  <si>
    <t>20’</t>
  </si>
  <si>
    <t>Imm</t>
  </si>
  <si>
    <t>Spiritual Weapon</t>
  </si>
  <si>
    <t>Cat’s Grace</t>
  </si>
  <si>
    <t>Invisibility</t>
  </si>
  <si>
    <t>Earthbind</t>
  </si>
  <si>
    <t>Summon Nature’s Ally IV</t>
  </si>
  <si>
    <t>Current Time</t>
  </si>
  <si>
    <t>Time @ Round 1</t>
  </si>
  <si>
    <t>Stoneskin</t>
  </si>
  <si>
    <t>adamantine</t>
  </si>
  <si>
    <t>40’</t>
  </si>
  <si>
    <t>Hide</t>
  </si>
  <si>
    <t>Moondancer</t>
  </si>
  <si>
    <t>15’/60’f</t>
  </si>
  <si>
    <t>Sting</t>
  </si>
  <si>
    <t>Bite</t>
  </si>
  <si>
    <t>1d3-2+poison</t>
  </si>
  <si>
    <t>DC 14 Fort</t>
  </si>
  <si>
    <t>Ray of Exhaustion</t>
  </si>
  <si>
    <t>Light Crossbow +1</t>
  </si>
  <si>
    <t>1d4+1+Poison</t>
  </si>
  <si>
    <t>Dagger +1</t>
  </si>
  <si>
    <t>Blacklight</t>
  </si>
  <si>
    <t>1d8+1+Poison</t>
  </si>
  <si>
    <t>Protection from Spells</t>
  </si>
  <si>
    <t>Farspeaking Amulet</t>
  </si>
  <si>
    <t>*</t>
  </si>
  <si>
    <t>Dresden</t>
  </si>
  <si>
    <t>Pseudodragon</t>
  </si>
  <si>
    <t>Drow Rogue-Assassin</t>
  </si>
  <si>
    <t>Larlum the Redhanded</t>
  </si>
  <si>
    <t>Azimuth</t>
  </si>
  <si>
    <t>Karmen Santiago</t>
  </si>
  <si>
    <t>Blackguard</t>
  </si>
  <si>
    <t>Armor of Darkness</t>
  </si>
  <si>
    <t>Corrupt Weapon</t>
  </si>
  <si>
    <t>Bear’s Endurance</t>
  </si>
  <si>
    <t>Larlum</t>
  </si>
  <si>
    <t>Karmen</t>
  </si>
  <si>
    <t>Entropic Shield</t>
  </si>
  <si>
    <t>Nightshield</t>
  </si>
  <si>
    <t>Protection from Good</t>
  </si>
  <si>
    <t>Tiefling Rogue-Cleric</t>
  </si>
  <si>
    <t>Fighter-Blackguard</t>
  </si>
  <si>
    <t>Rogue-Cloistered Cleric-True Necromancer</t>
  </si>
  <si>
    <t>Complexly multi-classed</t>
  </si>
  <si>
    <t>Shield of Faith</t>
  </si>
  <si>
    <t>Detect Magic</t>
  </si>
  <si>
    <t>1d8+6+ghoul fever+paralysis</t>
  </si>
  <si>
    <t>Claw 1</t>
  </si>
  <si>
    <t>1d6+3+paralysis</t>
  </si>
  <si>
    <t>Claw 2</t>
  </si>
  <si>
    <t>Grapple</t>
  </si>
  <si>
    <t>ghast</t>
  </si>
  <si>
    <t>Sanctuary</t>
  </si>
  <si>
    <t>Summon Undead IV</t>
  </si>
  <si>
    <t>True Seeing</t>
  </si>
  <si>
    <t>Fire in the Blood</t>
  </si>
  <si>
    <t>Flame Blade</t>
  </si>
  <si>
    <t>Greater Heroism</t>
  </si>
  <si>
    <t>Summon Undead III</t>
  </si>
  <si>
    <t>ghoul</t>
  </si>
  <si>
    <t>Divine Power</t>
  </si>
  <si>
    <t>1d3+paralysis</t>
  </si>
  <si>
    <t>1d6+1+paralysis</t>
  </si>
  <si>
    <t>Ghoul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</si>
</sst>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b/>
      <sz val="12"/>
      <color theme="1" tint="0.34998626667073579"/>
      <name val="Times New Roman"/>
      <family val="1"/>
    </font>
    <font>
      <i/>
      <sz val="12"/>
      <color theme="0" tint="-0.499984740745262"/>
      <name val="Times New Roman"/>
      <family val="1"/>
    </font>
    <font>
      <i/>
      <sz val="12"/>
      <color indexed="81"/>
      <name val="Times New Roman"/>
      <family val="1"/>
    </font>
    <font>
      <i/>
      <sz val="12"/>
      <color rgb="FF0033CC"/>
      <name val="Times New Roman"/>
      <family val="1"/>
    </font>
    <font>
      <sz val="12"/>
      <color rgb="FFFF0000"/>
      <name val="Times New Roman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4" xfId="0" applyFont="1" applyFill="1" applyBorder="1" applyAlignment="1">
      <alignment horizontal="center" vertical="center"/>
    </xf>
    <xf numFmtId="0" fontId="15" fillId="19" borderId="54" xfId="0" applyFont="1" applyFill="1" applyBorder="1" applyAlignment="1">
      <alignment horizontal="center" vertical="center"/>
    </xf>
    <xf numFmtId="0" fontId="15" fillId="25" borderId="54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1" fontId="5" fillId="18" borderId="46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7" xfId="0" applyFill="1" applyBorder="1" applyAlignment="1">
      <alignment horizontal="center" vertical="center"/>
    </xf>
    <xf numFmtId="0" fontId="0" fillId="13" borderId="58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60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20" fontId="19" fillId="0" borderId="55" xfId="0" applyNumberFormat="1" applyFont="1" applyBorder="1" applyAlignment="1">
      <alignment horizontal="center" vertical="center"/>
    </xf>
    <xf numFmtId="0" fontId="2" fillId="19" borderId="56" xfId="0" applyFont="1" applyFill="1" applyBorder="1" applyAlignment="1">
      <alignment horizontal="center" vertical="center" wrapText="1"/>
    </xf>
    <xf numFmtId="0" fontId="6" fillId="28" borderId="56" xfId="0" applyFont="1" applyFill="1" applyBorder="1" applyAlignment="1">
      <alignment horizontal="center" vertical="center" wrapText="1"/>
    </xf>
    <xf numFmtId="0" fontId="2" fillId="29" borderId="56" xfId="0" applyFont="1" applyFill="1" applyBorder="1" applyAlignment="1">
      <alignment horizontal="center" vertical="center" wrapText="1"/>
    </xf>
    <xf numFmtId="0" fontId="4" fillId="14" borderId="50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0" fillId="27" borderId="32" xfId="0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14" fillId="16" borderId="54" xfId="0" applyFont="1" applyFill="1" applyBorder="1" applyAlignment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7" fillId="9" borderId="54" xfId="0" applyFont="1" applyFill="1" applyBorder="1" applyAlignment="1">
      <alignment horizontal="center" vertical="center"/>
    </xf>
    <xf numFmtId="1" fontId="3" fillId="13" borderId="49" xfId="0" applyNumberFormat="1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/>
    </xf>
    <xf numFmtId="0" fontId="4" fillId="19" borderId="8" xfId="0" applyFont="1" applyFill="1" applyBorder="1" applyAlignment="1">
      <alignment horizontal="center"/>
    </xf>
    <xf numFmtId="0" fontId="6" fillId="21" borderId="21" xfId="0" applyFont="1" applyFill="1" applyBorder="1" applyAlignment="1">
      <alignment horizontal="center"/>
    </xf>
    <xf numFmtId="0" fontId="13" fillId="9" borderId="25" xfId="0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5" borderId="61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9" fillId="16" borderId="28" xfId="0" applyFont="1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17" borderId="2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5" fillId="18" borderId="46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69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00FF00"/>
      <color rgb="FF00CCFF"/>
      <color rgb="FF0033CC"/>
      <color rgb="FFCC99FF"/>
      <color rgb="FF9966FF"/>
      <color rgb="FFFF00FF"/>
      <color rgb="FFFF6600"/>
      <color rgb="FFFF99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22</c:v>
                </c:pt>
                <c:pt idx="4">
                  <c:v>30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17</c:v>
                </c:pt>
                <c:pt idx="4">
                  <c:v>25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17</c:v>
                </c:pt>
                <c:pt idx="2">
                  <c:v>11</c:v>
                </c:pt>
                <c:pt idx="3">
                  <c:v>33</c:v>
                </c:pt>
                <c:pt idx="4">
                  <c:v>23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36</c:v>
                </c:pt>
                <c:pt idx="3">
                  <c:v>39</c:v>
                </c:pt>
                <c:pt idx="4">
                  <c:v>69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15</c:v>
                </c:pt>
                <c:pt idx="5">
                  <c:v>17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12</c:v>
                </c:pt>
                <c:pt idx="5">
                  <c:v>11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13</c:v>
                </c:pt>
                <c:pt idx="3">
                  <c:v>22</c:v>
                </c:pt>
                <c:pt idx="4">
                  <c:v>17</c:v>
                </c:pt>
                <c:pt idx="5">
                  <c:v>33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21</c:v>
                </c:pt>
                <c:pt idx="3">
                  <c:v>30</c:v>
                </c:pt>
                <c:pt idx="4">
                  <c:v>25</c:v>
                </c:pt>
                <c:pt idx="5">
                  <c:v>23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21</c:v>
                </c:pt>
                <c:pt idx="3">
                  <c:v>23</c:v>
                </c:pt>
                <c:pt idx="4">
                  <c:v>19</c:v>
                </c:pt>
                <c:pt idx="5">
                  <c:v>42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22</c:v>
                </c:pt>
                <c:pt idx="4">
                  <c:v>30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17</c:v>
                </c:pt>
                <c:pt idx="4">
                  <c:v>25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17</c:v>
                </c:pt>
                <c:pt idx="2">
                  <c:v>11</c:v>
                </c:pt>
                <c:pt idx="3">
                  <c:v>33</c:v>
                </c:pt>
                <c:pt idx="4">
                  <c:v>23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36</c:v>
                </c:pt>
                <c:pt idx="3">
                  <c:v>39</c:v>
                </c:pt>
                <c:pt idx="4">
                  <c:v>69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zoomScaleNormal="100" workbookViewId="0"/>
  </sheetViews>
  <sheetFormatPr defaultRowHeight="15.6" x14ac:dyDescent="0.3"/>
  <cols>
    <col min="1" max="1" width="13.89843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7.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4.5" style="44" bestFit="1" customWidth="1"/>
    <col min="11" max="11" width="4.19921875" style="44" customWidth="1"/>
    <col min="12" max="12" width="15.5" style="44" customWidth="1"/>
    <col min="13" max="13" width="4.3984375" style="44" bestFit="1" customWidth="1"/>
    <col min="14" max="14" width="36.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91</v>
      </c>
      <c r="M1" s="40"/>
      <c r="N1" s="40"/>
    </row>
    <row r="2" spans="1:14" ht="16.8" thickTop="1" thickBot="1" x14ac:dyDescent="0.35">
      <c r="A2" s="135" t="s">
        <v>154</v>
      </c>
      <c r="B2" s="135">
        <v>2</v>
      </c>
      <c r="C2" s="45">
        <v>4</v>
      </c>
      <c r="D2" s="46">
        <v>19</v>
      </c>
      <c r="E2" s="45">
        <f t="shared" ref="E2:E12" si="0">SUM(C2:D2)</f>
        <v>23</v>
      </c>
      <c r="F2" s="45" t="s">
        <v>6</v>
      </c>
      <c r="H2" s="80" t="s">
        <v>0</v>
      </c>
      <c r="I2" s="81" t="s">
        <v>22</v>
      </c>
      <c r="J2" s="82" t="s">
        <v>23</v>
      </c>
      <c r="L2" s="146" t="s">
        <v>0</v>
      </c>
      <c r="M2" s="147" t="s">
        <v>92</v>
      </c>
      <c r="N2" s="148" t="s">
        <v>67</v>
      </c>
    </row>
    <row r="3" spans="1:14" x14ac:dyDescent="0.3">
      <c r="A3" s="79" t="s">
        <v>72</v>
      </c>
      <c r="B3" s="79">
        <v>1</v>
      </c>
      <c r="C3" s="45">
        <v>4</v>
      </c>
      <c r="D3" s="46">
        <v>15</v>
      </c>
      <c r="E3" s="45">
        <f t="shared" si="0"/>
        <v>19</v>
      </c>
      <c r="F3" s="45" t="s">
        <v>6</v>
      </c>
      <c r="H3" s="83" t="s">
        <v>72</v>
      </c>
      <c r="I3" s="84">
        <v>16</v>
      </c>
      <c r="J3" s="85" t="s">
        <v>74</v>
      </c>
      <c r="L3" s="149" t="s">
        <v>161</v>
      </c>
      <c r="M3" s="135">
        <v>20</v>
      </c>
      <c r="N3" s="150" t="s">
        <v>168</v>
      </c>
    </row>
    <row r="4" spans="1:14" x14ac:dyDescent="0.3">
      <c r="A4" s="198" t="s">
        <v>119</v>
      </c>
      <c r="B4" s="198">
        <v>1</v>
      </c>
      <c r="C4" s="45">
        <v>5</v>
      </c>
      <c r="D4" s="46">
        <v>13</v>
      </c>
      <c r="E4" s="45">
        <f t="shared" si="0"/>
        <v>18</v>
      </c>
      <c r="F4" s="45" t="s">
        <v>6</v>
      </c>
      <c r="H4" s="83" t="s">
        <v>71</v>
      </c>
      <c r="I4" s="79">
        <v>17</v>
      </c>
      <c r="J4" s="85" t="s">
        <v>75</v>
      </c>
      <c r="L4" s="149" t="s">
        <v>160</v>
      </c>
      <c r="M4" s="135">
        <v>15</v>
      </c>
      <c r="N4" s="150" t="s">
        <v>165</v>
      </c>
    </row>
    <row r="5" spans="1:14" x14ac:dyDescent="0.3">
      <c r="A5" s="198" t="s">
        <v>135</v>
      </c>
      <c r="B5" s="198">
        <v>1</v>
      </c>
      <c r="C5" s="45">
        <v>2</v>
      </c>
      <c r="D5" s="46">
        <v>16</v>
      </c>
      <c r="E5" s="45">
        <f t="shared" si="0"/>
        <v>18</v>
      </c>
      <c r="F5" s="45" t="s">
        <v>136</v>
      </c>
      <c r="H5" s="83" t="s">
        <v>70</v>
      </c>
      <c r="I5" s="79">
        <v>16</v>
      </c>
      <c r="J5" s="85" t="s">
        <v>73</v>
      </c>
      <c r="L5" s="149" t="s">
        <v>154</v>
      </c>
      <c r="M5" s="135">
        <v>15</v>
      </c>
      <c r="N5" s="150" t="s">
        <v>167</v>
      </c>
    </row>
    <row r="6" spans="1:14" ht="16.2" thickBot="1" x14ac:dyDescent="0.35">
      <c r="A6" s="135" t="s">
        <v>156</v>
      </c>
      <c r="B6" s="135">
        <v>2</v>
      </c>
      <c r="C6" s="45">
        <v>1</v>
      </c>
      <c r="D6" s="46">
        <v>14</v>
      </c>
      <c r="E6" s="45">
        <f t="shared" si="0"/>
        <v>15</v>
      </c>
      <c r="F6" s="45" t="s">
        <v>6</v>
      </c>
      <c r="H6" s="215" t="s">
        <v>118</v>
      </c>
      <c r="I6" s="69">
        <v>17</v>
      </c>
      <c r="J6" s="216" t="s">
        <v>121</v>
      </c>
      <c r="L6" s="151" t="s">
        <v>156</v>
      </c>
      <c r="M6" s="152">
        <v>9</v>
      </c>
      <c r="N6" s="153" t="s">
        <v>166</v>
      </c>
    </row>
    <row r="7" spans="1:14" x14ac:dyDescent="0.3">
      <c r="A7" s="79" t="s">
        <v>71</v>
      </c>
      <c r="B7" s="79">
        <v>1</v>
      </c>
      <c r="C7" s="45">
        <v>4</v>
      </c>
      <c r="D7" s="46">
        <v>10</v>
      </c>
      <c r="E7" s="45">
        <f t="shared" si="0"/>
        <v>14</v>
      </c>
      <c r="F7" s="45" t="s">
        <v>6</v>
      </c>
      <c r="H7" s="215" t="s">
        <v>119</v>
      </c>
      <c r="I7" s="69">
        <v>16</v>
      </c>
      <c r="J7" s="216" t="s">
        <v>120</v>
      </c>
      <c r="L7" s="154" t="s">
        <v>24</v>
      </c>
      <c r="M7" s="155">
        <f>SUM(M3:M6)</f>
        <v>59</v>
      </c>
      <c r="N7" s="150"/>
    </row>
    <row r="8" spans="1:14" x14ac:dyDescent="0.3">
      <c r="A8" s="135" t="s">
        <v>160</v>
      </c>
      <c r="B8" s="135">
        <v>2</v>
      </c>
      <c r="C8" s="45">
        <v>7</v>
      </c>
      <c r="D8" s="46">
        <v>5</v>
      </c>
      <c r="E8" s="45">
        <f t="shared" si="0"/>
        <v>12</v>
      </c>
      <c r="F8" s="45" t="s">
        <v>133</v>
      </c>
      <c r="H8" s="215" t="s">
        <v>150</v>
      </c>
      <c r="I8" s="69">
        <v>7</v>
      </c>
      <c r="J8" s="216" t="s">
        <v>152</v>
      </c>
      <c r="L8" s="154" t="s">
        <v>115</v>
      </c>
      <c r="M8" s="155">
        <f>AVERAGE(M3:M6)</f>
        <v>14.75</v>
      </c>
      <c r="N8" s="150"/>
    </row>
    <row r="9" spans="1:14" ht="16.2" thickBot="1" x14ac:dyDescent="0.35">
      <c r="A9" s="198" t="s">
        <v>150</v>
      </c>
      <c r="B9" s="198">
        <v>1</v>
      </c>
      <c r="C9" s="45">
        <v>3</v>
      </c>
      <c r="D9" s="46">
        <v>8</v>
      </c>
      <c r="E9" s="45">
        <f t="shared" si="0"/>
        <v>11</v>
      </c>
      <c r="F9" s="45" t="s">
        <v>6</v>
      </c>
      <c r="H9" s="212" t="s">
        <v>135</v>
      </c>
      <c r="I9" s="213">
        <v>1</v>
      </c>
      <c r="J9" s="214" t="s">
        <v>151</v>
      </c>
      <c r="L9" s="156" t="s">
        <v>25</v>
      </c>
      <c r="M9" s="157">
        <f>COUNT(M3:M6)</f>
        <v>4</v>
      </c>
      <c r="N9" s="158"/>
    </row>
    <row r="10" spans="1:14" x14ac:dyDescent="0.3">
      <c r="A10" s="79" t="s">
        <v>70</v>
      </c>
      <c r="B10" s="79">
        <v>1</v>
      </c>
      <c r="C10" s="45">
        <v>3</v>
      </c>
      <c r="D10" s="46">
        <v>4</v>
      </c>
      <c r="E10" s="45">
        <f t="shared" si="0"/>
        <v>7</v>
      </c>
      <c r="F10" s="45" t="s">
        <v>6</v>
      </c>
      <c r="H10" s="86" t="s">
        <v>24</v>
      </c>
      <c r="I10" s="87">
        <f>SUM(I3:I9)</f>
        <v>90</v>
      </c>
      <c r="J10" s="85"/>
    </row>
    <row r="11" spans="1:14" x14ac:dyDescent="0.3">
      <c r="A11" s="198" t="s">
        <v>118</v>
      </c>
      <c r="B11" s="198">
        <v>1</v>
      </c>
      <c r="C11" s="45">
        <v>1</v>
      </c>
      <c r="D11" s="46">
        <v>6</v>
      </c>
      <c r="E11" s="45">
        <f t="shared" si="0"/>
        <v>7</v>
      </c>
      <c r="F11" s="45" t="s">
        <v>122</v>
      </c>
      <c r="H11" s="86" t="s">
        <v>25</v>
      </c>
      <c r="I11" s="87">
        <f>COUNT(I3:I9)</f>
        <v>7</v>
      </c>
      <c r="J11" s="88"/>
      <c r="L11" s="94" t="s">
        <v>31</v>
      </c>
      <c r="M11" s="95">
        <f>I12</f>
        <v>22.5</v>
      </c>
      <c r="N11" s="93"/>
    </row>
    <row r="12" spans="1:14" x14ac:dyDescent="0.3">
      <c r="A12" s="135" t="s">
        <v>161</v>
      </c>
      <c r="B12" s="135">
        <v>2</v>
      </c>
      <c r="C12" s="45">
        <v>3</v>
      </c>
      <c r="D12" s="46">
        <v>3</v>
      </c>
      <c r="E12" s="45">
        <f t="shared" si="0"/>
        <v>6</v>
      </c>
      <c r="F12" s="45" t="s">
        <v>6</v>
      </c>
      <c r="H12" s="86" t="s">
        <v>27</v>
      </c>
      <c r="I12" s="89">
        <f>I10/4</f>
        <v>22.5</v>
      </c>
      <c r="J12" s="85" t="s">
        <v>28</v>
      </c>
      <c r="L12" s="94" t="s">
        <v>32</v>
      </c>
      <c r="M12" s="95">
        <f>I13</f>
        <v>45</v>
      </c>
      <c r="N12" s="93"/>
    </row>
    <row r="13" spans="1:14" ht="16.2" thickBot="1" x14ac:dyDescent="0.35">
      <c r="H13" s="90" t="s">
        <v>29</v>
      </c>
      <c r="I13" s="91">
        <f>I12*2</f>
        <v>45</v>
      </c>
      <c r="J13" s="92" t="s">
        <v>30</v>
      </c>
      <c r="L13" s="94" t="s">
        <v>33</v>
      </c>
      <c r="M13" s="95">
        <f>I10</f>
        <v>90</v>
      </c>
      <c r="N13" s="93"/>
    </row>
    <row r="14" spans="1:14" ht="16.2" thickTop="1" x14ac:dyDescent="0.3">
      <c r="B14" s="44"/>
      <c r="C14" s="44"/>
      <c r="D14" s="46">
        <f t="shared" ref="D14" ca="1" si="1">RANDBETWEEN(1,20)</f>
        <v>2</v>
      </c>
      <c r="E14" s="44"/>
      <c r="F14" s="44"/>
      <c r="H14" s="93"/>
      <c r="I14" s="93"/>
      <c r="J14" s="93"/>
      <c r="N14" s="93"/>
    </row>
    <row r="15" spans="1:14" x14ac:dyDescent="0.3">
      <c r="B15" s="44"/>
      <c r="C15" s="44"/>
      <c r="D15" s="44"/>
      <c r="E15" s="44"/>
      <c r="F15" s="44"/>
      <c r="L15" s="96" t="s">
        <v>34</v>
      </c>
      <c r="M15" s="95">
        <f>M7</f>
        <v>59</v>
      </c>
    </row>
    <row r="16" spans="1:14" x14ac:dyDescent="0.3">
      <c r="B16" s="44"/>
      <c r="C16" s="44"/>
      <c r="D16" s="44"/>
      <c r="E16" s="44"/>
      <c r="F16" s="44"/>
    </row>
    <row r="17" spans="2:6" x14ac:dyDescent="0.3">
      <c r="B17" s="44"/>
      <c r="C17" s="44"/>
      <c r="D17" s="44"/>
      <c r="E17" s="44"/>
      <c r="F17" s="44"/>
    </row>
    <row r="18" spans="2:6" x14ac:dyDescent="0.3">
      <c r="B18" s="44"/>
      <c r="C18" s="44"/>
      <c r="D18" s="44"/>
      <c r="E18" s="44"/>
      <c r="F18" s="44"/>
    </row>
    <row r="19" spans="2:6" x14ac:dyDescent="0.3">
      <c r="B19" s="44"/>
      <c r="C19" s="44"/>
      <c r="D19" s="44"/>
      <c r="E19" s="44"/>
      <c r="F19" s="44"/>
    </row>
  </sheetData>
  <sortState xmlns:xlrd2="http://schemas.microsoft.com/office/spreadsheetml/2017/richdata2" ref="A2:F12">
    <sortCondition descending="1" ref="E2:E12"/>
    <sortCondition descending="1" ref="C2:C12"/>
  </sortState>
  <conditionalFormatting sqref="M15">
    <cfRule type="cellIs" dxfId="695" priority="1434" operator="greaterThan">
      <formula>$M$13</formula>
    </cfRule>
    <cfRule type="cellIs" dxfId="694" priority="1435" operator="between">
      <formula>$M$12</formula>
      <formula>$M$13</formula>
    </cfRule>
    <cfRule type="cellIs" dxfId="693" priority="1436" operator="between">
      <formula>$M$11</formula>
      <formula>$M$12</formula>
    </cfRule>
    <cfRule type="cellIs" dxfId="69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796875" style="49" bestFit="1" customWidth="1"/>
    <col min="2" max="2" width="21.5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81</v>
      </c>
      <c r="B1" s="62" t="s">
        <v>82</v>
      </c>
      <c r="C1" s="62" t="s">
        <v>83</v>
      </c>
      <c r="D1" s="56" t="s">
        <v>84</v>
      </c>
      <c r="E1" s="56" t="s">
        <v>112</v>
      </c>
      <c r="F1" s="56" t="s">
        <v>111</v>
      </c>
      <c r="G1" s="56" t="s">
        <v>110</v>
      </c>
      <c r="H1" s="56" t="s">
        <v>109</v>
      </c>
      <c r="I1" s="56" t="s">
        <v>113</v>
      </c>
      <c r="J1" s="56" t="s">
        <v>85</v>
      </c>
      <c r="K1" s="56" t="s">
        <v>86</v>
      </c>
      <c r="L1" s="56" t="s">
        <v>87</v>
      </c>
      <c r="M1" s="56" t="s">
        <v>88</v>
      </c>
      <c r="O1" s="188" t="s">
        <v>89</v>
      </c>
      <c r="P1" s="74">
        <v>347</v>
      </c>
      <c r="Q1" s="189" t="s">
        <v>130</v>
      </c>
      <c r="R1" s="187">
        <v>0.3347222222222222</v>
      </c>
      <c r="S1" s="190" t="s">
        <v>129</v>
      </c>
      <c r="T1" s="187">
        <f>R1+((P1)/(24*60*10))</f>
        <v>0.35881944444444441</v>
      </c>
    </row>
    <row r="2" spans="1:20" ht="16.8" x14ac:dyDescent="0.3">
      <c r="A2" s="65" t="s">
        <v>70</v>
      </c>
      <c r="B2" s="63" t="s">
        <v>93</v>
      </c>
      <c r="C2" s="64">
        <v>257</v>
      </c>
      <c r="D2" s="58">
        <v>15</v>
      </c>
      <c r="E2" s="59" t="s">
        <v>90</v>
      </c>
      <c r="F2" s="59" t="s">
        <v>90</v>
      </c>
      <c r="G2" s="59" t="s">
        <v>99</v>
      </c>
      <c r="H2" s="59" t="s">
        <v>90</v>
      </c>
      <c r="I2" s="58"/>
      <c r="J2" s="58">
        <f t="shared" ref="J2:J28" si="0">IF($E2="þ",$D2,IF($F2="þ",($D2*10),IF($G2="þ",($D2*100),IF($H2="þ",($D2*600),$I2))))</f>
        <v>1500</v>
      </c>
      <c r="K2" s="58">
        <f t="shared" ref="K2:K19" si="1">J2+C2</f>
        <v>1757</v>
      </c>
      <c r="L2" s="59" t="s">
        <v>99</v>
      </c>
      <c r="M2" s="60" t="str">
        <f t="shared" ref="M2:M19" si="2">IF(K2&lt;=$P$1,"þ","q")</f>
        <v>q</v>
      </c>
    </row>
    <row r="3" spans="1:20" ht="16.8" x14ac:dyDescent="0.3">
      <c r="A3" s="65" t="s">
        <v>70</v>
      </c>
      <c r="B3" s="63" t="s">
        <v>127</v>
      </c>
      <c r="C3" s="64"/>
      <c r="D3" s="58">
        <v>15</v>
      </c>
      <c r="E3" s="59" t="s">
        <v>90</v>
      </c>
      <c r="F3" s="59" t="s">
        <v>90</v>
      </c>
      <c r="G3" s="59" t="s">
        <v>99</v>
      </c>
      <c r="H3" s="59" t="s">
        <v>90</v>
      </c>
      <c r="I3" s="58"/>
      <c r="J3" s="58">
        <f t="shared" si="0"/>
        <v>1500</v>
      </c>
      <c r="K3" s="58">
        <f t="shared" ref="K3" si="3">J3+C3</f>
        <v>1500</v>
      </c>
      <c r="L3" s="59" t="s">
        <v>90</v>
      </c>
      <c r="M3" s="60" t="str">
        <f t="shared" ref="M3" si="4">IF(K3&lt;=$P$1,"þ","q")</f>
        <v>q</v>
      </c>
    </row>
    <row r="4" spans="1:20" ht="16.8" x14ac:dyDescent="0.3">
      <c r="A4" s="65" t="s">
        <v>70</v>
      </c>
      <c r="B4" s="63" t="s">
        <v>128</v>
      </c>
      <c r="C4" s="64"/>
      <c r="D4" s="58">
        <v>15</v>
      </c>
      <c r="E4" s="59" t="s">
        <v>99</v>
      </c>
      <c r="F4" s="59" t="s">
        <v>90</v>
      </c>
      <c r="G4" s="59" t="s">
        <v>90</v>
      </c>
      <c r="H4" s="59" t="s">
        <v>90</v>
      </c>
      <c r="I4" s="58"/>
      <c r="J4" s="58">
        <f t="shared" si="0"/>
        <v>15</v>
      </c>
      <c r="K4" s="58">
        <f t="shared" ref="K4" si="5">J4+C4</f>
        <v>15</v>
      </c>
      <c r="L4" s="59" t="s">
        <v>90</v>
      </c>
      <c r="M4" s="60" t="str">
        <f t="shared" ref="M4" si="6">IF(K4&lt;=$P$1,"þ","q")</f>
        <v>þ</v>
      </c>
    </row>
    <row r="5" spans="1:20" ht="16.8" x14ac:dyDescent="0.3">
      <c r="A5" s="65" t="s">
        <v>70</v>
      </c>
      <c r="B5" s="63" t="s">
        <v>98</v>
      </c>
      <c r="C5" s="64">
        <v>338</v>
      </c>
      <c r="D5" s="58">
        <v>15</v>
      </c>
      <c r="E5" s="59" t="s">
        <v>90</v>
      </c>
      <c r="F5" s="59" t="s">
        <v>99</v>
      </c>
      <c r="G5" s="59" t="s">
        <v>90</v>
      </c>
      <c r="H5" s="59" t="s">
        <v>90</v>
      </c>
      <c r="I5" s="58"/>
      <c r="J5" s="58">
        <f t="shared" si="0"/>
        <v>150</v>
      </c>
      <c r="K5" s="58">
        <f t="shared" si="1"/>
        <v>488</v>
      </c>
      <c r="L5" s="59" t="s">
        <v>99</v>
      </c>
      <c r="M5" s="60" t="str">
        <f t="shared" si="2"/>
        <v>q</v>
      </c>
    </row>
    <row r="6" spans="1:20" ht="16.8" x14ac:dyDescent="0.3">
      <c r="A6" s="65" t="s">
        <v>70</v>
      </c>
      <c r="B6" s="63" t="s">
        <v>128</v>
      </c>
      <c r="C6" s="64"/>
      <c r="D6" s="58">
        <v>15</v>
      </c>
      <c r="E6" s="59" t="s">
        <v>99</v>
      </c>
      <c r="F6" s="59" t="s">
        <v>90</v>
      </c>
      <c r="G6" s="59" t="s">
        <v>90</v>
      </c>
      <c r="H6" s="59" t="s">
        <v>90</v>
      </c>
      <c r="I6" s="58"/>
      <c r="J6" s="58">
        <f t="shared" si="0"/>
        <v>15</v>
      </c>
      <c r="K6" s="58">
        <f t="shared" si="1"/>
        <v>15</v>
      </c>
      <c r="L6" s="59" t="s">
        <v>90</v>
      </c>
      <c r="M6" s="60" t="str">
        <f t="shared" si="2"/>
        <v>þ</v>
      </c>
    </row>
    <row r="7" spans="1:20" ht="16.8" x14ac:dyDescent="0.3">
      <c r="A7" s="65" t="s">
        <v>70</v>
      </c>
      <c r="B7" s="63" t="s">
        <v>159</v>
      </c>
      <c r="C7" s="64">
        <v>336</v>
      </c>
      <c r="D7" s="58">
        <v>15</v>
      </c>
      <c r="E7" s="59" t="s">
        <v>90</v>
      </c>
      <c r="F7" s="59" t="s">
        <v>99</v>
      </c>
      <c r="G7" s="59" t="s">
        <v>90</v>
      </c>
      <c r="H7" s="59" t="s">
        <v>90</v>
      </c>
      <c r="I7" s="58"/>
      <c r="J7" s="58">
        <f t="shared" si="0"/>
        <v>150</v>
      </c>
      <c r="K7" s="58">
        <f t="shared" ref="K7" si="7">J7+C7</f>
        <v>486</v>
      </c>
      <c r="L7" s="59" t="s">
        <v>99</v>
      </c>
      <c r="M7" s="60" t="str">
        <f t="shared" ref="M7" si="8">IF(K7&lt;=$P$1,"þ","q")</f>
        <v>q</v>
      </c>
    </row>
    <row r="8" spans="1:20" ht="16.8" x14ac:dyDescent="0.3">
      <c r="A8" s="65" t="s">
        <v>70</v>
      </c>
      <c r="B8" s="63" t="s">
        <v>181</v>
      </c>
      <c r="C8" s="64">
        <v>337</v>
      </c>
      <c r="D8" s="58">
        <v>15</v>
      </c>
      <c r="E8" s="59" t="s">
        <v>90</v>
      </c>
      <c r="F8" s="59" t="s">
        <v>99</v>
      </c>
      <c r="G8" s="59" t="s">
        <v>90</v>
      </c>
      <c r="H8" s="59" t="s">
        <v>90</v>
      </c>
      <c r="I8" s="58"/>
      <c r="J8" s="58">
        <f t="shared" si="0"/>
        <v>150</v>
      </c>
      <c r="K8" s="58">
        <f t="shared" ref="K8" si="9">J8+C8</f>
        <v>487</v>
      </c>
      <c r="L8" s="59" t="s">
        <v>99</v>
      </c>
      <c r="M8" s="60" t="str">
        <f t="shared" ref="M8" si="10">IF(K8&lt;=$P$1,"þ","q")</f>
        <v>q</v>
      </c>
    </row>
    <row r="9" spans="1:20" ht="16.8" x14ac:dyDescent="0.3">
      <c r="A9" s="66" t="s">
        <v>72</v>
      </c>
      <c r="B9" s="63" t="s">
        <v>94</v>
      </c>
      <c r="C9" s="64"/>
      <c r="D9" s="58">
        <v>6</v>
      </c>
      <c r="E9" s="59" t="s">
        <v>99</v>
      </c>
      <c r="F9" s="59" t="s">
        <v>90</v>
      </c>
      <c r="G9" s="59" t="s">
        <v>90</v>
      </c>
      <c r="H9" s="59" t="s">
        <v>90</v>
      </c>
      <c r="I9" s="58"/>
      <c r="J9" s="58">
        <f t="shared" si="0"/>
        <v>6</v>
      </c>
      <c r="K9" s="58">
        <f t="shared" si="1"/>
        <v>6</v>
      </c>
      <c r="L9" s="59" t="s">
        <v>99</v>
      </c>
      <c r="M9" s="60" t="str">
        <f t="shared" si="2"/>
        <v>þ</v>
      </c>
      <c r="O9" s="78"/>
    </row>
    <row r="10" spans="1:20" ht="16.8" x14ac:dyDescent="0.3">
      <c r="A10" s="66" t="s">
        <v>72</v>
      </c>
      <c r="B10" s="63" t="s">
        <v>94</v>
      </c>
      <c r="C10" s="64">
        <v>338</v>
      </c>
      <c r="D10" s="58">
        <v>6</v>
      </c>
      <c r="E10" s="59" t="s">
        <v>99</v>
      </c>
      <c r="F10" s="59" t="s">
        <v>90</v>
      </c>
      <c r="G10" s="59" t="s">
        <v>90</v>
      </c>
      <c r="H10" s="59" t="s">
        <v>90</v>
      </c>
      <c r="I10" s="58"/>
      <c r="J10" s="58">
        <f t="shared" si="0"/>
        <v>6</v>
      </c>
      <c r="K10" s="58">
        <f t="shared" ref="K10" si="11">J10+C10</f>
        <v>344</v>
      </c>
      <c r="L10" s="59" t="s">
        <v>99</v>
      </c>
      <c r="M10" s="60" t="str">
        <f t="shared" ref="M10" si="12">IF(K10&lt;=$P$1,"þ","q")</f>
        <v>þ</v>
      </c>
      <c r="O10" s="78"/>
    </row>
    <row r="11" spans="1:20" ht="16.8" x14ac:dyDescent="0.3">
      <c r="A11" s="66" t="s">
        <v>72</v>
      </c>
      <c r="B11" s="63" t="s">
        <v>94</v>
      </c>
      <c r="C11" s="64">
        <v>330</v>
      </c>
      <c r="D11" s="58">
        <v>8</v>
      </c>
      <c r="E11" s="59" t="s">
        <v>99</v>
      </c>
      <c r="F11" s="59" t="s">
        <v>90</v>
      </c>
      <c r="G11" s="59" t="s">
        <v>90</v>
      </c>
      <c r="H11" s="59" t="s">
        <v>90</v>
      </c>
      <c r="I11" s="58"/>
      <c r="J11" s="58">
        <f t="shared" si="0"/>
        <v>8</v>
      </c>
      <c r="K11" s="58">
        <f t="shared" si="1"/>
        <v>338</v>
      </c>
      <c r="L11" s="59" t="s">
        <v>99</v>
      </c>
      <c r="M11" s="60" t="str">
        <f t="shared" si="2"/>
        <v>þ</v>
      </c>
      <c r="O11" s="78"/>
    </row>
    <row r="12" spans="1:20" ht="16.8" x14ac:dyDescent="0.3">
      <c r="A12" s="66" t="s">
        <v>72</v>
      </c>
      <c r="B12" s="63" t="s">
        <v>117</v>
      </c>
      <c r="C12" s="64"/>
      <c r="D12" s="58" t="s">
        <v>95</v>
      </c>
      <c r="E12" s="59" t="s">
        <v>90</v>
      </c>
      <c r="F12" s="59" t="s">
        <v>90</v>
      </c>
      <c r="G12" s="59" t="s">
        <v>90</v>
      </c>
      <c r="H12" s="59" t="s">
        <v>90</v>
      </c>
      <c r="I12" s="58">
        <v>600</v>
      </c>
      <c r="J12" s="58">
        <f t="shared" si="0"/>
        <v>600</v>
      </c>
      <c r="K12" s="58">
        <f t="shared" si="1"/>
        <v>600</v>
      </c>
      <c r="L12" s="59" t="s">
        <v>90</v>
      </c>
      <c r="M12" s="60" t="str">
        <f t="shared" si="2"/>
        <v>q</v>
      </c>
      <c r="O12" s="78"/>
    </row>
    <row r="13" spans="1:20" ht="16.8" x14ac:dyDescent="0.3">
      <c r="A13" s="164" t="s">
        <v>118</v>
      </c>
      <c r="B13" s="63" t="s">
        <v>124</v>
      </c>
      <c r="C13" s="64"/>
      <c r="D13" s="58">
        <v>8</v>
      </c>
      <c r="E13" s="59" t="s">
        <v>99</v>
      </c>
      <c r="F13" s="59" t="s">
        <v>90</v>
      </c>
      <c r="G13" s="59" t="s">
        <v>90</v>
      </c>
      <c r="H13" s="59" t="s">
        <v>90</v>
      </c>
      <c r="I13" s="58"/>
      <c r="J13" s="58">
        <f t="shared" ref="J13:J17" si="13">IF($E13="þ",$D13,IF($F13="þ",($D13*10),IF($G13="þ",($D13*100),IF($H13="þ",($D13*600),$I13))))</f>
        <v>8</v>
      </c>
      <c r="K13" s="58">
        <f t="shared" ref="K13:K16" si="14">J13+C13</f>
        <v>8</v>
      </c>
      <c r="L13" s="59" t="s">
        <v>90</v>
      </c>
      <c r="M13" s="60" t="str">
        <f t="shared" ref="M13:M16" si="15">IF(K13&lt;=$P$1,"þ","q")</f>
        <v>þ</v>
      </c>
      <c r="O13" s="78"/>
    </row>
    <row r="14" spans="1:20" ht="16.8" x14ac:dyDescent="0.3">
      <c r="A14" s="164" t="s">
        <v>118</v>
      </c>
      <c r="B14" s="63" t="s">
        <v>169</v>
      </c>
      <c r="C14" s="64">
        <v>334</v>
      </c>
      <c r="D14" s="58">
        <v>8</v>
      </c>
      <c r="E14" s="59" t="s">
        <v>90</v>
      </c>
      <c r="F14" s="59" t="s">
        <v>99</v>
      </c>
      <c r="G14" s="59" t="s">
        <v>90</v>
      </c>
      <c r="H14" s="59" t="s">
        <v>90</v>
      </c>
      <c r="I14" s="58"/>
      <c r="J14" s="58">
        <f t="shared" si="13"/>
        <v>80</v>
      </c>
      <c r="K14" s="58">
        <f t="shared" ref="K14" si="16">J14+C14</f>
        <v>414</v>
      </c>
      <c r="L14" s="59" t="s">
        <v>99</v>
      </c>
      <c r="M14" s="60" t="str">
        <f t="shared" ref="M14" si="17">IF(K14&lt;=$P$1,"þ","q")</f>
        <v>q</v>
      </c>
      <c r="O14" s="78"/>
    </row>
    <row r="15" spans="1:20" ht="16.8" x14ac:dyDescent="0.3">
      <c r="A15" s="164" t="s">
        <v>118</v>
      </c>
      <c r="B15" s="63" t="s">
        <v>125</v>
      </c>
      <c r="C15" s="64"/>
      <c r="D15" s="58">
        <v>8</v>
      </c>
      <c r="E15" s="59" t="s">
        <v>90</v>
      </c>
      <c r="F15" s="59" t="s">
        <v>99</v>
      </c>
      <c r="G15" s="59" t="s">
        <v>90</v>
      </c>
      <c r="H15" s="59" t="s">
        <v>90</v>
      </c>
      <c r="I15" s="58"/>
      <c r="J15" s="58">
        <f t="shared" si="13"/>
        <v>80</v>
      </c>
      <c r="K15" s="58">
        <f t="shared" si="14"/>
        <v>80</v>
      </c>
      <c r="L15" s="59" t="s">
        <v>99</v>
      </c>
      <c r="M15" s="60" t="str">
        <f t="shared" si="15"/>
        <v>þ</v>
      </c>
      <c r="O15" s="78"/>
    </row>
    <row r="16" spans="1:20" ht="16.8" x14ac:dyDescent="0.3">
      <c r="A16" s="164" t="s">
        <v>118</v>
      </c>
      <c r="B16" s="63" t="s">
        <v>126</v>
      </c>
      <c r="C16" s="64"/>
      <c r="D16" s="58">
        <v>8</v>
      </c>
      <c r="E16" s="59" t="s">
        <v>90</v>
      </c>
      <c r="F16" s="59" t="s">
        <v>90</v>
      </c>
      <c r="G16" s="59" t="s">
        <v>99</v>
      </c>
      <c r="H16" s="59" t="s">
        <v>90</v>
      </c>
      <c r="I16" s="58"/>
      <c r="J16" s="58">
        <f t="shared" si="13"/>
        <v>800</v>
      </c>
      <c r="K16" s="58">
        <f t="shared" si="14"/>
        <v>800</v>
      </c>
      <c r="L16" s="59" t="s">
        <v>90</v>
      </c>
      <c r="M16" s="60" t="str">
        <f t="shared" si="15"/>
        <v>q</v>
      </c>
      <c r="O16" s="78"/>
    </row>
    <row r="17" spans="1:15" ht="16.8" x14ac:dyDescent="0.3">
      <c r="A17" s="164" t="s">
        <v>118</v>
      </c>
      <c r="B17" s="63" t="s">
        <v>131</v>
      </c>
      <c r="C17" s="64"/>
      <c r="D17" s="58">
        <v>8</v>
      </c>
      <c r="E17" s="59" t="s">
        <v>90</v>
      </c>
      <c r="F17" s="59" t="s">
        <v>90</v>
      </c>
      <c r="G17" s="59" t="s">
        <v>99</v>
      </c>
      <c r="H17" s="59" t="s">
        <v>90</v>
      </c>
      <c r="I17" s="58"/>
      <c r="J17" s="58">
        <f t="shared" si="13"/>
        <v>800</v>
      </c>
      <c r="K17" s="58">
        <f t="shared" ref="K17" si="18">J17+C17</f>
        <v>800</v>
      </c>
      <c r="L17" s="59" t="s">
        <v>90</v>
      </c>
      <c r="M17" s="60" t="str">
        <f t="shared" ref="M17" si="19">IF(K17&lt;=$P$1,"þ","q")</f>
        <v>q</v>
      </c>
      <c r="O17" s="78"/>
    </row>
    <row r="18" spans="1:15" ht="16.8" x14ac:dyDescent="0.3">
      <c r="A18" s="67" t="s">
        <v>71</v>
      </c>
      <c r="B18" s="63" t="s">
        <v>116</v>
      </c>
      <c r="C18" s="64"/>
      <c r="D18" s="58">
        <v>17</v>
      </c>
      <c r="E18" s="59" t="s">
        <v>90</v>
      </c>
      <c r="F18" s="59" t="s">
        <v>90</v>
      </c>
      <c r="G18" s="59" t="s">
        <v>99</v>
      </c>
      <c r="H18" s="59" t="s">
        <v>90</v>
      </c>
      <c r="I18" s="58"/>
      <c r="J18" s="58">
        <f t="shared" si="0"/>
        <v>1700</v>
      </c>
      <c r="K18" s="58">
        <f t="shared" si="1"/>
        <v>1700</v>
      </c>
      <c r="L18" s="59" t="s">
        <v>90</v>
      </c>
      <c r="M18" s="60" t="str">
        <f t="shared" si="2"/>
        <v>q</v>
      </c>
      <c r="O18" s="78"/>
    </row>
    <row r="19" spans="1:15" ht="16.8" x14ac:dyDescent="0.3">
      <c r="A19" s="67" t="s">
        <v>71</v>
      </c>
      <c r="B19" s="63" t="s">
        <v>93</v>
      </c>
      <c r="C19" s="64">
        <v>101</v>
      </c>
      <c r="D19" s="58">
        <v>17</v>
      </c>
      <c r="E19" s="59" t="s">
        <v>90</v>
      </c>
      <c r="F19" s="59" t="s">
        <v>90</v>
      </c>
      <c r="G19" s="59" t="s">
        <v>99</v>
      </c>
      <c r="H19" s="59" t="s">
        <v>90</v>
      </c>
      <c r="I19" s="58"/>
      <c r="J19" s="58">
        <f t="shared" si="0"/>
        <v>1700</v>
      </c>
      <c r="K19" s="58">
        <f t="shared" si="1"/>
        <v>1801</v>
      </c>
      <c r="L19" s="59" t="s">
        <v>99</v>
      </c>
      <c r="M19" s="60" t="str">
        <f t="shared" si="2"/>
        <v>q</v>
      </c>
      <c r="O19" s="78"/>
    </row>
    <row r="20" spans="1:15" ht="16.8" x14ac:dyDescent="0.3">
      <c r="A20" s="67" t="s">
        <v>71</v>
      </c>
      <c r="B20" s="63" t="s">
        <v>114</v>
      </c>
      <c r="C20" s="64">
        <v>334</v>
      </c>
      <c r="D20" s="58">
        <v>17</v>
      </c>
      <c r="E20" s="59" t="s">
        <v>99</v>
      </c>
      <c r="F20" s="59" t="s">
        <v>90</v>
      </c>
      <c r="G20" s="59" t="s">
        <v>90</v>
      </c>
      <c r="H20" s="59" t="s">
        <v>90</v>
      </c>
      <c r="I20" s="58"/>
      <c r="J20" s="58">
        <f t="shared" si="0"/>
        <v>17</v>
      </c>
      <c r="K20" s="58">
        <f t="shared" ref="K20" si="20">J20+C20</f>
        <v>351</v>
      </c>
      <c r="L20" s="59" t="s">
        <v>99</v>
      </c>
      <c r="M20" s="60" t="str">
        <f t="shared" ref="M20" si="21">IF(K20&lt;=$P$1,"þ","q")</f>
        <v>q</v>
      </c>
      <c r="O20" s="78"/>
    </row>
    <row r="21" spans="1:15" ht="16.8" x14ac:dyDescent="0.3">
      <c r="A21" s="67" t="s">
        <v>71</v>
      </c>
      <c r="B21" s="63" t="s">
        <v>145</v>
      </c>
      <c r="C21" s="64"/>
      <c r="D21" s="58">
        <v>17</v>
      </c>
      <c r="E21" s="59" t="s">
        <v>99</v>
      </c>
      <c r="F21" s="59" t="s">
        <v>90</v>
      </c>
      <c r="G21" s="59" t="s">
        <v>90</v>
      </c>
      <c r="H21" s="59" t="s">
        <v>90</v>
      </c>
      <c r="I21" s="58"/>
      <c r="J21" s="58">
        <f t="shared" si="0"/>
        <v>17</v>
      </c>
      <c r="K21" s="58">
        <f t="shared" ref="K21" si="22">J21+C21</f>
        <v>17</v>
      </c>
      <c r="L21" s="59" t="s">
        <v>99</v>
      </c>
      <c r="M21" s="60" t="str">
        <f t="shared" ref="M21" si="23">IF(K21&lt;=$P$1,"þ","q")</f>
        <v>þ</v>
      </c>
      <c r="O21" s="78"/>
    </row>
    <row r="22" spans="1:15" ht="16.8" x14ac:dyDescent="0.3">
      <c r="A22" s="67" t="s">
        <v>71</v>
      </c>
      <c r="B22" s="63" t="s">
        <v>148</v>
      </c>
      <c r="C22" s="64"/>
      <c r="D22" s="58" t="s">
        <v>149</v>
      </c>
      <c r="E22" s="59" t="s">
        <v>90</v>
      </c>
      <c r="F22" s="59" t="s">
        <v>90</v>
      </c>
      <c r="G22" s="59" t="s">
        <v>90</v>
      </c>
      <c r="H22" s="59" t="s">
        <v>90</v>
      </c>
      <c r="I22" s="58">
        <v>100</v>
      </c>
      <c r="J22" s="58">
        <f t="shared" si="0"/>
        <v>100</v>
      </c>
      <c r="K22" s="58">
        <f t="shared" ref="K22" si="24">J22+C22</f>
        <v>100</v>
      </c>
      <c r="L22" s="59" t="s">
        <v>99</v>
      </c>
      <c r="M22" s="60" t="str">
        <f t="shared" ref="M22" si="25">IF(K22&lt;=$P$1,"þ","q")</f>
        <v>þ</v>
      </c>
      <c r="O22" s="78"/>
    </row>
    <row r="23" spans="1:15" ht="16.8" x14ac:dyDescent="0.3">
      <c r="A23" s="67" t="s">
        <v>71</v>
      </c>
      <c r="B23" s="63" t="s">
        <v>182</v>
      </c>
      <c r="C23" s="64">
        <v>337</v>
      </c>
      <c r="D23" s="58">
        <v>13</v>
      </c>
      <c r="E23" s="59" t="s">
        <v>90</v>
      </c>
      <c r="F23" s="59" t="s">
        <v>99</v>
      </c>
      <c r="G23" s="59" t="s">
        <v>90</v>
      </c>
      <c r="H23" s="59" t="s">
        <v>90</v>
      </c>
      <c r="I23" s="58"/>
      <c r="J23" s="58">
        <f t="shared" si="0"/>
        <v>130</v>
      </c>
      <c r="K23" s="58">
        <f t="shared" ref="K23:K24" si="26">J23+C23</f>
        <v>467</v>
      </c>
      <c r="L23" s="59" t="s">
        <v>99</v>
      </c>
      <c r="M23" s="60" t="str">
        <f t="shared" ref="M23:M24" si="27">IF(K23&lt;=$P$1,"þ","q")</f>
        <v>q</v>
      </c>
      <c r="O23" s="78"/>
    </row>
    <row r="24" spans="1:15" ht="16.8" x14ac:dyDescent="0.3">
      <c r="A24" s="67" t="s">
        <v>71</v>
      </c>
      <c r="B24" s="63" t="s">
        <v>126</v>
      </c>
      <c r="C24" s="64">
        <v>337</v>
      </c>
      <c r="D24" s="58">
        <v>8</v>
      </c>
      <c r="E24" s="59" t="s">
        <v>90</v>
      </c>
      <c r="F24" s="59" t="s">
        <v>90</v>
      </c>
      <c r="G24" s="59" t="s">
        <v>99</v>
      </c>
      <c r="H24" s="59" t="s">
        <v>90</v>
      </c>
      <c r="I24" s="58"/>
      <c r="J24" s="58">
        <f t="shared" si="0"/>
        <v>800</v>
      </c>
      <c r="K24" s="58">
        <f t="shared" si="26"/>
        <v>1137</v>
      </c>
      <c r="L24" s="59" t="s">
        <v>99</v>
      </c>
      <c r="M24" s="60" t="str">
        <f t="shared" si="27"/>
        <v>q</v>
      </c>
      <c r="O24" s="78"/>
    </row>
    <row r="25" spans="1:15" ht="16.8" x14ac:dyDescent="0.3">
      <c r="A25" s="208" t="s">
        <v>119</v>
      </c>
      <c r="B25" s="63" t="s">
        <v>141</v>
      </c>
      <c r="C25" s="64"/>
      <c r="D25" s="58">
        <v>13</v>
      </c>
      <c r="E25" s="59" t="s">
        <v>90</v>
      </c>
      <c r="F25" s="59" t="s">
        <v>99</v>
      </c>
      <c r="G25" s="59" t="s">
        <v>90</v>
      </c>
      <c r="H25" s="59" t="s">
        <v>90</v>
      </c>
      <c r="I25" s="58"/>
      <c r="J25" s="58">
        <f t="shared" si="0"/>
        <v>130</v>
      </c>
      <c r="K25" s="58">
        <f t="shared" ref="K25" si="28">J25+C25</f>
        <v>130</v>
      </c>
      <c r="L25" s="59" t="s">
        <v>99</v>
      </c>
      <c r="M25" s="60" t="str">
        <f t="shared" ref="M25" si="29">IF(K25&lt;=$P$1,"þ","q")</f>
        <v>þ</v>
      </c>
      <c r="O25" s="78"/>
    </row>
    <row r="26" spans="1:15" ht="16.8" x14ac:dyDescent="0.3">
      <c r="A26" s="208" t="s">
        <v>119</v>
      </c>
      <c r="B26" s="63" t="s">
        <v>147</v>
      </c>
      <c r="C26" s="64">
        <v>127</v>
      </c>
      <c r="D26" s="58">
        <v>13</v>
      </c>
      <c r="E26" s="59" t="s">
        <v>90</v>
      </c>
      <c r="F26" s="59" t="s">
        <v>90</v>
      </c>
      <c r="G26" s="59" t="s">
        <v>99</v>
      </c>
      <c r="H26" s="59" t="s">
        <v>90</v>
      </c>
      <c r="I26" s="58"/>
      <c r="J26" s="58">
        <f t="shared" si="0"/>
        <v>1300</v>
      </c>
      <c r="K26" s="58">
        <f t="shared" ref="K26:K27" si="30">J26+C26</f>
        <v>1427</v>
      </c>
      <c r="L26" s="59" t="s">
        <v>99</v>
      </c>
      <c r="M26" s="60" t="str">
        <f t="shared" ref="M26:M27" si="31">IF(K26&lt;=$P$1,"þ","q")</f>
        <v>q</v>
      </c>
      <c r="O26" s="78"/>
    </row>
    <row r="27" spans="1:15" ht="16.8" x14ac:dyDescent="0.3">
      <c r="A27" s="208" t="s">
        <v>119</v>
      </c>
      <c r="B27" s="63" t="s">
        <v>131</v>
      </c>
      <c r="C27" s="64">
        <v>134</v>
      </c>
      <c r="D27" s="58">
        <v>13</v>
      </c>
      <c r="E27" s="59" t="s">
        <v>90</v>
      </c>
      <c r="F27" s="59" t="s">
        <v>90</v>
      </c>
      <c r="G27" s="59" t="s">
        <v>99</v>
      </c>
      <c r="H27" s="59" t="s">
        <v>90</v>
      </c>
      <c r="I27" s="58"/>
      <c r="J27" s="58">
        <f t="shared" si="0"/>
        <v>1300</v>
      </c>
      <c r="K27" s="58">
        <f t="shared" si="30"/>
        <v>1434</v>
      </c>
      <c r="L27" s="59" t="s">
        <v>99</v>
      </c>
      <c r="M27" s="60" t="str">
        <f t="shared" si="31"/>
        <v>q</v>
      </c>
      <c r="O27" s="78"/>
    </row>
    <row r="28" spans="1:15" ht="16.8" x14ac:dyDescent="0.3">
      <c r="A28" s="208" t="s">
        <v>119</v>
      </c>
      <c r="B28" s="63" t="s">
        <v>179</v>
      </c>
      <c r="C28" s="64">
        <v>334</v>
      </c>
      <c r="D28" s="58">
        <v>13</v>
      </c>
      <c r="E28" s="59" t="s">
        <v>90</v>
      </c>
      <c r="F28" s="59" t="s">
        <v>99</v>
      </c>
      <c r="G28" s="59" t="s">
        <v>90</v>
      </c>
      <c r="H28" s="59" t="s">
        <v>90</v>
      </c>
      <c r="I28" s="58"/>
      <c r="J28" s="58">
        <f t="shared" si="0"/>
        <v>130</v>
      </c>
      <c r="K28" s="58">
        <f t="shared" ref="K28" si="32">J28+C28</f>
        <v>464</v>
      </c>
      <c r="L28" s="59" t="s">
        <v>99</v>
      </c>
      <c r="M28" s="60" t="str">
        <f t="shared" ref="M28" si="33">IF(K28&lt;=$P$1,"þ","q")</f>
        <v>q</v>
      </c>
      <c r="O28" s="78"/>
    </row>
    <row r="29" spans="1:15" x14ac:dyDescent="0.3">
      <c r="O29" s="44"/>
    </row>
    <row r="30" spans="1:15" ht="31.2" x14ac:dyDescent="0.3">
      <c r="A30" s="56" t="s">
        <v>81</v>
      </c>
      <c r="B30" s="62" t="s">
        <v>82</v>
      </c>
      <c r="C30" s="62" t="s">
        <v>83</v>
      </c>
      <c r="D30" s="56" t="s">
        <v>84</v>
      </c>
      <c r="E30" s="56" t="s">
        <v>112</v>
      </c>
      <c r="F30" s="56" t="s">
        <v>111</v>
      </c>
      <c r="G30" s="56" t="s">
        <v>110</v>
      </c>
      <c r="H30" s="56" t="s">
        <v>109</v>
      </c>
      <c r="I30" s="56" t="s">
        <v>113</v>
      </c>
      <c r="J30" s="56" t="s">
        <v>85</v>
      </c>
      <c r="K30" s="56" t="s">
        <v>86</v>
      </c>
      <c r="L30" s="56" t="s">
        <v>87</v>
      </c>
      <c r="M30" s="56" t="s">
        <v>88</v>
      </c>
    </row>
    <row r="31" spans="1:15" ht="16.8" x14ac:dyDescent="0.3">
      <c r="A31" s="164" t="s">
        <v>153</v>
      </c>
      <c r="B31" s="63" t="s">
        <v>163</v>
      </c>
      <c r="C31" s="64">
        <v>330</v>
      </c>
      <c r="D31" s="58">
        <v>11</v>
      </c>
      <c r="E31" s="59" t="s">
        <v>90</v>
      </c>
      <c r="F31" s="59" t="s">
        <v>99</v>
      </c>
      <c r="G31" s="59" t="s">
        <v>90</v>
      </c>
      <c r="H31" s="59" t="s">
        <v>90</v>
      </c>
      <c r="I31" s="58"/>
      <c r="J31" s="58">
        <f t="shared" ref="J31:J43" si="34">IF($E31="þ",$D31,IF($F31="þ",($D31*10),IF($G31="þ",($D31*100),IF($H31="þ",($D31*600),$I31))))</f>
        <v>110</v>
      </c>
      <c r="K31" s="58">
        <f t="shared" ref="K31:K32" si="35">J31+C31</f>
        <v>440</v>
      </c>
      <c r="L31" s="59" t="s">
        <v>99</v>
      </c>
      <c r="M31" s="60" t="str">
        <f t="shared" ref="M31:M32" si="36">IF(K31&lt;=$P$1,"þ","q")</f>
        <v>q</v>
      </c>
      <c r="O31" s="44"/>
    </row>
    <row r="32" spans="1:15" ht="16.8" x14ac:dyDescent="0.3">
      <c r="A32" s="164" t="s">
        <v>153</v>
      </c>
      <c r="B32" s="63" t="s">
        <v>170</v>
      </c>
      <c r="C32" s="64">
        <v>333</v>
      </c>
      <c r="D32" s="58">
        <v>11</v>
      </c>
      <c r="E32" s="59" t="s">
        <v>90</v>
      </c>
      <c r="F32" s="59" t="s">
        <v>99</v>
      </c>
      <c r="G32" s="59" t="s">
        <v>90</v>
      </c>
      <c r="H32" s="59" t="s">
        <v>90</v>
      </c>
      <c r="I32" s="58"/>
      <c r="J32" s="58">
        <f t="shared" si="34"/>
        <v>110</v>
      </c>
      <c r="K32" s="58">
        <f t="shared" si="35"/>
        <v>443</v>
      </c>
      <c r="L32" s="59" t="s">
        <v>99</v>
      </c>
      <c r="M32" s="60" t="str">
        <f t="shared" si="36"/>
        <v>q</v>
      </c>
    </row>
    <row r="33" spans="1:13" ht="16.8" x14ac:dyDescent="0.3">
      <c r="A33" s="164" t="s">
        <v>153</v>
      </c>
      <c r="B33" s="63" t="s">
        <v>177</v>
      </c>
      <c r="C33" s="64">
        <v>334</v>
      </c>
      <c r="D33" s="58">
        <v>11</v>
      </c>
      <c r="E33" s="59" t="s">
        <v>90</v>
      </c>
      <c r="F33" s="59" t="s">
        <v>99</v>
      </c>
      <c r="G33" s="59" t="s">
        <v>90</v>
      </c>
      <c r="H33" s="59" t="s">
        <v>90</v>
      </c>
      <c r="I33" s="58"/>
      <c r="J33" s="58">
        <f t="shared" si="34"/>
        <v>110</v>
      </c>
      <c r="K33" s="58">
        <f t="shared" ref="K33" si="37">J33+C33</f>
        <v>444</v>
      </c>
      <c r="L33" s="59" t="s">
        <v>99</v>
      </c>
      <c r="M33" s="60" t="str">
        <f t="shared" ref="M33" si="38">IF(K33&lt;=$P$1,"þ","q")</f>
        <v>q</v>
      </c>
    </row>
    <row r="34" spans="1:13" ht="16.8" x14ac:dyDescent="0.3">
      <c r="A34" s="164" t="s">
        <v>153</v>
      </c>
      <c r="B34" s="63" t="s">
        <v>180</v>
      </c>
      <c r="C34" s="64">
        <v>335</v>
      </c>
      <c r="D34" s="58">
        <v>11</v>
      </c>
      <c r="E34" s="59" t="s">
        <v>90</v>
      </c>
      <c r="F34" s="59" t="s">
        <v>99</v>
      </c>
      <c r="G34" s="59" t="s">
        <v>90</v>
      </c>
      <c r="H34" s="59" t="s">
        <v>90</v>
      </c>
      <c r="I34" s="58"/>
      <c r="J34" s="58">
        <f t="shared" si="34"/>
        <v>110</v>
      </c>
      <c r="K34" s="58">
        <f t="shared" ref="K34:K37" si="39">J34+C34</f>
        <v>445</v>
      </c>
      <c r="L34" s="59" t="s">
        <v>99</v>
      </c>
      <c r="M34" s="60" t="str">
        <f t="shared" ref="M34:M37" si="40">IF(K34&lt;=$P$1,"þ","q")</f>
        <v>q</v>
      </c>
    </row>
    <row r="35" spans="1:13" ht="16.8" x14ac:dyDescent="0.3">
      <c r="A35" s="164" t="s">
        <v>153</v>
      </c>
      <c r="B35" s="63" t="s">
        <v>185</v>
      </c>
      <c r="C35" s="64">
        <v>337</v>
      </c>
      <c r="D35" s="58">
        <v>11</v>
      </c>
      <c r="E35" s="59" t="s">
        <v>99</v>
      </c>
      <c r="F35" s="59" t="s">
        <v>90</v>
      </c>
      <c r="G35" s="59" t="s">
        <v>90</v>
      </c>
      <c r="H35" s="59" t="s">
        <v>90</v>
      </c>
      <c r="I35" s="58"/>
      <c r="J35" s="58">
        <f t="shared" si="34"/>
        <v>11</v>
      </c>
      <c r="K35" s="58">
        <f t="shared" ref="K35:K36" si="41">J35+C35</f>
        <v>348</v>
      </c>
      <c r="L35" s="59" t="s">
        <v>99</v>
      </c>
      <c r="M35" s="60" t="str">
        <f t="shared" ref="M35:M36" si="42">IF(K35&lt;=$P$1,"þ","q")</f>
        <v>q</v>
      </c>
    </row>
    <row r="36" spans="1:13" ht="16.8" x14ac:dyDescent="0.3">
      <c r="A36" s="197" t="s">
        <v>155</v>
      </c>
      <c r="B36" s="63" t="s">
        <v>162</v>
      </c>
      <c r="C36" s="64">
        <v>330</v>
      </c>
      <c r="D36" s="58">
        <v>1</v>
      </c>
      <c r="E36" s="59" t="s">
        <v>90</v>
      </c>
      <c r="F36" s="59" t="s">
        <v>99</v>
      </c>
      <c r="G36" s="59" t="s">
        <v>90</v>
      </c>
      <c r="H36" s="59" t="s">
        <v>90</v>
      </c>
      <c r="I36" s="58"/>
      <c r="J36" s="58">
        <f t="shared" si="34"/>
        <v>10</v>
      </c>
      <c r="K36" s="58">
        <f t="shared" si="41"/>
        <v>340</v>
      </c>
      <c r="L36" s="59" t="s">
        <v>99</v>
      </c>
      <c r="M36" s="60" t="str">
        <f t="shared" si="42"/>
        <v>þ</v>
      </c>
    </row>
    <row r="37" spans="1:13" ht="16.8" x14ac:dyDescent="0.3">
      <c r="A37" s="68" t="s">
        <v>156</v>
      </c>
      <c r="B37" s="63" t="s">
        <v>169</v>
      </c>
      <c r="C37" s="64">
        <v>331</v>
      </c>
      <c r="D37" s="58">
        <v>7</v>
      </c>
      <c r="E37" s="59" t="s">
        <v>90</v>
      </c>
      <c r="F37" s="59" t="s">
        <v>99</v>
      </c>
      <c r="G37" s="59" t="s">
        <v>90</v>
      </c>
      <c r="H37" s="59" t="s">
        <v>90</v>
      </c>
      <c r="I37" s="58"/>
      <c r="J37" s="58">
        <f t="shared" si="34"/>
        <v>70</v>
      </c>
      <c r="K37" s="58">
        <f t="shared" si="39"/>
        <v>401</v>
      </c>
      <c r="L37" s="59" t="s">
        <v>99</v>
      </c>
      <c r="M37" s="60" t="str">
        <f t="shared" si="40"/>
        <v>q</v>
      </c>
    </row>
    <row r="38" spans="1:13" ht="16.8" x14ac:dyDescent="0.3">
      <c r="A38" s="68" t="s">
        <v>156</v>
      </c>
      <c r="B38" s="63" t="s">
        <v>158</v>
      </c>
      <c r="C38" s="64">
        <v>329</v>
      </c>
      <c r="D38" s="58">
        <v>2</v>
      </c>
      <c r="E38" s="59" t="s">
        <v>90</v>
      </c>
      <c r="F38" s="59" t="s">
        <v>99</v>
      </c>
      <c r="G38" s="59" t="s">
        <v>90</v>
      </c>
      <c r="H38" s="59" t="s">
        <v>90</v>
      </c>
      <c r="I38" s="58"/>
      <c r="J38" s="58">
        <f t="shared" si="34"/>
        <v>20</v>
      </c>
      <c r="K38" s="58">
        <f t="shared" ref="K38" si="43">J38+C38</f>
        <v>349</v>
      </c>
      <c r="L38" s="59" t="s">
        <v>99</v>
      </c>
      <c r="M38" s="60" t="str">
        <f t="shared" ref="M38" si="44">IF(K38&lt;=$P$1,"þ","q")</f>
        <v>q</v>
      </c>
    </row>
    <row r="39" spans="1:13" ht="16.8" x14ac:dyDescent="0.3">
      <c r="A39" s="68" t="s">
        <v>156</v>
      </c>
      <c r="B39" s="63" t="s">
        <v>157</v>
      </c>
      <c r="C39" s="64">
        <v>329</v>
      </c>
      <c r="D39" s="58">
        <v>11</v>
      </c>
      <c r="E39" s="59" t="s">
        <v>90</v>
      </c>
      <c r="F39" s="59" t="s">
        <v>90</v>
      </c>
      <c r="G39" s="59" t="s">
        <v>99</v>
      </c>
      <c r="H39" s="59" t="s">
        <v>90</v>
      </c>
      <c r="I39" s="58"/>
      <c r="J39" s="58">
        <f t="shared" si="34"/>
        <v>1100</v>
      </c>
      <c r="K39" s="58">
        <f t="shared" ref="K39:K40" si="45">J39+C39</f>
        <v>1429</v>
      </c>
      <c r="L39" s="59" t="s">
        <v>99</v>
      </c>
      <c r="M39" s="60" t="str">
        <f t="shared" ref="M39:M40" si="46">IF(K39&lt;=$P$1,"þ","q")</f>
        <v>q</v>
      </c>
    </row>
    <row r="40" spans="1:13" ht="16.8" x14ac:dyDescent="0.3">
      <c r="A40" s="68" t="s">
        <v>156</v>
      </c>
      <c r="B40" s="63" t="s">
        <v>164</v>
      </c>
      <c r="C40" s="64">
        <v>330</v>
      </c>
      <c r="D40" s="58">
        <v>7</v>
      </c>
      <c r="E40" s="59" t="s">
        <v>90</v>
      </c>
      <c r="F40" s="59" t="s">
        <v>99</v>
      </c>
      <c r="G40" s="59" t="s">
        <v>90</v>
      </c>
      <c r="H40" s="59" t="s">
        <v>90</v>
      </c>
      <c r="I40" s="58"/>
      <c r="J40" s="58">
        <f t="shared" si="34"/>
        <v>70</v>
      </c>
      <c r="K40" s="58">
        <f t="shared" si="45"/>
        <v>400</v>
      </c>
      <c r="L40" s="59" t="s">
        <v>99</v>
      </c>
      <c r="M40" s="60" t="str">
        <f t="shared" si="46"/>
        <v>q</v>
      </c>
    </row>
    <row r="41" spans="1:13" ht="16.8" x14ac:dyDescent="0.3">
      <c r="A41" s="196" t="s">
        <v>154</v>
      </c>
      <c r="B41" s="63" t="s">
        <v>159</v>
      </c>
      <c r="C41" s="64">
        <v>329</v>
      </c>
      <c r="D41" s="58">
        <v>7</v>
      </c>
      <c r="E41" s="59" t="s">
        <v>90</v>
      </c>
      <c r="F41" s="59" t="s">
        <v>99</v>
      </c>
      <c r="G41" s="59" t="s">
        <v>90</v>
      </c>
      <c r="H41" s="59" t="s">
        <v>90</v>
      </c>
      <c r="I41" s="58"/>
      <c r="J41" s="58">
        <f t="shared" si="34"/>
        <v>70</v>
      </c>
      <c r="K41" s="58">
        <f t="shared" ref="K41" si="47">J41+C41</f>
        <v>399</v>
      </c>
      <c r="L41" s="59" t="s">
        <v>99</v>
      </c>
      <c r="M41" s="60" t="str">
        <f t="shared" ref="M41" si="48">IF(K41&lt;=$P$1,"þ","q")</f>
        <v>q</v>
      </c>
    </row>
    <row r="42" spans="1:13" ht="16.8" x14ac:dyDescent="0.3">
      <c r="A42" s="196" t="s">
        <v>154</v>
      </c>
      <c r="B42" s="63" t="s">
        <v>178</v>
      </c>
      <c r="C42" s="64">
        <v>334</v>
      </c>
      <c r="D42" s="58">
        <v>9</v>
      </c>
      <c r="E42" s="59" t="s">
        <v>99</v>
      </c>
      <c r="F42" s="59" t="s">
        <v>90</v>
      </c>
      <c r="G42" s="59" t="s">
        <v>90</v>
      </c>
      <c r="H42" s="59" t="s">
        <v>90</v>
      </c>
      <c r="I42" s="58"/>
      <c r="J42" s="58">
        <f t="shared" si="34"/>
        <v>9</v>
      </c>
      <c r="K42" s="58">
        <f t="shared" ref="K42" si="49">J42+C42</f>
        <v>343</v>
      </c>
      <c r="L42" s="59" t="s">
        <v>99</v>
      </c>
      <c r="M42" s="60" t="str">
        <f t="shared" ref="M42" si="50">IF(K42&lt;=$P$1,"þ","q")</f>
        <v>þ</v>
      </c>
    </row>
    <row r="43" spans="1:13" ht="16.8" x14ac:dyDescent="0.3">
      <c r="A43" s="196" t="s">
        <v>154</v>
      </c>
      <c r="B43" s="63" t="s">
        <v>183</v>
      </c>
      <c r="C43" s="64">
        <v>337</v>
      </c>
      <c r="D43" s="58">
        <v>9</v>
      </c>
      <c r="E43" s="59" t="s">
        <v>99</v>
      </c>
      <c r="F43" s="59" t="s">
        <v>90</v>
      </c>
      <c r="G43" s="59" t="s">
        <v>90</v>
      </c>
      <c r="H43" s="59" t="s">
        <v>90</v>
      </c>
      <c r="I43" s="58"/>
      <c r="J43" s="58">
        <f t="shared" si="34"/>
        <v>9</v>
      </c>
      <c r="K43" s="58">
        <f t="shared" ref="K43" si="51">J43+C43</f>
        <v>346</v>
      </c>
      <c r="L43" s="59" t="s">
        <v>99</v>
      </c>
      <c r="M43" s="60" t="str">
        <f t="shared" ref="M43" si="52">IF(K43&lt;=$P$1,"þ","q")</f>
        <v>þ</v>
      </c>
    </row>
  </sheetData>
  <sortState xmlns:xlrd2="http://schemas.microsoft.com/office/spreadsheetml/2017/richdata2" ref="A2:M29">
    <sortCondition ref="A2:A29"/>
    <sortCondition ref="C2:C29"/>
  </sortState>
  <conditionalFormatting sqref="M2 G9:H9 G11 H11:H12 L12:M12 M5 M9 L32:M32 M11">
    <cfRule type="cellIs" dxfId="691" priority="940" stopIfTrue="1" operator="equal">
      <formula>"þ"</formula>
    </cfRule>
  </conditionalFormatting>
  <conditionalFormatting sqref="K2 K5 K9 K32 K11:K12">
    <cfRule type="cellIs" dxfId="690" priority="939" operator="lessThan">
      <formula>$P$1</formula>
    </cfRule>
  </conditionalFormatting>
  <conditionalFormatting sqref="L29:M29">
    <cfRule type="cellIs" dxfId="689" priority="938" stopIfTrue="1" operator="equal">
      <formula>"þ"</formula>
    </cfRule>
  </conditionalFormatting>
  <conditionalFormatting sqref="M31">
    <cfRule type="cellIs" dxfId="688" priority="937" stopIfTrue="1" operator="equal">
      <formula>"þ"</formula>
    </cfRule>
  </conditionalFormatting>
  <conditionalFormatting sqref="K31">
    <cfRule type="cellIs" dxfId="687" priority="936" operator="lessThan">
      <formula>$P$1</formula>
    </cfRule>
  </conditionalFormatting>
  <conditionalFormatting sqref="M31">
    <cfRule type="cellIs" dxfId="686" priority="935" stopIfTrue="1" operator="equal">
      <formula>"þ"</formula>
    </cfRule>
  </conditionalFormatting>
  <conditionalFormatting sqref="K31">
    <cfRule type="cellIs" dxfId="685" priority="934" operator="lessThan">
      <formula>$P$1</formula>
    </cfRule>
  </conditionalFormatting>
  <conditionalFormatting sqref="P1">
    <cfRule type="cellIs" dxfId="684" priority="922" operator="equal">
      <formula>0</formula>
    </cfRule>
  </conditionalFormatting>
  <conditionalFormatting sqref="L31">
    <cfRule type="cellIs" dxfId="683" priority="901" stopIfTrue="1" operator="equal">
      <formula>"þ"</formula>
    </cfRule>
  </conditionalFormatting>
  <conditionalFormatting sqref="L31">
    <cfRule type="cellIs" dxfId="682" priority="900" stopIfTrue="1" operator="equal">
      <formula>"þ"</formula>
    </cfRule>
  </conditionalFormatting>
  <conditionalFormatting sqref="K32">
    <cfRule type="cellIs" dxfId="681" priority="898" operator="lessThan">
      <formula>$P$1</formula>
    </cfRule>
  </conditionalFormatting>
  <conditionalFormatting sqref="K32">
    <cfRule type="cellIs" dxfId="680" priority="896" operator="lessThan">
      <formula>$P$1</formula>
    </cfRule>
  </conditionalFormatting>
  <conditionalFormatting sqref="K32">
    <cfRule type="cellIs" dxfId="679" priority="894" operator="lessThan">
      <formula>$P$1</formula>
    </cfRule>
  </conditionalFormatting>
  <conditionalFormatting sqref="L32">
    <cfRule type="cellIs" dxfId="678" priority="891" stopIfTrue="1" operator="equal">
      <formula>"þ"</formula>
    </cfRule>
  </conditionalFormatting>
  <conditionalFormatting sqref="L32">
    <cfRule type="cellIs" dxfId="677" priority="890" stopIfTrue="1" operator="equal">
      <formula>"þ"</formula>
    </cfRule>
  </conditionalFormatting>
  <conditionalFormatting sqref="L32">
    <cfRule type="cellIs" dxfId="676" priority="889" stopIfTrue="1" operator="equal">
      <formula>"þ"</formula>
    </cfRule>
  </conditionalFormatting>
  <conditionalFormatting sqref="E2:F2 H2">
    <cfRule type="cellIs" dxfId="675" priority="886" stopIfTrue="1" operator="equal">
      <formula>"þ"</formula>
    </cfRule>
  </conditionalFormatting>
  <conditionalFormatting sqref="E31 H31">
    <cfRule type="cellIs" dxfId="674" priority="881" stopIfTrue="1" operator="equal">
      <formula>"þ"</formula>
    </cfRule>
  </conditionalFormatting>
  <conditionalFormatting sqref="E32 H32">
    <cfRule type="cellIs" dxfId="673" priority="878" stopIfTrue="1" operator="equal">
      <formula>"þ"</formula>
    </cfRule>
  </conditionalFormatting>
  <conditionalFormatting sqref="E32 H32">
    <cfRule type="cellIs" dxfId="672" priority="877" stopIfTrue="1" operator="equal">
      <formula>"þ"</formula>
    </cfRule>
  </conditionalFormatting>
  <conditionalFormatting sqref="G2">
    <cfRule type="cellIs" dxfId="671" priority="855" stopIfTrue="1" operator="equal">
      <formula>"þ"</formula>
    </cfRule>
  </conditionalFormatting>
  <conditionalFormatting sqref="G31">
    <cfRule type="cellIs" dxfId="670" priority="850" stopIfTrue="1" operator="equal">
      <formula>"þ"</formula>
    </cfRule>
  </conditionalFormatting>
  <conditionalFormatting sqref="G32">
    <cfRule type="cellIs" dxfId="669" priority="847" stopIfTrue="1" operator="equal">
      <formula>"þ"</formula>
    </cfRule>
  </conditionalFormatting>
  <conditionalFormatting sqref="G32">
    <cfRule type="cellIs" dxfId="668" priority="846" stopIfTrue="1" operator="equal">
      <formula>"þ"</formula>
    </cfRule>
  </conditionalFormatting>
  <conditionalFormatting sqref="M19">
    <cfRule type="cellIs" dxfId="667" priority="843" stopIfTrue="1" operator="equal">
      <formula>"þ"</formula>
    </cfRule>
  </conditionalFormatting>
  <conditionalFormatting sqref="M19">
    <cfRule type="cellIs" dxfId="666" priority="842" stopIfTrue="1" operator="equal">
      <formula>"þ"</formula>
    </cfRule>
  </conditionalFormatting>
  <conditionalFormatting sqref="K19">
    <cfRule type="cellIs" dxfId="665" priority="841" operator="lessThan">
      <formula>$P$1</formula>
    </cfRule>
  </conditionalFormatting>
  <conditionalFormatting sqref="E9:F9 E19 H19 E11:E12">
    <cfRule type="cellIs" dxfId="664" priority="840" stopIfTrue="1" operator="equal">
      <formula>"þ"</formula>
    </cfRule>
  </conditionalFormatting>
  <conditionalFormatting sqref="E9:F9 E19 H19 E11:E12">
    <cfRule type="cellIs" dxfId="663" priority="839" stopIfTrue="1" operator="equal">
      <formula>"þ"</formula>
    </cfRule>
  </conditionalFormatting>
  <conditionalFormatting sqref="G19">
    <cfRule type="cellIs" dxfId="662" priority="838" stopIfTrue="1" operator="equal">
      <formula>"þ"</formula>
    </cfRule>
  </conditionalFormatting>
  <conditionalFormatting sqref="G19">
    <cfRule type="cellIs" dxfId="661" priority="837" stopIfTrue="1" operator="equal">
      <formula>"þ"</formula>
    </cfRule>
  </conditionalFormatting>
  <conditionalFormatting sqref="H5">
    <cfRule type="cellIs" dxfId="660" priority="836" stopIfTrue="1" operator="equal">
      <formula>"þ"</formula>
    </cfRule>
  </conditionalFormatting>
  <conditionalFormatting sqref="H5">
    <cfRule type="cellIs" dxfId="659" priority="835" stopIfTrue="1" operator="equal">
      <formula>"þ"</formula>
    </cfRule>
  </conditionalFormatting>
  <conditionalFormatting sqref="F11 F19">
    <cfRule type="cellIs" dxfId="658" priority="833" stopIfTrue="1" operator="equal">
      <formula>"þ"</formula>
    </cfRule>
  </conditionalFormatting>
  <conditionalFormatting sqref="G12">
    <cfRule type="cellIs" dxfId="657" priority="832" stopIfTrue="1" operator="equal">
      <formula>"þ"</formula>
    </cfRule>
  </conditionalFormatting>
  <conditionalFormatting sqref="F12">
    <cfRule type="cellIs" dxfId="656" priority="831" stopIfTrue="1" operator="equal">
      <formula>"þ"</formula>
    </cfRule>
  </conditionalFormatting>
  <conditionalFormatting sqref="F12">
    <cfRule type="cellIs" dxfId="655" priority="830" stopIfTrue="1" operator="equal">
      <formula>"þ"</formula>
    </cfRule>
  </conditionalFormatting>
  <conditionalFormatting sqref="E5">
    <cfRule type="cellIs" dxfId="654" priority="785" stopIfTrue="1" operator="equal">
      <formula>"þ"</formula>
    </cfRule>
  </conditionalFormatting>
  <conditionalFormatting sqref="M18">
    <cfRule type="cellIs" dxfId="653" priority="821" stopIfTrue="1" operator="equal">
      <formula>"þ"</formula>
    </cfRule>
  </conditionalFormatting>
  <conditionalFormatting sqref="M18">
    <cfRule type="cellIs" dxfId="652" priority="820" stopIfTrue="1" operator="equal">
      <formula>"þ"</formula>
    </cfRule>
  </conditionalFormatting>
  <conditionalFormatting sqref="K18">
    <cfRule type="cellIs" dxfId="651" priority="819" operator="lessThan">
      <formula>$P$1</formula>
    </cfRule>
  </conditionalFormatting>
  <conditionalFormatting sqref="H18 E18">
    <cfRule type="cellIs" dxfId="650" priority="818" stopIfTrue="1" operator="equal">
      <formula>"þ"</formula>
    </cfRule>
  </conditionalFormatting>
  <conditionalFormatting sqref="H18 E18">
    <cfRule type="cellIs" dxfId="649" priority="817" stopIfTrue="1" operator="equal">
      <formula>"þ"</formula>
    </cfRule>
  </conditionalFormatting>
  <conditionalFormatting sqref="G18">
    <cfRule type="cellIs" dxfId="648" priority="816" stopIfTrue="1" operator="equal">
      <formula>"þ"</formula>
    </cfRule>
  </conditionalFormatting>
  <conditionalFormatting sqref="G18">
    <cfRule type="cellIs" dxfId="647" priority="815" stopIfTrue="1" operator="equal">
      <formula>"þ"</formula>
    </cfRule>
  </conditionalFormatting>
  <conditionalFormatting sqref="F18">
    <cfRule type="cellIs" dxfId="646" priority="814" stopIfTrue="1" operator="equal">
      <formula>"þ"</formula>
    </cfRule>
  </conditionalFormatting>
  <conditionalFormatting sqref="G5">
    <cfRule type="cellIs" dxfId="645" priority="784" stopIfTrue="1" operator="equal">
      <formula>"þ"</formula>
    </cfRule>
  </conditionalFormatting>
  <conditionalFormatting sqref="H3">
    <cfRule type="cellIs" dxfId="644" priority="749" stopIfTrue="1" operator="equal">
      <formula>"þ"</formula>
    </cfRule>
  </conditionalFormatting>
  <conditionalFormatting sqref="H3">
    <cfRule type="cellIs" dxfId="643" priority="748" stopIfTrue="1" operator="equal">
      <formula>"þ"</formula>
    </cfRule>
  </conditionalFormatting>
  <conditionalFormatting sqref="M3">
    <cfRule type="cellIs" dxfId="642" priority="753" stopIfTrue="1" operator="equal">
      <formula>"þ"</formula>
    </cfRule>
  </conditionalFormatting>
  <conditionalFormatting sqref="K3">
    <cfRule type="cellIs" dxfId="641" priority="752" operator="lessThan">
      <formula>$P$1</formula>
    </cfRule>
  </conditionalFormatting>
  <conditionalFormatting sqref="E3">
    <cfRule type="cellIs" dxfId="640" priority="747" stopIfTrue="1" operator="equal">
      <formula>"þ"</formula>
    </cfRule>
  </conditionalFormatting>
  <conditionalFormatting sqref="G3">
    <cfRule type="cellIs" dxfId="639" priority="746" stopIfTrue="1" operator="equal">
      <formula>"þ"</formula>
    </cfRule>
  </conditionalFormatting>
  <conditionalFormatting sqref="F3">
    <cfRule type="cellIs" dxfId="638" priority="745" stopIfTrue="1" operator="equal">
      <formula>"þ"</formula>
    </cfRule>
  </conditionalFormatting>
  <conditionalFormatting sqref="F3">
    <cfRule type="cellIs" dxfId="637" priority="724" stopIfTrue="1" operator="equal">
      <formula>"þ"</formula>
    </cfRule>
  </conditionalFormatting>
  <conditionalFormatting sqref="G3">
    <cfRule type="cellIs" dxfId="636" priority="723" stopIfTrue="1" operator="equal">
      <formula>"þ"</formula>
    </cfRule>
  </conditionalFormatting>
  <conditionalFormatting sqref="F5">
    <cfRule type="cellIs" dxfId="635" priority="722" stopIfTrue="1" operator="equal">
      <formula>"þ"</formula>
    </cfRule>
  </conditionalFormatting>
  <conditionalFormatting sqref="L18">
    <cfRule type="cellIs" dxfId="634" priority="700" stopIfTrue="1" operator="equal">
      <formula>"þ"</formula>
    </cfRule>
  </conditionalFormatting>
  <conditionalFormatting sqref="L18">
    <cfRule type="cellIs" dxfId="633" priority="699" stopIfTrue="1" operator="equal">
      <formula>"þ"</formula>
    </cfRule>
  </conditionalFormatting>
  <conditionalFormatting sqref="M13">
    <cfRule type="cellIs" dxfId="632" priority="645" stopIfTrue="1" operator="equal">
      <formula>"þ"</formula>
    </cfRule>
  </conditionalFormatting>
  <conditionalFormatting sqref="M13">
    <cfRule type="cellIs" dxfId="631" priority="644" stopIfTrue="1" operator="equal">
      <formula>"þ"</formula>
    </cfRule>
  </conditionalFormatting>
  <conditionalFormatting sqref="K13">
    <cfRule type="cellIs" dxfId="630" priority="643" operator="lessThan">
      <formula>$P$1</formula>
    </cfRule>
  </conditionalFormatting>
  <conditionalFormatting sqref="E13 H13">
    <cfRule type="cellIs" dxfId="629" priority="642" stopIfTrue="1" operator="equal">
      <formula>"þ"</formula>
    </cfRule>
  </conditionalFormatting>
  <conditionalFormatting sqref="E13 H13">
    <cfRule type="cellIs" dxfId="628" priority="641" stopIfTrue="1" operator="equal">
      <formula>"þ"</formula>
    </cfRule>
  </conditionalFormatting>
  <conditionalFormatting sqref="G13">
    <cfRule type="cellIs" dxfId="627" priority="640" stopIfTrue="1" operator="equal">
      <formula>"þ"</formula>
    </cfRule>
  </conditionalFormatting>
  <conditionalFormatting sqref="G13">
    <cfRule type="cellIs" dxfId="626" priority="639" stopIfTrue="1" operator="equal">
      <formula>"þ"</formula>
    </cfRule>
  </conditionalFormatting>
  <conditionalFormatting sqref="F13">
    <cfRule type="cellIs" dxfId="625" priority="638" stopIfTrue="1" operator="equal">
      <formula>"þ"</formula>
    </cfRule>
  </conditionalFormatting>
  <conditionalFormatting sqref="F13">
    <cfRule type="cellIs" dxfId="624" priority="637" stopIfTrue="1" operator="equal">
      <formula>"þ"</formula>
    </cfRule>
  </conditionalFormatting>
  <conditionalFormatting sqref="L13">
    <cfRule type="cellIs" dxfId="623" priority="636" stopIfTrue="1" operator="equal">
      <formula>"þ"</formula>
    </cfRule>
  </conditionalFormatting>
  <conditionalFormatting sqref="L13">
    <cfRule type="cellIs" dxfId="622" priority="635" stopIfTrue="1" operator="equal">
      <formula>"þ"</formula>
    </cfRule>
  </conditionalFormatting>
  <conditionalFormatting sqref="M15">
    <cfRule type="cellIs" dxfId="621" priority="634" stopIfTrue="1" operator="equal">
      <formula>"þ"</formula>
    </cfRule>
  </conditionalFormatting>
  <conditionalFormatting sqref="M15">
    <cfRule type="cellIs" dxfId="620" priority="633" stopIfTrue="1" operator="equal">
      <formula>"þ"</formula>
    </cfRule>
  </conditionalFormatting>
  <conditionalFormatting sqref="K15">
    <cfRule type="cellIs" dxfId="619" priority="632" operator="lessThan">
      <formula>$P$1</formula>
    </cfRule>
  </conditionalFormatting>
  <conditionalFormatting sqref="E15 H15">
    <cfRule type="cellIs" dxfId="618" priority="631" stopIfTrue="1" operator="equal">
      <formula>"þ"</formula>
    </cfRule>
  </conditionalFormatting>
  <conditionalFormatting sqref="E15 H15">
    <cfRule type="cellIs" dxfId="617" priority="630" stopIfTrue="1" operator="equal">
      <formula>"þ"</formula>
    </cfRule>
  </conditionalFormatting>
  <conditionalFormatting sqref="G15">
    <cfRule type="cellIs" dxfId="616" priority="629" stopIfTrue="1" operator="equal">
      <formula>"þ"</formula>
    </cfRule>
  </conditionalFormatting>
  <conditionalFormatting sqref="G15">
    <cfRule type="cellIs" dxfId="615" priority="628" stopIfTrue="1" operator="equal">
      <formula>"þ"</formula>
    </cfRule>
  </conditionalFormatting>
  <conditionalFormatting sqref="E15">
    <cfRule type="cellIs" dxfId="614" priority="621" stopIfTrue="1" operator="equal">
      <formula>"þ"</formula>
    </cfRule>
  </conditionalFormatting>
  <conditionalFormatting sqref="E15">
    <cfRule type="cellIs" dxfId="613" priority="620" stopIfTrue="1" operator="equal">
      <formula>"þ"</formula>
    </cfRule>
  </conditionalFormatting>
  <conditionalFormatting sqref="M16">
    <cfRule type="cellIs" dxfId="612" priority="619" stopIfTrue="1" operator="equal">
      <formula>"þ"</formula>
    </cfRule>
  </conditionalFormatting>
  <conditionalFormatting sqref="M16">
    <cfRule type="cellIs" dxfId="611" priority="618" stopIfTrue="1" operator="equal">
      <formula>"þ"</formula>
    </cfRule>
  </conditionalFormatting>
  <conditionalFormatting sqref="K16">
    <cfRule type="cellIs" dxfId="610" priority="617" operator="lessThan">
      <formula>$P$1</formula>
    </cfRule>
  </conditionalFormatting>
  <conditionalFormatting sqref="E16 H16">
    <cfRule type="cellIs" dxfId="609" priority="616" stopIfTrue="1" operator="equal">
      <formula>"þ"</formula>
    </cfRule>
  </conditionalFormatting>
  <conditionalFormatting sqref="E16 H16">
    <cfRule type="cellIs" dxfId="608" priority="615" stopIfTrue="1" operator="equal">
      <formula>"þ"</formula>
    </cfRule>
  </conditionalFormatting>
  <conditionalFormatting sqref="G16">
    <cfRule type="cellIs" dxfId="607" priority="614" stopIfTrue="1" operator="equal">
      <formula>"þ"</formula>
    </cfRule>
  </conditionalFormatting>
  <conditionalFormatting sqref="G16">
    <cfRule type="cellIs" dxfId="606" priority="613" stopIfTrue="1" operator="equal">
      <formula>"þ"</formula>
    </cfRule>
  </conditionalFormatting>
  <conditionalFormatting sqref="L16">
    <cfRule type="cellIs" dxfId="605" priority="610" stopIfTrue="1" operator="equal">
      <formula>"þ"</formula>
    </cfRule>
  </conditionalFormatting>
  <conditionalFormatting sqref="L16">
    <cfRule type="cellIs" dxfId="604" priority="609" stopIfTrue="1" operator="equal">
      <formula>"þ"</formula>
    </cfRule>
  </conditionalFormatting>
  <conditionalFormatting sqref="E16">
    <cfRule type="cellIs" dxfId="603" priority="606" stopIfTrue="1" operator="equal">
      <formula>"þ"</formula>
    </cfRule>
  </conditionalFormatting>
  <conditionalFormatting sqref="E16">
    <cfRule type="cellIs" dxfId="602" priority="605" stopIfTrue="1" operator="equal">
      <formula>"þ"</formula>
    </cfRule>
  </conditionalFormatting>
  <conditionalFormatting sqref="M14">
    <cfRule type="cellIs" dxfId="601" priority="593" stopIfTrue="1" operator="equal">
      <formula>"þ"</formula>
    </cfRule>
  </conditionalFormatting>
  <conditionalFormatting sqref="M14">
    <cfRule type="cellIs" dxfId="600" priority="592" stopIfTrue="1" operator="equal">
      <formula>"þ"</formula>
    </cfRule>
  </conditionalFormatting>
  <conditionalFormatting sqref="K14">
    <cfRule type="cellIs" dxfId="599" priority="591" operator="lessThan">
      <formula>$P$1</formula>
    </cfRule>
  </conditionalFormatting>
  <conditionalFormatting sqref="E14 H14">
    <cfRule type="cellIs" dxfId="598" priority="590" stopIfTrue="1" operator="equal">
      <formula>"þ"</formula>
    </cfRule>
  </conditionalFormatting>
  <conditionalFormatting sqref="E14 H14">
    <cfRule type="cellIs" dxfId="597" priority="589" stopIfTrue="1" operator="equal">
      <formula>"þ"</formula>
    </cfRule>
  </conditionalFormatting>
  <conditionalFormatting sqref="G14">
    <cfRule type="cellIs" dxfId="596" priority="588" stopIfTrue="1" operator="equal">
      <formula>"þ"</formula>
    </cfRule>
  </conditionalFormatting>
  <conditionalFormatting sqref="G14">
    <cfRule type="cellIs" dxfId="595" priority="587" stopIfTrue="1" operator="equal">
      <formula>"þ"</formula>
    </cfRule>
  </conditionalFormatting>
  <conditionalFormatting sqref="F14">
    <cfRule type="cellIs" dxfId="594" priority="586" stopIfTrue="1" operator="equal">
      <formula>"þ"</formula>
    </cfRule>
  </conditionalFormatting>
  <conditionalFormatting sqref="F14">
    <cfRule type="cellIs" dxfId="593" priority="585" stopIfTrue="1" operator="equal">
      <formula>"þ"</formula>
    </cfRule>
  </conditionalFormatting>
  <conditionalFormatting sqref="F13">
    <cfRule type="cellIs" dxfId="592" priority="582" stopIfTrue="1" operator="equal">
      <formula>"þ"</formula>
    </cfRule>
  </conditionalFormatting>
  <conditionalFormatting sqref="F13">
    <cfRule type="cellIs" dxfId="591" priority="581" stopIfTrue="1" operator="equal">
      <formula>"þ"</formula>
    </cfRule>
  </conditionalFormatting>
  <conditionalFormatting sqref="E13">
    <cfRule type="cellIs" dxfId="590" priority="580" stopIfTrue="1" operator="equal">
      <formula>"þ"</formula>
    </cfRule>
  </conditionalFormatting>
  <conditionalFormatting sqref="E13">
    <cfRule type="cellIs" dxfId="589" priority="579" stopIfTrue="1" operator="equal">
      <formula>"þ"</formula>
    </cfRule>
  </conditionalFormatting>
  <conditionalFormatting sqref="L14">
    <cfRule type="cellIs" dxfId="588" priority="578" stopIfTrue="1" operator="equal">
      <formula>"þ"</formula>
    </cfRule>
  </conditionalFormatting>
  <conditionalFormatting sqref="L14">
    <cfRule type="cellIs" dxfId="587" priority="577" stopIfTrue="1" operator="equal">
      <formula>"þ"</formula>
    </cfRule>
  </conditionalFormatting>
  <conditionalFormatting sqref="L19">
    <cfRule type="cellIs" dxfId="586" priority="576" stopIfTrue="1" operator="equal">
      <formula>"þ"</formula>
    </cfRule>
  </conditionalFormatting>
  <conditionalFormatting sqref="L19">
    <cfRule type="cellIs" dxfId="585" priority="575" stopIfTrue="1" operator="equal">
      <formula>"þ"</formula>
    </cfRule>
  </conditionalFormatting>
  <conditionalFormatting sqref="F15">
    <cfRule type="cellIs" dxfId="584" priority="574" stopIfTrue="1" operator="equal">
      <formula>"þ"</formula>
    </cfRule>
  </conditionalFormatting>
  <conditionalFormatting sqref="F15">
    <cfRule type="cellIs" dxfId="583" priority="573" stopIfTrue="1" operator="equal">
      <formula>"þ"</formula>
    </cfRule>
  </conditionalFormatting>
  <conditionalFormatting sqref="L15">
    <cfRule type="cellIs" dxfId="582" priority="572" stopIfTrue="1" operator="equal">
      <formula>"þ"</formula>
    </cfRule>
  </conditionalFormatting>
  <conditionalFormatting sqref="L15">
    <cfRule type="cellIs" dxfId="581" priority="571" stopIfTrue="1" operator="equal">
      <formula>"þ"</formula>
    </cfRule>
  </conditionalFormatting>
  <conditionalFormatting sqref="F16">
    <cfRule type="cellIs" dxfId="580" priority="570" stopIfTrue="1" operator="equal">
      <formula>"þ"</formula>
    </cfRule>
  </conditionalFormatting>
  <conditionalFormatting sqref="F16">
    <cfRule type="cellIs" dxfId="579" priority="569" stopIfTrue="1" operator="equal">
      <formula>"þ"</formula>
    </cfRule>
  </conditionalFormatting>
  <conditionalFormatting sqref="F16">
    <cfRule type="cellIs" dxfId="578" priority="568" stopIfTrue="1" operator="equal">
      <formula>"þ"</formula>
    </cfRule>
  </conditionalFormatting>
  <conditionalFormatting sqref="F16">
    <cfRule type="cellIs" dxfId="577" priority="567" stopIfTrue="1" operator="equal">
      <formula>"þ"</formula>
    </cfRule>
  </conditionalFormatting>
  <conditionalFormatting sqref="F16">
    <cfRule type="cellIs" dxfId="576" priority="566" stopIfTrue="1" operator="equal">
      <formula>"þ"</formula>
    </cfRule>
  </conditionalFormatting>
  <conditionalFormatting sqref="F16">
    <cfRule type="cellIs" dxfId="575" priority="565" stopIfTrue="1" operator="equal">
      <formula>"þ"</formula>
    </cfRule>
  </conditionalFormatting>
  <conditionalFormatting sqref="G16">
    <cfRule type="cellIs" dxfId="574" priority="564" stopIfTrue="1" operator="equal">
      <formula>"þ"</formula>
    </cfRule>
  </conditionalFormatting>
  <conditionalFormatting sqref="G16">
    <cfRule type="cellIs" dxfId="573" priority="563" stopIfTrue="1" operator="equal">
      <formula>"þ"</formula>
    </cfRule>
  </conditionalFormatting>
  <conditionalFormatting sqref="H4">
    <cfRule type="cellIs" dxfId="572" priority="558" stopIfTrue="1" operator="equal">
      <formula>"þ"</formula>
    </cfRule>
  </conditionalFormatting>
  <conditionalFormatting sqref="L4">
    <cfRule type="cellIs" dxfId="571" priority="559" stopIfTrue="1" operator="equal">
      <formula>"þ"</formula>
    </cfRule>
  </conditionalFormatting>
  <conditionalFormatting sqref="H4">
    <cfRule type="cellIs" dxfId="570" priority="557" stopIfTrue="1" operator="equal">
      <formula>"þ"</formula>
    </cfRule>
  </conditionalFormatting>
  <conditionalFormatting sqref="M4">
    <cfRule type="cellIs" dxfId="569" priority="561" stopIfTrue="1" operator="equal">
      <formula>"þ"</formula>
    </cfRule>
  </conditionalFormatting>
  <conditionalFormatting sqref="K4">
    <cfRule type="cellIs" dxfId="568" priority="560" operator="lessThan">
      <formula>$P$1</formula>
    </cfRule>
  </conditionalFormatting>
  <conditionalFormatting sqref="E4">
    <cfRule type="cellIs" dxfId="567" priority="556" stopIfTrue="1" operator="equal">
      <formula>"þ"</formula>
    </cfRule>
  </conditionalFormatting>
  <conditionalFormatting sqref="G4">
    <cfRule type="cellIs" dxfId="566" priority="555" stopIfTrue="1" operator="equal">
      <formula>"þ"</formula>
    </cfRule>
  </conditionalFormatting>
  <conditionalFormatting sqref="F4">
    <cfRule type="cellIs" dxfId="565" priority="554" stopIfTrue="1" operator="equal">
      <formula>"þ"</formula>
    </cfRule>
  </conditionalFormatting>
  <conditionalFormatting sqref="F4">
    <cfRule type="cellIs" dxfId="564" priority="553" stopIfTrue="1" operator="equal">
      <formula>"þ"</formula>
    </cfRule>
  </conditionalFormatting>
  <conditionalFormatting sqref="G4">
    <cfRule type="cellIs" dxfId="563" priority="552" stopIfTrue="1" operator="equal">
      <formula>"þ"</formula>
    </cfRule>
  </conditionalFormatting>
  <conditionalFormatting sqref="T1">
    <cfRule type="cellIs" dxfId="562" priority="518" operator="equal">
      <formula>0</formula>
    </cfRule>
  </conditionalFormatting>
  <conditionalFormatting sqref="R1">
    <cfRule type="cellIs" dxfId="561" priority="520" operator="equal">
      <formula>0</formula>
    </cfRule>
  </conditionalFormatting>
  <conditionalFormatting sqref="M17">
    <cfRule type="cellIs" dxfId="560" priority="517" stopIfTrue="1" operator="equal">
      <formula>"þ"</formula>
    </cfRule>
  </conditionalFormatting>
  <conditionalFormatting sqref="M17">
    <cfRule type="cellIs" dxfId="559" priority="516" stopIfTrue="1" operator="equal">
      <formula>"þ"</formula>
    </cfRule>
  </conditionalFormatting>
  <conditionalFormatting sqref="K17">
    <cfRule type="cellIs" dxfId="558" priority="515" operator="lessThan">
      <formula>$P$1</formula>
    </cfRule>
  </conditionalFormatting>
  <conditionalFormatting sqref="E17">
    <cfRule type="cellIs" dxfId="557" priority="514" stopIfTrue="1" operator="equal">
      <formula>"þ"</formula>
    </cfRule>
  </conditionalFormatting>
  <conditionalFormatting sqref="E17">
    <cfRule type="cellIs" dxfId="556" priority="513" stopIfTrue="1" operator="equal">
      <formula>"þ"</formula>
    </cfRule>
  </conditionalFormatting>
  <conditionalFormatting sqref="L17">
    <cfRule type="cellIs" dxfId="555" priority="510" stopIfTrue="1" operator="equal">
      <formula>"þ"</formula>
    </cfRule>
  </conditionalFormatting>
  <conditionalFormatting sqref="L17">
    <cfRule type="cellIs" dxfId="554" priority="509" stopIfTrue="1" operator="equal">
      <formula>"þ"</formula>
    </cfRule>
  </conditionalFormatting>
  <conditionalFormatting sqref="E17">
    <cfRule type="cellIs" dxfId="553" priority="508" stopIfTrue="1" operator="equal">
      <formula>"þ"</formula>
    </cfRule>
  </conditionalFormatting>
  <conditionalFormatting sqref="E17">
    <cfRule type="cellIs" dxfId="552" priority="507" stopIfTrue="1" operator="equal">
      <formula>"þ"</formula>
    </cfRule>
  </conditionalFormatting>
  <conditionalFormatting sqref="F17">
    <cfRule type="cellIs" dxfId="551" priority="506" stopIfTrue="1" operator="equal">
      <formula>"þ"</formula>
    </cfRule>
  </conditionalFormatting>
  <conditionalFormatting sqref="F17">
    <cfRule type="cellIs" dxfId="550" priority="505" stopIfTrue="1" operator="equal">
      <formula>"þ"</formula>
    </cfRule>
  </conditionalFormatting>
  <conditionalFormatting sqref="F17">
    <cfRule type="cellIs" dxfId="549" priority="504" stopIfTrue="1" operator="equal">
      <formula>"þ"</formula>
    </cfRule>
  </conditionalFormatting>
  <conditionalFormatting sqref="F17">
    <cfRule type="cellIs" dxfId="548" priority="503" stopIfTrue="1" operator="equal">
      <formula>"þ"</formula>
    </cfRule>
  </conditionalFormatting>
  <conditionalFormatting sqref="F17">
    <cfRule type="cellIs" dxfId="547" priority="502" stopIfTrue="1" operator="equal">
      <formula>"þ"</formula>
    </cfRule>
  </conditionalFormatting>
  <conditionalFormatting sqref="F17">
    <cfRule type="cellIs" dxfId="546" priority="501" stopIfTrue="1" operator="equal">
      <formula>"þ"</formula>
    </cfRule>
  </conditionalFormatting>
  <conditionalFormatting sqref="G17">
    <cfRule type="cellIs" dxfId="545" priority="488" stopIfTrue="1" operator="equal">
      <formula>"þ"</formula>
    </cfRule>
  </conditionalFormatting>
  <conditionalFormatting sqref="G17">
    <cfRule type="cellIs" dxfId="544" priority="487" stopIfTrue="1" operator="equal">
      <formula>"þ"</formula>
    </cfRule>
  </conditionalFormatting>
  <conditionalFormatting sqref="G17">
    <cfRule type="cellIs" dxfId="543" priority="486" stopIfTrue="1" operator="equal">
      <formula>"þ"</formula>
    </cfRule>
  </conditionalFormatting>
  <conditionalFormatting sqref="G17">
    <cfRule type="cellIs" dxfId="542" priority="485" stopIfTrue="1" operator="equal">
      <formula>"þ"</formula>
    </cfRule>
  </conditionalFormatting>
  <conditionalFormatting sqref="G17">
    <cfRule type="cellIs" dxfId="541" priority="484" stopIfTrue="1" operator="equal">
      <formula>"þ"</formula>
    </cfRule>
  </conditionalFormatting>
  <conditionalFormatting sqref="G17">
    <cfRule type="cellIs" dxfId="540" priority="483" stopIfTrue="1" operator="equal">
      <formula>"þ"</formula>
    </cfRule>
  </conditionalFormatting>
  <conditionalFormatting sqref="H17">
    <cfRule type="cellIs" dxfId="539" priority="482" stopIfTrue="1" operator="equal">
      <formula>"þ"</formula>
    </cfRule>
  </conditionalFormatting>
  <conditionalFormatting sqref="H17">
    <cfRule type="cellIs" dxfId="538" priority="481" stopIfTrue="1" operator="equal">
      <formula>"þ"</formula>
    </cfRule>
  </conditionalFormatting>
  <conditionalFormatting sqref="L9">
    <cfRule type="cellIs" dxfId="537" priority="480" stopIfTrue="1" operator="equal">
      <formula>"þ"</formula>
    </cfRule>
  </conditionalFormatting>
  <conditionalFormatting sqref="L6">
    <cfRule type="cellIs" dxfId="536" priority="477" stopIfTrue="1" operator="equal">
      <formula>"þ"</formula>
    </cfRule>
  </conditionalFormatting>
  <conditionalFormatting sqref="H6">
    <cfRule type="cellIs" dxfId="535" priority="476" stopIfTrue="1" operator="equal">
      <formula>"þ"</formula>
    </cfRule>
  </conditionalFormatting>
  <conditionalFormatting sqref="H6">
    <cfRule type="cellIs" dxfId="534" priority="475" stopIfTrue="1" operator="equal">
      <formula>"þ"</formula>
    </cfRule>
  </conditionalFormatting>
  <conditionalFormatting sqref="M6">
    <cfRule type="cellIs" dxfId="533" priority="479" stopIfTrue="1" operator="equal">
      <formula>"þ"</formula>
    </cfRule>
  </conditionalFormatting>
  <conditionalFormatting sqref="K6">
    <cfRule type="cellIs" dxfId="532" priority="478" operator="lessThan">
      <formula>$P$1</formula>
    </cfRule>
  </conditionalFormatting>
  <conditionalFormatting sqref="E6">
    <cfRule type="cellIs" dxfId="531" priority="474" stopIfTrue="1" operator="equal">
      <formula>"þ"</formula>
    </cfRule>
  </conditionalFormatting>
  <conditionalFormatting sqref="G6">
    <cfRule type="cellIs" dxfId="530" priority="473" stopIfTrue="1" operator="equal">
      <formula>"þ"</formula>
    </cfRule>
  </conditionalFormatting>
  <conditionalFormatting sqref="F6">
    <cfRule type="cellIs" dxfId="529" priority="472" stopIfTrue="1" operator="equal">
      <formula>"þ"</formula>
    </cfRule>
  </conditionalFormatting>
  <conditionalFormatting sqref="F6">
    <cfRule type="cellIs" dxfId="528" priority="471" stopIfTrue="1" operator="equal">
      <formula>"þ"</formula>
    </cfRule>
  </conditionalFormatting>
  <conditionalFormatting sqref="G6">
    <cfRule type="cellIs" dxfId="527" priority="470" stopIfTrue="1" operator="equal">
      <formula>"þ"</formula>
    </cfRule>
  </conditionalFormatting>
  <conditionalFormatting sqref="L3">
    <cfRule type="cellIs" dxfId="526" priority="467" stopIfTrue="1" operator="equal">
      <formula>"þ"</formula>
    </cfRule>
  </conditionalFormatting>
  <conditionalFormatting sqref="M25">
    <cfRule type="cellIs" dxfId="525" priority="461" stopIfTrue="1" operator="equal">
      <formula>"þ"</formula>
    </cfRule>
  </conditionalFormatting>
  <conditionalFormatting sqref="M25">
    <cfRule type="cellIs" dxfId="524" priority="460" stopIfTrue="1" operator="equal">
      <formula>"þ"</formula>
    </cfRule>
  </conditionalFormatting>
  <conditionalFormatting sqref="H20">
    <cfRule type="cellIs" dxfId="523" priority="442" stopIfTrue="1" operator="equal">
      <formula>"þ"</formula>
    </cfRule>
  </conditionalFormatting>
  <conditionalFormatting sqref="K25">
    <cfRule type="cellIs" dxfId="522" priority="459" operator="lessThan">
      <formula>$P$1</formula>
    </cfRule>
  </conditionalFormatting>
  <conditionalFormatting sqref="H25">
    <cfRule type="cellIs" dxfId="521" priority="458" stopIfTrue="1" operator="equal">
      <formula>"þ"</formula>
    </cfRule>
  </conditionalFormatting>
  <conditionalFormatting sqref="H25">
    <cfRule type="cellIs" dxfId="520" priority="457" stopIfTrue="1" operator="equal">
      <formula>"þ"</formula>
    </cfRule>
  </conditionalFormatting>
  <conditionalFormatting sqref="G25">
    <cfRule type="cellIs" dxfId="519" priority="456" stopIfTrue="1" operator="equal">
      <formula>"þ"</formula>
    </cfRule>
  </conditionalFormatting>
  <conditionalFormatting sqref="G25">
    <cfRule type="cellIs" dxfId="518" priority="455" stopIfTrue="1" operator="equal">
      <formula>"þ"</formula>
    </cfRule>
  </conditionalFormatting>
  <conditionalFormatting sqref="E25">
    <cfRule type="cellIs" dxfId="517" priority="453" stopIfTrue="1" operator="equal">
      <formula>"þ"</formula>
    </cfRule>
  </conditionalFormatting>
  <conditionalFormatting sqref="E25">
    <cfRule type="cellIs" dxfId="516" priority="452" stopIfTrue="1" operator="equal">
      <formula>"þ"</formula>
    </cfRule>
  </conditionalFormatting>
  <conditionalFormatting sqref="L25">
    <cfRule type="cellIs" dxfId="515" priority="451" stopIfTrue="1" operator="equal">
      <formula>"þ"</formula>
    </cfRule>
  </conditionalFormatting>
  <conditionalFormatting sqref="L25">
    <cfRule type="cellIs" dxfId="514" priority="450" stopIfTrue="1" operator="equal">
      <formula>"þ"</formula>
    </cfRule>
  </conditionalFormatting>
  <conditionalFormatting sqref="F25">
    <cfRule type="cellIs" dxfId="513" priority="449" stopIfTrue="1" operator="equal">
      <formula>"þ"</formula>
    </cfRule>
  </conditionalFormatting>
  <conditionalFormatting sqref="F25">
    <cfRule type="cellIs" dxfId="512" priority="448" stopIfTrue="1" operator="equal">
      <formula>"þ"</formula>
    </cfRule>
  </conditionalFormatting>
  <conditionalFormatting sqref="M20">
    <cfRule type="cellIs" dxfId="511" priority="445" stopIfTrue="1" operator="equal">
      <formula>"þ"</formula>
    </cfRule>
  </conditionalFormatting>
  <conditionalFormatting sqref="M20">
    <cfRule type="cellIs" dxfId="510" priority="444" stopIfTrue="1" operator="equal">
      <formula>"þ"</formula>
    </cfRule>
  </conditionalFormatting>
  <conditionalFormatting sqref="K20">
    <cfRule type="cellIs" dxfId="509" priority="443" operator="lessThan">
      <formula>$P$1</formula>
    </cfRule>
  </conditionalFormatting>
  <conditionalFormatting sqref="H20">
    <cfRule type="cellIs" dxfId="508" priority="441" stopIfTrue="1" operator="equal">
      <formula>"þ"</formula>
    </cfRule>
  </conditionalFormatting>
  <conditionalFormatting sqref="G20">
    <cfRule type="cellIs" dxfId="507" priority="440" stopIfTrue="1" operator="equal">
      <formula>"þ"</formula>
    </cfRule>
  </conditionalFormatting>
  <conditionalFormatting sqref="G20">
    <cfRule type="cellIs" dxfId="506" priority="439" stopIfTrue="1" operator="equal">
      <formula>"þ"</formula>
    </cfRule>
  </conditionalFormatting>
  <conditionalFormatting sqref="F20">
    <cfRule type="cellIs" dxfId="505" priority="438" stopIfTrue="1" operator="equal">
      <formula>"þ"</formula>
    </cfRule>
  </conditionalFormatting>
  <conditionalFormatting sqref="E20">
    <cfRule type="cellIs" dxfId="504" priority="437" stopIfTrue="1" operator="equal">
      <formula>"þ"</formula>
    </cfRule>
  </conditionalFormatting>
  <conditionalFormatting sqref="E20">
    <cfRule type="cellIs" dxfId="503" priority="436" stopIfTrue="1" operator="equal">
      <formula>"þ"</formula>
    </cfRule>
  </conditionalFormatting>
  <conditionalFormatting sqref="L20">
    <cfRule type="cellIs" dxfId="502" priority="435" stopIfTrue="1" operator="equal">
      <formula>"þ"</formula>
    </cfRule>
  </conditionalFormatting>
  <conditionalFormatting sqref="L20">
    <cfRule type="cellIs" dxfId="501" priority="434" stopIfTrue="1" operator="equal">
      <formula>"þ"</formula>
    </cfRule>
  </conditionalFormatting>
  <conditionalFormatting sqref="M21">
    <cfRule type="cellIs" dxfId="500" priority="433" stopIfTrue="1" operator="equal">
      <formula>"þ"</formula>
    </cfRule>
  </conditionalFormatting>
  <conditionalFormatting sqref="M21">
    <cfRule type="cellIs" dxfId="499" priority="432" stopIfTrue="1" operator="equal">
      <formula>"þ"</formula>
    </cfRule>
  </conditionalFormatting>
  <conditionalFormatting sqref="K21">
    <cfRule type="cellIs" dxfId="498" priority="431" operator="lessThan">
      <formula>$P$1</formula>
    </cfRule>
  </conditionalFormatting>
  <conditionalFormatting sqref="H21">
    <cfRule type="cellIs" dxfId="497" priority="430" stopIfTrue="1" operator="equal">
      <formula>"þ"</formula>
    </cfRule>
  </conditionalFormatting>
  <conditionalFormatting sqref="H21">
    <cfRule type="cellIs" dxfId="496" priority="429" stopIfTrue="1" operator="equal">
      <formula>"þ"</formula>
    </cfRule>
  </conditionalFormatting>
  <conditionalFormatting sqref="G21">
    <cfRule type="cellIs" dxfId="495" priority="428" stopIfTrue="1" operator="equal">
      <formula>"þ"</formula>
    </cfRule>
  </conditionalFormatting>
  <conditionalFormatting sqref="G21">
    <cfRule type="cellIs" dxfId="494" priority="427" stopIfTrue="1" operator="equal">
      <formula>"þ"</formula>
    </cfRule>
  </conditionalFormatting>
  <conditionalFormatting sqref="F21">
    <cfRule type="cellIs" dxfId="493" priority="426" stopIfTrue="1" operator="equal">
      <formula>"þ"</formula>
    </cfRule>
  </conditionalFormatting>
  <conditionalFormatting sqref="E21">
    <cfRule type="cellIs" dxfId="492" priority="425" stopIfTrue="1" operator="equal">
      <formula>"þ"</formula>
    </cfRule>
  </conditionalFormatting>
  <conditionalFormatting sqref="E21">
    <cfRule type="cellIs" dxfId="491" priority="424" stopIfTrue="1" operator="equal">
      <formula>"þ"</formula>
    </cfRule>
  </conditionalFormatting>
  <conditionalFormatting sqref="L21">
    <cfRule type="cellIs" dxfId="490" priority="423" stopIfTrue="1" operator="equal">
      <formula>"þ"</formula>
    </cfRule>
  </conditionalFormatting>
  <conditionalFormatting sqref="L21">
    <cfRule type="cellIs" dxfId="489" priority="422" stopIfTrue="1" operator="equal">
      <formula>"þ"</formula>
    </cfRule>
  </conditionalFormatting>
  <conditionalFormatting sqref="M33">
    <cfRule type="cellIs" dxfId="488" priority="421" stopIfTrue="1" operator="equal">
      <formula>"þ"</formula>
    </cfRule>
  </conditionalFormatting>
  <conditionalFormatting sqref="K33">
    <cfRule type="cellIs" dxfId="487" priority="420" operator="lessThan">
      <formula>$P$1</formula>
    </cfRule>
  </conditionalFormatting>
  <conditionalFormatting sqref="M33">
    <cfRule type="cellIs" dxfId="486" priority="419" stopIfTrue="1" operator="equal">
      <formula>"þ"</formula>
    </cfRule>
  </conditionalFormatting>
  <conditionalFormatting sqref="K33">
    <cfRule type="cellIs" dxfId="485" priority="418" operator="lessThan">
      <formula>$P$1</formula>
    </cfRule>
  </conditionalFormatting>
  <conditionalFormatting sqref="M33">
    <cfRule type="cellIs" dxfId="484" priority="417" stopIfTrue="1" operator="equal">
      <formula>"þ"</formula>
    </cfRule>
  </conditionalFormatting>
  <conditionalFormatting sqref="K33">
    <cfRule type="cellIs" dxfId="483" priority="416" operator="lessThan">
      <formula>$P$1</formula>
    </cfRule>
  </conditionalFormatting>
  <conditionalFormatting sqref="M33">
    <cfRule type="cellIs" dxfId="482" priority="415" stopIfTrue="1" operator="equal">
      <formula>"þ"</formula>
    </cfRule>
  </conditionalFormatting>
  <conditionalFormatting sqref="K33">
    <cfRule type="cellIs" dxfId="481" priority="414" operator="lessThan">
      <formula>$P$1</formula>
    </cfRule>
  </conditionalFormatting>
  <conditionalFormatting sqref="E33 H33">
    <cfRule type="cellIs" dxfId="480" priority="409" stopIfTrue="1" operator="equal">
      <formula>"þ"</formula>
    </cfRule>
  </conditionalFormatting>
  <conditionalFormatting sqref="E33 H33">
    <cfRule type="cellIs" dxfId="479" priority="408" stopIfTrue="1" operator="equal">
      <formula>"þ"</formula>
    </cfRule>
  </conditionalFormatting>
  <conditionalFormatting sqref="G33">
    <cfRule type="cellIs" dxfId="478" priority="407" stopIfTrue="1" operator="equal">
      <formula>"þ"</formula>
    </cfRule>
  </conditionalFormatting>
  <conditionalFormatting sqref="G33">
    <cfRule type="cellIs" dxfId="477" priority="406" stopIfTrue="1" operator="equal">
      <formula>"þ"</formula>
    </cfRule>
  </conditionalFormatting>
  <conditionalFormatting sqref="M34">
    <cfRule type="cellIs" dxfId="476" priority="401" stopIfTrue="1" operator="equal">
      <formula>"þ"</formula>
    </cfRule>
  </conditionalFormatting>
  <conditionalFormatting sqref="K34">
    <cfRule type="cellIs" dxfId="475" priority="400" operator="lessThan">
      <formula>$P$1</formula>
    </cfRule>
  </conditionalFormatting>
  <conditionalFormatting sqref="M34">
    <cfRule type="cellIs" dxfId="474" priority="399" stopIfTrue="1" operator="equal">
      <formula>"þ"</formula>
    </cfRule>
  </conditionalFormatting>
  <conditionalFormatting sqref="K34">
    <cfRule type="cellIs" dxfId="473" priority="398" operator="lessThan">
      <formula>$P$1</formula>
    </cfRule>
  </conditionalFormatting>
  <conditionalFormatting sqref="M34">
    <cfRule type="cellIs" dxfId="472" priority="397" stopIfTrue="1" operator="equal">
      <formula>"þ"</formula>
    </cfRule>
  </conditionalFormatting>
  <conditionalFormatting sqref="K34">
    <cfRule type="cellIs" dxfId="471" priority="396" operator="lessThan">
      <formula>$P$1</formula>
    </cfRule>
  </conditionalFormatting>
  <conditionalFormatting sqref="M34">
    <cfRule type="cellIs" dxfId="470" priority="395" stopIfTrue="1" operator="equal">
      <formula>"þ"</formula>
    </cfRule>
  </conditionalFormatting>
  <conditionalFormatting sqref="K34">
    <cfRule type="cellIs" dxfId="469" priority="394" operator="lessThan">
      <formula>$P$1</formula>
    </cfRule>
  </conditionalFormatting>
  <conditionalFormatting sqref="E34 H34">
    <cfRule type="cellIs" dxfId="468" priority="393" stopIfTrue="1" operator="equal">
      <formula>"þ"</formula>
    </cfRule>
  </conditionalFormatting>
  <conditionalFormatting sqref="E34 H34">
    <cfRule type="cellIs" dxfId="467" priority="392" stopIfTrue="1" operator="equal">
      <formula>"þ"</formula>
    </cfRule>
  </conditionalFormatting>
  <conditionalFormatting sqref="G34">
    <cfRule type="cellIs" dxfId="466" priority="391" stopIfTrue="1" operator="equal">
      <formula>"þ"</formula>
    </cfRule>
  </conditionalFormatting>
  <conditionalFormatting sqref="G34">
    <cfRule type="cellIs" dxfId="465" priority="390" stopIfTrue="1" operator="equal">
      <formula>"þ"</formula>
    </cfRule>
  </conditionalFormatting>
  <conditionalFormatting sqref="M35:M38">
    <cfRule type="cellIs" dxfId="464" priority="385" stopIfTrue="1" operator="equal">
      <formula>"þ"</formula>
    </cfRule>
  </conditionalFormatting>
  <conditionalFormatting sqref="K35:K38">
    <cfRule type="cellIs" dxfId="463" priority="384" operator="lessThan">
      <formula>$P$1</formula>
    </cfRule>
  </conditionalFormatting>
  <conditionalFormatting sqref="M35:M38">
    <cfRule type="cellIs" dxfId="462" priority="383" stopIfTrue="1" operator="equal">
      <formula>"þ"</formula>
    </cfRule>
  </conditionalFormatting>
  <conditionalFormatting sqref="K35:K38">
    <cfRule type="cellIs" dxfId="461" priority="382" operator="lessThan">
      <formula>$P$1</formula>
    </cfRule>
  </conditionalFormatting>
  <conditionalFormatting sqref="M35:M38">
    <cfRule type="cellIs" dxfId="460" priority="381" stopIfTrue="1" operator="equal">
      <formula>"þ"</formula>
    </cfRule>
  </conditionalFormatting>
  <conditionalFormatting sqref="K35:K38">
    <cfRule type="cellIs" dxfId="459" priority="380" operator="lessThan">
      <formula>$P$1</formula>
    </cfRule>
  </conditionalFormatting>
  <conditionalFormatting sqref="M35:M38">
    <cfRule type="cellIs" dxfId="458" priority="379" stopIfTrue="1" operator="equal">
      <formula>"þ"</formula>
    </cfRule>
  </conditionalFormatting>
  <conditionalFormatting sqref="K35:K38">
    <cfRule type="cellIs" dxfId="457" priority="378" operator="lessThan">
      <formula>$P$1</formula>
    </cfRule>
  </conditionalFormatting>
  <conditionalFormatting sqref="E35:E38 H35:H38">
    <cfRule type="cellIs" dxfId="456" priority="377" stopIfTrue="1" operator="equal">
      <formula>"þ"</formula>
    </cfRule>
  </conditionalFormatting>
  <conditionalFormatting sqref="E35:E38 H35:H38">
    <cfRule type="cellIs" dxfId="455" priority="376" stopIfTrue="1" operator="equal">
      <formula>"þ"</formula>
    </cfRule>
  </conditionalFormatting>
  <conditionalFormatting sqref="G35:G38">
    <cfRule type="cellIs" dxfId="454" priority="375" stopIfTrue="1" operator="equal">
      <formula>"þ"</formula>
    </cfRule>
  </conditionalFormatting>
  <conditionalFormatting sqref="G35:G38">
    <cfRule type="cellIs" dxfId="453" priority="374" stopIfTrue="1" operator="equal">
      <formula>"þ"</formula>
    </cfRule>
  </conditionalFormatting>
  <conditionalFormatting sqref="F35:F36">
    <cfRule type="cellIs" dxfId="452" priority="373" stopIfTrue="1" operator="equal">
      <formula>"þ"</formula>
    </cfRule>
  </conditionalFormatting>
  <conditionalFormatting sqref="F35:F36">
    <cfRule type="cellIs" dxfId="451" priority="372" stopIfTrue="1" operator="equal">
      <formula>"þ"</formula>
    </cfRule>
  </conditionalFormatting>
  <conditionalFormatting sqref="L35:L38">
    <cfRule type="cellIs" dxfId="450" priority="371" stopIfTrue="1" operator="equal">
      <formula>"þ"</formula>
    </cfRule>
  </conditionalFormatting>
  <conditionalFormatting sqref="L35:L38">
    <cfRule type="cellIs" dxfId="449" priority="370" stopIfTrue="1" operator="equal">
      <formula>"þ"</formula>
    </cfRule>
  </conditionalFormatting>
  <conditionalFormatting sqref="E38">
    <cfRule type="cellIs" dxfId="448" priority="367" stopIfTrue="1" operator="equal">
      <formula>"þ"</formula>
    </cfRule>
  </conditionalFormatting>
  <conditionalFormatting sqref="E38">
    <cfRule type="cellIs" dxfId="447" priority="366" stopIfTrue="1" operator="equal">
      <formula>"þ"</formula>
    </cfRule>
  </conditionalFormatting>
  <conditionalFormatting sqref="M39">
    <cfRule type="cellIs" dxfId="446" priority="365" stopIfTrue="1" operator="equal">
      <formula>"þ"</formula>
    </cfRule>
  </conditionalFormatting>
  <conditionalFormatting sqref="K39">
    <cfRule type="cellIs" dxfId="445" priority="364" operator="lessThan">
      <formula>$P$1</formula>
    </cfRule>
  </conditionalFormatting>
  <conditionalFormatting sqref="M39">
    <cfRule type="cellIs" dxfId="444" priority="363" stopIfTrue="1" operator="equal">
      <formula>"þ"</formula>
    </cfRule>
  </conditionalFormatting>
  <conditionalFormatting sqref="K39">
    <cfRule type="cellIs" dxfId="443" priority="362" operator="lessThan">
      <formula>$P$1</formula>
    </cfRule>
  </conditionalFormatting>
  <conditionalFormatting sqref="M39">
    <cfRule type="cellIs" dxfId="442" priority="361" stopIfTrue="1" operator="equal">
      <formula>"þ"</formula>
    </cfRule>
  </conditionalFormatting>
  <conditionalFormatting sqref="K39">
    <cfRule type="cellIs" dxfId="441" priority="360" operator="lessThan">
      <formula>$P$1</formula>
    </cfRule>
  </conditionalFormatting>
  <conditionalFormatting sqref="M39">
    <cfRule type="cellIs" dxfId="440" priority="359" stopIfTrue="1" operator="equal">
      <formula>"þ"</formula>
    </cfRule>
  </conditionalFormatting>
  <conditionalFormatting sqref="K39">
    <cfRule type="cellIs" dxfId="439" priority="358" operator="lessThan">
      <formula>$P$1</formula>
    </cfRule>
  </conditionalFormatting>
  <conditionalFormatting sqref="E39 H39">
    <cfRule type="cellIs" dxfId="438" priority="357" stopIfTrue="1" operator="equal">
      <formula>"þ"</formula>
    </cfRule>
  </conditionalFormatting>
  <conditionalFormatting sqref="E39 H39">
    <cfRule type="cellIs" dxfId="437" priority="356" stopIfTrue="1" operator="equal">
      <formula>"þ"</formula>
    </cfRule>
  </conditionalFormatting>
  <conditionalFormatting sqref="G39">
    <cfRule type="cellIs" dxfId="436" priority="355" stopIfTrue="1" operator="equal">
      <formula>"þ"</formula>
    </cfRule>
  </conditionalFormatting>
  <conditionalFormatting sqref="G39">
    <cfRule type="cellIs" dxfId="435" priority="354" stopIfTrue="1" operator="equal">
      <formula>"þ"</formula>
    </cfRule>
  </conditionalFormatting>
  <conditionalFormatting sqref="F39">
    <cfRule type="cellIs" dxfId="434" priority="353" stopIfTrue="1" operator="equal">
      <formula>"þ"</formula>
    </cfRule>
  </conditionalFormatting>
  <conditionalFormatting sqref="F39">
    <cfRule type="cellIs" dxfId="433" priority="352" stopIfTrue="1" operator="equal">
      <formula>"þ"</formula>
    </cfRule>
  </conditionalFormatting>
  <conditionalFormatting sqref="F39">
    <cfRule type="cellIs" dxfId="432" priority="349" stopIfTrue="1" operator="equal">
      <formula>"þ"</formula>
    </cfRule>
  </conditionalFormatting>
  <conditionalFormatting sqref="F39">
    <cfRule type="cellIs" dxfId="431" priority="348" stopIfTrue="1" operator="equal">
      <formula>"þ"</formula>
    </cfRule>
  </conditionalFormatting>
  <conditionalFormatting sqref="E39">
    <cfRule type="cellIs" dxfId="430" priority="347" stopIfTrue="1" operator="equal">
      <formula>"þ"</formula>
    </cfRule>
  </conditionalFormatting>
  <conditionalFormatting sqref="E39">
    <cfRule type="cellIs" dxfId="429" priority="346" stopIfTrue="1" operator="equal">
      <formula>"þ"</formula>
    </cfRule>
  </conditionalFormatting>
  <conditionalFormatting sqref="M41">
    <cfRule type="cellIs" dxfId="428" priority="345" stopIfTrue="1" operator="equal">
      <formula>"þ"</formula>
    </cfRule>
  </conditionalFormatting>
  <conditionalFormatting sqref="K41">
    <cfRule type="cellIs" dxfId="427" priority="344" operator="lessThan">
      <formula>$P$1</formula>
    </cfRule>
  </conditionalFormatting>
  <conditionalFormatting sqref="M41">
    <cfRule type="cellIs" dxfId="426" priority="343" stopIfTrue="1" operator="equal">
      <formula>"þ"</formula>
    </cfRule>
  </conditionalFormatting>
  <conditionalFormatting sqref="K41">
    <cfRule type="cellIs" dxfId="425" priority="342" operator="lessThan">
      <formula>$P$1</formula>
    </cfRule>
  </conditionalFormatting>
  <conditionalFormatting sqref="M41">
    <cfRule type="cellIs" dxfId="424" priority="341" stopIfTrue="1" operator="equal">
      <formula>"þ"</formula>
    </cfRule>
  </conditionalFormatting>
  <conditionalFormatting sqref="K41">
    <cfRule type="cellIs" dxfId="423" priority="340" operator="lessThan">
      <formula>$P$1</formula>
    </cfRule>
  </conditionalFormatting>
  <conditionalFormatting sqref="M41">
    <cfRule type="cellIs" dxfId="422" priority="339" stopIfTrue="1" operator="equal">
      <formula>"þ"</formula>
    </cfRule>
  </conditionalFormatting>
  <conditionalFormatting sqref="K41">
    <cfRule type="cellIs" dxfId="421" priority="338" operator="lessThan">
      <formula>$P$1</formula>
    </cfRule>
  </conditionalFormatting>
  <conditionalFormatting sqref="E41 H41">
    <cfRule type="cellIs" dxfId="420" priority="337" stopIfTrue="1" operator="equal">
      <formula>"þ"</formula>
    </cfRule>
  </conditionalFormatting>
  <conditionalFormatting sqref="E41 H41">
    <cfRule type="cellIs" dxfId="419" priority="336" stopIfTrue="1" operator="equal">
      <formula>"þ"</formula>
    </cfRule>
  </conditionalFormatting>
  <conditionalFormatting sqref="G41">
    <cfRule type="cellIs" dxfId="418" priority="335" stopIfTrue="1" operator="equal">
      <formula>"þ"</formula>
    </cfRule>
  </conditionalFormatting>
  <conditionalFormatting sqref="G41">
    <cfRule type="cellIs" dxfId="417" priority="334" stopIfTrue="1" operator="equal">
      <formula>"þ"</formula>
    </cfRule>
  </conditionalFormatting>
  <conditionalFormatting sqref="E41">
    <cfRule type="cellIs" dxfId="416" priority="327" stopIfTrue="1" operator="equal">
      <formula>"þ"</formula>
    </cfRule>
  </conditionalFormatting>
  <conditionalFormatting sqref="E41">
    <cfRule type="cellIs" dxfId="415" priority="326" stopIfTrue="1" operator="equal">
      <formula>"þ"</formula>
    </cfRule>
  </conditionalFormatting>
  <conditionalFormatting sqref="M26">
    <cfRule type="cellIs" dxfId="414" priority="321" stopIfTrue="1" operator="equal">
      <formula>"þ"</formula>
    </cfRule>
  </conditionalFormatting>
  <conditionalFormatting sqref="M26">
    <cfRule type="cellIs" dxfId="413" priority="320" stopIfTrue="1" operator="equal">
      <formula>"þ"</formula>
    </cfRule>
  </conditionalFormatting>
  <conditionalFormatting sqref="K26">
    <cfRule type="cellIs" dxfId="412" priority="319" operator="lessThan">
      <formula>$P$1</formula>
    </cfRule>
  </conditionalFormatting>
  <conditionalFormatting sqref="H26">
    <cfRule type="cellIs" dxfId="411" priority="318" stopIfTrue="1" operator="equal">
      <formula>"þ"</formula>
    </cfRule>
  </conditionalFormatting>
  <conditionalFormatting sqref="H26">
    <cfRule type="cellIs" dxfId="410" priority="317" stopIfTrue="1" operator="equal">
      <formula>"þ"</formula>
    </cfRule>
  </conditionalFormatting>
  <conditionalFormatting sqref="G26">
    <cfRule type="cellIs" dxfId="409" priority="316" stopIfTrue="1" operator="equal">
      <formula>"þ"</formula>
    </cfRule>
  </conditionalFormatting>
  <conditionalFormatting sqref="G26">
    <cfRule type="cellIs" dxfId="408" priority="315" stopIfTrue="1" operator="equal">
      <formula>"þ"</formula>
    </cfRule>
  </conditionalFormatting>
  <conditionalFormatting sqref="E26">
    <cfRule type="cellIs" dxfId="407" priority="314" stopIfTrue="1" operator="equal">
      <formula>"þ"</formula>
    </cfRule>
  </conditionalFormatting>
  <conditionalFormatting sqref="E26">
    <cfRule type="cellIs" dxfId="406" priority="313" stopIfTrue="1" operator="equal">
      <formula>"þ"</formula>
    </cfRule>
  </conditionalFormatting>
  <conditionalFormatting sqref="L26">
    <cfRule type="cellIs" dxfId="405" priority="312" stopIfTrue="1" operator="equal">
      <formula>"þ"</formula>
    </cfRule>
  </conditionalFormatting>
  <conditionalFormatting sqref="L26">
    <cfRule type="cellIs" dxfId="404" priority="311" stopIfTrue="1" operator="equal">
      <formula>"þ"</formula>
    </cfRule>
  </conditionalFormatting>
  <conditionalFormatting sqref="F26">
    <cfRule type="cellIs" dxfId="403" priority="310" stopIfTrue="1" operator="equal">
      <formula>"þ"</formula>
    </cfRule>
  </conditionalFormatting>
  <conditionalFormatting sqref="F26">
    <cfRule type="cellIs" dxfId="402" priority="309" stopIfTrue="1" operator="equal">
      <formula>"þ"</formula>
    </cfRule>
  </conditionalFormatting>
  <conditionalFormatting sqref="F26">
    <cfRule type="cellIs" dxfId="401" priority="308" stopIfTrue="1" operator="equal">
      <formula>"þ"</formula>
    </cfRule>
  </conditionalFormatting>
  <conditionalFormatting sqref="F26">
    <cfRule type="cellIs" dxfId="400" priority="307" stopIfTrue="1" operator="equal">
      <formula>"þ"</formula>
    </cfRule>
  </conditionalFormatting>
  <conditionalFormatting sqref="G26">
    <cfRule type="cellIs" dxfId="399" priority="306" stopIfTrue="1" operator="equal">
      <formula>"þ"</formula>
    </cfRule>
  </conditionalFormatting>
  <conditionalFormatting sqref="G26">
    <cfRule type="cellIs" dxfId="398" priority="305" stopIfTrue="1" operator="equal">
      <formula>"þ"</formula>
    </cfRule>
  </conditionalFormatting>
  <conditionalFormatting sqref="E27">
    <cfRule type="cellIs" dxfId="397" priority="279" stopIfTrue="1" operator="equal">
      <formula>"þ"</formula>
    </cfRule>
  </conditionalFormatting>
  <conditionalFormatting sqref="F27">
    <cfRule type="cellIs" dxfId="396" priority="278" stopIfTrue="1" operator="equal">
      <formula>"þ"</formula>
    </cfRule>
  </conditionalFormatting>
  <conditionalFormatting sqref="F27">
    <cfRule type="cellIs" dxfId="395" priority="276" stopIfTrue="1" operator="equal">
      <formula>"þ"</formula>
    </cfRule>
  </conditionalFormatting>
  <conditionalFormatting sqref="F27">
    <cfRule type="cellIs" dxfId="394" priority="275" stopIfTrue="1" operator="equal">
      <formula>"þ"</formula>
    </cfRule>
  </conditionalFormatting>
  <conditionalFormatting sqref="F27">
    <cfRule type="cellIs" dxfId="393" priority="274" stopIfTrue="1" operator="equal">
      <formula>"þ"</formula>
    </cfRule>
  </conditionalFormatting>
  <conditionalFormatting sqref="F27">
    <cfRule type="cellIs" dxfId="392" priority="273" stopIfTrue="1" operator="equal">
      <formula>"þ"</formula>
    </cfRule>
  </conditionalFormatting>
  <conditionalFormatting sqref="G27">
    <cfRule type="cellIs" dxfId="391" priority="272" stopIfTrue="1" operator="equal">
      <formula>"þ"</formula>
    </cfRule>
  </conditionalFormatting>
  <conditionalFormatting sqref="G27">
    <cfRule type="cellIs" dxfId="390" priority="271" stopIfTrue="1" operator="equal">
      <formula>"þ"</formula>
    </cfRule>
  </conditionalFormatting>
  <conditionalFormatting sqref="G27">
    <cfRule type="cellIs" dxfId="389" priority="270" stopIfTrue="1" operator="equal">
      <formula>"þ"</formula>
    </cfRule>
  </conditionalFormatting>
  <conditionalFormatting sqref="G27">
    <cfRule type="cellIs" dxfId="388" priority="269" stopIfTrue="1" operator="equal">
      <formula>"þ"</formula>
    </cfRule>
  </conditionalFormatting>
  <conditionalFormatting sqref="G27">
    <cfRule type="cellIs" dxfId="387" priority="268" stopIfTrue="1" operator="equal">
      <formula>"þ"</formula>
    </cfRule>
  </conditionalFormatting>
  <conditionalFormatting sqref="G27">
    <cfRule type="cellIs" dxfId="386" priority="267" stopIfTrue="1" operator="equal">
      <formula>"þ"</formula>
    </cfRule>
  </conditionalFormatting>
  <conditionalFormatting sqref="H27">
    <cfRule type="cellIs" dxfId="385" priority="266" stopIfTrue="1" operator="equal">
      <formula>"þ"</formula>
    </cfRule>
  </conditionalFormatting>
  <conditionalFormatting sqref="H27">
    <cfRule type="cellIs" dxfId="384" priority="265" stopIfTrue="1" operator="equal">
      <formula>"þ"</formula>
    </cfRule>
  </conditionalFormatting>
  <conditionalFormatting sqref="L27">
    <cfRule type="cellIs" dxfId="383" priority="264" stopIfTrue="1" operator="equal">
      <formula>"þ"</formula>
    </cfRule>
  </conditionalFormatting>
  <conditionalFormatting sqref="L27">
    <cfRule type="cellIs" dxfId="382" priority="263" stopIfTrue="1" operator="equal">
      <formula>"þ"</formula>
    </cfRule>
  </conditionalFormatting>
  <conditionalFormatting sqref="M27">
    <cfRule type="cellIs" dxfId="381" priority="287" stopIfTrue="1" operator="equal">
      <formula>"þ"</formula>
    </cfRule>
  </conditionalFormatting>
  <conditionalFormatting sqref="M27">
    <cfRule type="cellIs" dxfId="380" priority="286" stopIfTrue="1" operator="equal">
      <formula>"þ"</formula>
    </cfRule>
  </conditionalFormatting>
  <conditionalFormatting sqref="K27">
    <cfRule type="cellIs" dxfId="379" priority="285" operator="lessThan">
      <formula>$P$1</formula>
    </cfRule>
  </conditionalFormatting>
  <conditionalFormatting sqref="E27">
    <cfRule type="cellIs" dxfId="378" priority="284" stopIfTrue="1" operator="equal">
      <formula>"þ"</formula>
    </cfRule>
  </conditionalFormatting>
  <conditionalFormatting sqref="E27">
    <cfRule type="cellIs" dxfId="377" priority="283" stopIfTrue="1" operator="equal">
      <formula>"þ"</formula>
    </cfRule>
  </conditionalFormatting>
  <conditionalFormatting sqref="E27">
    <cfRule type="cellIs" dxfId="376" priority="280" stopIfTrue="1" operator="equal">
      <formula>"þ"</formula>
    </cfRule>
  </conditionalFormatting>
  <conditionalFormatting sqref="F27">
    <cfRule type="cellIs" dxfId="375" priority="277" stopIfTrue="1" operator="equal">
      <formula>"þ"</formula>
    </cfRule>
  </conditionalFormatting>
  <conditionalFormatting sqref="M22">
    <cfRule type="cellIs" dxfId="374" priority="262" stopIfTrue="1" operator="equal">
      <formula>"þ"</formula>
    </cfRule>
  </conditionalFormatting>
  <conditionalFormatting sqref="M22">
    <cfRule type="cellIs" dxfId="373" priority="261" stopIfTrue="1" operator="equal">
      <formula>"þ"</formula>
    </cfRule>
  </conditionalFormatting>
  <conditionalFormatting sqref="K22">
    <cfRule type="cellIs" dxfId="372" priority="260" operator="lessThan">
      <formula>$P$1</formula>
    </cfRule>
  </conditionalFormatting>
  <conditionalFormatting sqref="H22">
    <cfRule type="cellIs" dxfId="371" priority="259" stopIfTrue="1" operator="equal">
      <formula>"þ"</formula>
    </cfRule>
  </conditionalFormatting>
  <conditionalFormatting sqref="H22">
    <cfRule type="cellIs" dxfId="370" priority="258" stopIfTrue="1" operator="equal">
      <formula>"þ"</formula>
    </cfRule>
  </conditionalFormatting>
  <conditionalFormatting sqref="G22">
    <cfRule type="cellIs" dxfId="369" priority="257" stopIfTrue="1" operator="equal">
      <formula>"þ"</formula>
    </cfRule>
  </conditionalFormatting>
  <conditionalFormatting sqref="G22">
    <cfRule type="cellIs" dxfId="368" priority="256" stopIfTrue="1" operator="equal">
      <formula>"þ"</formula>
    </cfRule>
  </conditionalFormatting>
  <conditionalFormatting sqref="F22">
    <cfRule type="cellIs" dxfId="367" priority="255" stopIfTrue="1" operator="equal">
      <formula>"þ"</formula>
    </cfRule>
  </conditionalFormatting>
  <conditionalFormatting sqref="E22">
    <cfRule type="cellIs" dxfId="366" priority="254" stopIfTrue="1" operator="equal">
      <formula>"þ"</formula>
    </cfRule>
  </conditionalFormatting>
  <conditionalFormatting sqref="E22">
    <cfRule type="cellIs" dxfId="365" priority="253" stopIfTrue="1" operator="equal">
      <formula>"þ"</formula>
    </cfRule>
  </conditionalFormatting>
  <conditionalFormatting sqref="L22">
    <cfRule type="cellIs" dxfId="364" priority="252" stopIfTrue="1" operator="equal">
      <formula>"þ"</formula>
    </cfRule>
  </conditionalFormatting>
  <conditionalFormatting sqref="L22">
    <cfRule type="cellIs" dxfId="363" priority="251" stopIfTrue="1" operator="equal">
      <formula>"þ"</formula>
    </cfRule>
  </conditionalFormatting>
  <conditionalFormatting sqref="L11">
    <cfRule type="cellIs" dxfId="362" priority="250" stopIfTrue="1" operator="equal">
      <formula>"þ"</formula>
    </cfRule>
  </conditionalFormatting>
  <conditionalFormatting sqref="F38">
    <cfRule type="cellIs" dxfId="361" priority="249" stopIfTrue="1" operator="equal">
      <formula>"þ"</formula>
    </cfRule>
  </conditionalFormatting>
  <conditionalFormatting sqref="F38">
    <cfRule type="cellIs" dxfId="360" priority="248" stopIfTrue="1" operator="equal">
      <formula>"þ"</formula>
    </cfRule>
  </conditionalFormatting>
  <conditionalFormatting sqref="L39">
    <cfRule type="cellIs" dxfId="359" priority="247" stopIfTrue="1" operator="equal">
      <formula>"þ"</formula>
    </cfRule>
  </conditionalFormatting>
  <conditionalFormatting sqref="L39">
    <cfRule type="cellIs" dxfId="358" priority="246" stopIfTrue="1" operator="equal">
      <formula>"þ"</formula>
    </cfRule>
  </conditionalFormatting>
  <conditionalFormatting sqref="L41">
    <cfRule type="cellIs" dxfId="357" priority="245" stopIfTrue="1" operator="equal">
      <formula>"þ"</formula>
    </cfRule>
  </conditionalFormatting>
  <conditionalFormatting sqref="L41">
    <cfRule type="cellIs" dxfId="356" priority="244" stopIfTrue="1" operator="equal">
      <formula>"þ"</formula>
    </cfRule>
  </conditionalFormatting>
  <conditionalFormatting sqref="F41">
    <cfRule type="cellIs" dxfId="355" priority="243" stopIfTrue="1" operator="equal">
      <formula>"þ"</formula>
    </cfRule>
  </conditionalFormatting>
  <conditionalFormatting sqref="F41">
    <cfRule type="cellIs" dxfId="354" priority="242" stopIfTrue="1" operator="equal">
      <formula>"þ"</formula>
    </cfRule>
  </conditionalFormatting>
  <conditionalFormatting sqref="F37">
    <cfRule type="cellIs" dxfId="353" priority="241" stopIfTrue="1" operator="equal">
      <formula>"þ"</formula>
    </cfRule>
  </conditionalFormatting>
  <conditionalFormatting sqref="F37">
    <cfRule type="cellIs" dxfId="352" priority="240" stopIfTrue="1" operator="equal">
      <formula>"þ"</formula>
    </cfRule>
  </conditionalFormatting>
  <conditionalFormatting sqref="F31">
    <cfRule type="cellIs" dxfId="351" priority="239" stopIfTrue="1" operator="equal">
      <formula>"þ"</formula>
    </cfRule>
  </conditionalFormatting>
  <conditionalFormatting sqref="F31">
    <cfRule type="cellIs" dxfId="350" priority="238" stopIfTrue="1" operator="equal">
      <formula>"þ"</formula>
    </cfRule>
  </conditionalFormatting>
  <conditionalFormatting sqref="M40">
    <cfRule type="cellIs" dxfId="349" priority="237" stopIfTrue="1" operator="equal">
      <formula>"þ"</formula>
    </cfRule>
  </conditionalFormatting>
  <conditionalFormatting sqref="K40">
    <cfRule type="cellIs" dxfId="348" priority="236" operator="lessThan">
      <formula>$P$1</formula>
    </cfRule>
  </conditionalFormatting>
  <conditionalFormatting sqref="M40">
    <cfRule type="cellIs" dxfId="347" priority="235" stopIfTrue="1" operator="equal">
      <formula>"þ"</formula>
    </cfRule>
  </conditionalFormatting>
  <conditionalFormatting sqref="K40">
    <cfRule type="cellIs" dxfId="346" priority="234" operator="lessThan">
      <formula>$P$1</formula>
    </cfRule>
  </conditionalFormatting>
  <conditionalFormatting sqref="M40">
    <cfRule type="cellIs" dxfId="345" priority="233" stopIfTrue="1" operator="equal">
      <formula>"þ"</formula>
    </cfRule>
  </conditionalFormatting>
  <conditionalFormatting sqref="K40">
    <cfRule type="cellIs" dxfId="344" priority="232" operator="lessThan">
      <formula>$P$1</formula>
    </cfRule>
  </conditionalFormatting>
  <conditionalFormatting sqref="M40">
    <cfRule type="cellIs" dxfId="343" priority="231" stopIfTrue="1" operator="equal">
      <formula>"þ"</formula>
    </cfRule>
  </conditionalFormatting>
  <conditionalFormatting sqref="K40">
    <cfRule type="cellIs" dxfId="342" priority="230" operator="lessThan">
      <formula>$P$1</formula>
    </cfRule>
  </conditionalFormatting>
  <conditionalFormatting sqref="E40 H40">
    <cfRule type="cellIs" dxfId="341" priority="229" stopIfTrue="1" operator="equal">
      <formula>"þ"</formula>
    </cfRule>
  </conditionalFormatting>
  <conditionalFormatting sqref="E40 H40">
    <cfRule type="cellIs" dxfId="340" priority="228" stopIfTrue="1" operator="equal">
      <formula>"þ"</formula>
    </cfRule>
  </conditionalFormatting>
  <conditionalFormatting sqref="G40">
    <cfRule type="cellIs" dxfId="339" priority="227" stopIfTrue="1" operator="equal">
      <formula>"þ"</formula>
    </cfRule>
  </conditionalFormatting>
  <conditionalFormatting sqref="G40">
    <cfRule type="cellIs" dxfId="338" priority="226" stopIfTrue="1" operator="equal">
      <formula>"þ"</formula>
    </cfRule>
  </conditionalFormatting>
  <conditionalFormatting sqref="E40">
    <cfRule type="cellIs" dxfId="337" priority="225" stopIfTrue="1" operator="equal">
      <formula>"þ"</formula>
    </cfRule>
  </conditionalFormatting>
  <conditionalFormatting sqref="E40">
    <cfRule type="cellIs" dxfId="336" priority="224" stopIfTrue="1" operator="equal">
      <formula>"þ"</formula>
    </cfRule>
  </conditionalFormatting>
  <conditionalFormatting sqref="L40">
    <cfRule type="cellIs" dxfId="335" priority="223" stopIfTrue="1" operator="equal">
      <formula>"þ"</formula>
    </cfRule>
  </conditionalFormatting>
  <conditionalFormatting sqref="L40">
    <cfRule type="cellIs" dxfId="334" priority="222" stopIfTrue="1" operator="equal">
      <formula>"þ"</formula>
    </cfRule>
  </conditionalFormatting>
  <conditionalFormatting sqref="F40">
    <cfRule type="cellIs" dxfId="333" priority="221" stopIfTrue="1" operator="equal">
      <formula>"þ"</formula>
    </cfRule>
  </conditionalFormatting>
  <conditionalFormatting sqref="F40">
    <cfRule type="cellIs" dxfId="332" priority="220" stopIfTrue="1" operator="equal">
      <formula>"þ"</formula>
    </cfRule>
  </conditionalFormatting>
  <conditionalFormatting sqref="E37">
    <cfRule type="cellIs" dxfId="331" priority="219" stopIfTrue="1" operator="equal">
      <formula>"þ"</formula>
    </cfRule>
  </conditionalFormatting>
  <conditionalFormatting sqref="E37">
    <cfRule type="cellIs" dxfId="330" priority="218" stopIfTrue="1" operator="equal">
      <formula>"þ"</formula>
    </cfRule>
  </conditionalFormatting>
  <conditionalFormatting sqref="F37">
    <cfRule type="cellIs" dxfId="329" priority="217" stopIfTrue="1" operator="equal">
      <formula>"þ"</formula>
    </cfRule>
  </conditionalFormatting>
  <conditionalFormatting sqref="F37">
    <cfRule type="cellIs" dxfId="328" priority="216" stopIfTrue="1" operator="equal">
      <formula>"þ"</formula>
    </cfRule>
  </conditionalFormatting>
  <conditionalFormatting sqref="F35:F36">
    <cfRule type="cellIs" dxfId="327" priority="215" stopIfTrue="1" operator="equal">
      <formula>"þ"</formula>
    </cfRule>
  </conditionalFormatting>
  <conditionalFormatting sqref="F35:F36">
    <cfRule type="cellIs" dxfId="326" priority="214" stopIfTrue="1" operator="equal">
      <formula>"þ"</formula>
    </cfRule>
  </conditionalFormatting>
  <conditionalFormatting sqref="F32">
    <cfRule type="cellIs" dxfId="325" priority="213" stopIfTrue="1" operator="equal">
      <formula>"þ"</formula>
    </cfRule>
  </conditionalFormatting>
  <conditionalFormatting sqref="F32">
    <cfRule type="cellIs" dxfId="324" priority="212" stopIfTrue="1" operator="equal">
      <formula>"þ"</formula>
    </cfRule>
  </conditionalFormatting>
  <conditionalFormatting sqref="L2">
    <cfRule type="cellIs" dxfId="323" priority="211" stopIfTrue="1" operator="equal">
      <formula>"þ"</formula>
    </cfRule>
  </conditionalFormatting>
  <conditionalFormatting sqref="F33">
    <cfRule type="cellIs" dxfId="322" priority="210" stopIfTrue="1" operator="equal">
      <formula>"þ"</formula>
    </cfRule>
  </conditionalFormatting>
  <conditionalFormatting sqref="F33">
    <cfRule type="cellIs" dxfId="321" priority="209" stopIfTrue="1" operator="equal">
      <formula>"þ"</formula>
    </cfRule>
  </conditionalFormatting>
  <conditionalFormatting sqref="L33">
    <cfRule type="cellIs" dxfId="320" priority="208" stopIfTrue="1" operator="equal">
      <formula>"þ"</formula>
    </cfRule>
  </conditionalFormatting>
  <conditionalFormatting sqref="L33">
    <cfRule type="cellIs" dxfId="319" priority="207" stopIfTrue="1" operator="equal">
      <formula>"þ"</formula>
    </cfRule>
  </conditionalFormatting>
  <conditionalFormatting sqref="L33">
    <cfRule type="cellIs" dxfId="318" priority="206" stopIfTrue="1" operator="equal">
      <formula>"þ"</formula>
    </cfRule>
  </conditionalFormatting>
  <conditionalFormatting sqref="L33">
    <cfRule type="cellIs" dxfId="317" priority="205" stopIfTrue="1" operator="equal">
      <formula>"þ"</formula>
    </cfRule>
  </conditionalFormatting>
  <conditionalFormatting sqref="M42">
    <cfRule type="cellIs" dxfId="316" priority="204" stopIfTrue="1" operator="equal">
      <formula>"þ"</formula>
    </cfRule>
  </conditionalFormatting>
  <conditionalFormatting sqref="K42">
    <cfRule type="cellIs" dxfId="315" priority="203" operator="lessThan">
      <formula>$P$1</formula>
    </cfRule>
  </conditionalFormatting>
  <conditionalFormatting sqref="M42">
    <cfRule type="cellIs" dxfId="314" priority="202" stopIfTrue="1" operator="equal">
      <formula>"þ"</formula>
    </cfRule>
  </conditionalFormatting>
  <conditionalFormatting sqref="K42">
    <cfRule type="cellIs" dxfId="313" priority="201" operator="lessThan">
      <formula>$P$1</formula>
    </cfRule>
  </conditionalFormatting>
  <conditionalFormatting sqref="M42">
    <cfRule type="cellIs" dxfId="312" priority="200" stopIfTrue="1" operator="equal">
      <formula>"þ"</formula>
    </cfRule>
  </conditionalFormatting>
  <conditionalFormatting sqref="K42">
    <cfRule type="cellIs" dxfId="311" priority="199" operator="lessThan">
      <formula>$P$1</formula>
    </cfRule>
  </conditionalFormatting>
  <conditionalFormatting sqref="M42">
    <cfRule type="cellIs" dxfId="310" priority="198" stopIfTrue="1" operator="equal">
      <formula>"þ"</formula>
    </cfRule>
  </conditionalFormatting>
  <conditionalFormatting sqref="K42">
    <cfRule type="cellIs" dxfId="309" priority="197" operator="lessThan">
      <formula>$P$1</formula>
    </cfRule>
  </conditionalFormatting>
  <conditionalFormatting sqref="E42 H42">
    <cfRule type="cellIs" dxfId="308" priority="196" stopIfTrue="1" operator="equal">
      <formula>"þ"</formula>
    </cfRule>
  </conditionalFormatting>
  <conditionalFormatting sqref="E42 H42">
    <cfRule type="cellIs" dxfId="307" priority="195" stopIfTrue="1" operator="equal">
      <formula>"þ"</formula>
    </cfRule>
  </conditionalFormatting>
  <conditionalFormatting sqref="G42">
    <cfRule type="cellIs" dxfId="306" priority="194" stopIfTrue="1" operator="equal">
      <formula>"þ"</formula>
    </cfRule>
  </conditionalFormatting>
  <conditionalFormatting sqref="G42">
    <cfRule type="cellIs" dxfId="305" priority="193" stopIfTrue="1" operator="equal">
      <formula>"þ"</formula>
    </cfRule>
  </conditionalFormatting>
  <conditionalFormatting sqref="E42">
    <cfRule type="cellIs" dxfId="304" priority="192" stopIfTrue="1" operator="equal">
      <formula>"þ"</formula>
    </cfRule>
  </conditionalFormatting>
  <conditionalFormatting sqref="E42">
    <cfRule type="cellIs" dxfId="303" priority="191" stopIfTrue="1" operator="equal">
      <formula>"þ"</formula>
    </cfRule>
  </conditionalFormatting>
  <conditionalFormatting sqref="L42">
    <cfRule type="cellIs" dxfId="302" priority="190" stopIfTrue="1" operator="equal">
      <formula>"þ"</formula>
    </cfRule>
  </conditionalFormatting>
  <conditionalFormatting sqref="L42">
    <cfRule type="cellIs" dxfId="301" priority="189" stopIfTrue="1" operator="equal">
      <formula>"þ"</formula>
    </cfRule>
  </conditionalFormatting>
  <conditionalFormatting sqref="F42">
    <cfRule type="cellIs" dxfId="300" priority="188" stopIfTrue="1" operator="equal">
      <formula>"þ"</formula>
    </cfRule>
  </conditionalFormatting>
  <conditionalFormatting sqref="F42">
    <cfRule type="cellIs" dxfId="299" priority="187" stopIfTrue="1" operator="equal">
      <formula>"þ"</formula>
    </cfRule>
  </conditionalFormatting>
  <conditionalFormatting sqref="F42">
    <cfRule type="cellIs" dxfId="298" priority="186" stopIfTrue="1" operator="equal">
      <formula>"þ"</formula>
    </cfRule>
  </conditionalFormatting>
  <conditionalFormatting sqref="F42">
    <cfRule type="cellIs" dxfId="297" priority="185" stopIfTrue="1" operator="equal">
      <formula>"þ"</formula>
    </cfRule>
  </conditionalFormatting>
  <conditionalFormatting sqref="E42">
    <cfRule type="cellIs" dxfId="296" priority="184" stopIfTrue="1" operator="equal">
      <formula>"þ"</formula>
    </cfRule>
  </conditionalFormatting>
  <conditionalFormatting sqref="E42">
    <cfRule type="cellIs" dxfId="295" priority="183" stopIfTrue="1" operator="equal">
      <formula>"þ"</formula>
    </cfRule>
  </conditionalFormatting>
  <conditionalFormatting sqref="E28">
    <cfRule type="cellIs" dxfId="294" priority="176" stopIfTrue="1" operator="equal">
      <formula>"þ"</formula>
    </cfRule>
  </conditionalFormatting>
  <conditionalFormatting sqref="F28">
    <cfRule type="cellIs" dxfId="293" priority="175" stopIfTrue="1" operator="equal">
      <formula>"þ"</formula>
    </cfRule>
  </conditionalFormatting>
  <conditionalFormatting sqref="F28">
    <cfRule type="cellIs" dxfId="292" priority="173" stopIfTrue="1" operator="equal">
      <formula>"þ"</formula>
    </cfRule>
  </conditionalFormatting>
  <conditionalFormatting sqref="F28">
    <cfRule type="cellIs" dxfId="291" priority="172" stopIfTrue="1" operator="equal">
      <formula>"þ"</formula>
    </cfRule>
  </conditionalFormatting>
  <conditionalFormatting sqref="F28">
    <cfRule type="cellIs" dxfId="290" priority="171" stopIfTrue="1" operator="equal">
      <formula>"þ"</formula>
    </cfRule>
  </conditionalFormatting>
  <conditionalFormatting sqref="F28">
    <cfRule type="cellIs" dxfId="289" priority="170" stopIfTrue="1" operator="equal">
      <formula>"þ"</formula>
    </cfRule>
  </conditionalFormatting>
  <conditionalFormatting sqref="H28">
    <cfRule type="cellIs" dxfId="288" priority="163" stopIfTrue="1" operator="equal">
      <formula>"þ"</formula>
    </cfRule>
  </conditionalFormatting>
  <conditionalFormatting sqref="H28">
    <cfRule type="cellIs" dxfId="287" priority="162" stopIfTrue="1" operator="equal">
      <formula>"þ"</formula>
    </cfRule>
  </conditionalFormatting>
  <conditionalFormatting sqref="L28">
    <cfRule type="cellIs" dxfId="286" priority="161" stopIfTrue="1" operator="equal">
      <formula>"þ"</formula>
    </cfRule>
  </conditionalFormatting>
  <conditionalFormatting sqref="L28">
    <cfRule type="cellIs" dxfId="285" priority="160" stopIfTrue="1" operator="equal">
      <formula>"þ"</formula>
    </cfRule>
  </conditionalFormatting>
  <conditionalFormatting sqref="M28">
    <cfRule type="cellIs" dxfId="284" priority="182" stopIfTrue="1" operator="equal">
      <formula>"þ"</formula>
    </cfRule>
  </conditionalFormatting>
  <conditionalFormatting sqref="M28">
    <cfRule type="cellIs" dxfId="283" priority="181" stopIfTrue="1" operator="equal">
      <formula>"þ"</formula>
    </cfRule>
  </conditionalFormatting>
  <conditionalFormatting sqref="K28">
    <cfRule type="cellIs" dxfId="282" priority="180" operator="lessThan">
      <formula>$P$1</formula>
    </cfRule>
  </conditionalFormatting>
  <conditionalFormatting sqref="E28">
    <cfRule type="cellIs" dxfId="281" priority="179" stopIfTrue="1" operator="equal">
      <formula>"þ"</formula>
    </cfRule>
  </conditionalFormatting>
  <conditionalFormatting sqref="E28">
    <cfRule type="cellIs" dxfId="280" priority="178" stopIfTrue="1" operator="equal">
      <formula>"þ"</formula>
    </cfRule>
  </conditionalFormatting>
  <conditionalFormatting sqref="E28">
    <cfRule type="cellIs" dxfId="279" priority="177" stopIfTrue="1" operator="equal">
      <formula>"þ"</formula>
    </cfRule>
  </conditionalFormatting>
  <conditionalFormatting sqref="F28">
    <cfRule type="cellIs" dxfId="278" priority="174" stopIfTrue="1" operator="equal">
      <formula>"þ"</formula>
    </cfRule>
  </conditionalFormatting>
  <conditionalFormatting sqref="E28">
    <cfRule type="cellIs" dxfId="277" priority="159" stopIfTrue="1" operator="equal">
      <formula>"þ"</formula>
    </cfRule>
  </conditionalFormatting>
  <conditionalFormatting sqref="E28">
    <cfRule type="cellIs" dxfId="276" priority="157" stopIfTrue="1" operator="equal">
      <formula>"þ"</formula>
    </cfRule>
  </conditionalFormatting>
  <conditionalFormatting sqref="E28">
    <cfRule type="cellIs" dxfId="275" priority="156" stopIfTrue="1" operator="equal">
      <formula>"þ"</formula>
    </cfRule>
  </conditionalFormatting>
  <conditionalFormatting sqref="E28">
    <cfRule type="cellIs" dxfId="274" priority="155" stopIfTrue="1" operator="equal">
      <formula>"þ"</formula>
    </cfRule>
  </conditionalFormatting>
  <conditionalFormatting sqref="E28">
    <cfRule type="cellIs" dxfId="273" priority="154" stopIfTrue="1" operator="equal">
      <formula>"þ"</formula>
    </cfRule>
  </conditionalFormatting>
  <conditionalFormatting sqref="F28">
    <cfRule type="cellIs" dxfId="272" priority="153" stopIfTrue="1" operator="equal">
      <formula>"þ"</formula>
    </cfRule>
  </conditionalFormatting>
  <conditionalFormatting sqref="F28">
    <cfRule type="cellIs" dxfId="271" priority="152" stopIfTrue="1" operator="equal">
      <formula>"þ"</formula>
    </cfRule>
  </conditionalFormatting>
  <conditionalFormatting sqref="F28">
    <cfRule type="cellIs" dxfId="270" priority="151" stopIfTrue="1" operator="equal">
      <formula>"þ"</formula>
    </cfRule>
  </conditionalFormatting>
  <conditionalFormatting sqref="F28">
    <cfRule type="cellIs" dxfId="269" priority="150" stopIfTrue="1" operator="equal">
      <formula>"þ"</formula>
    </cfRule>
  </conditionalFormatting>
  <conditionalFormatting sqref="F28">
    <cfRule type="cellIs" dxfId="268" priority="149" stopIfTrue="1" operator="equal">
      <formula>"þ"</formula>
    </cfRule>
  </conditionalFormatting>
  <conditionalFormatting sqref="F28">
    <cfRule type="cellIs" dxfId="267" priority="148" stopIfTrue="1" operator="equal">
      <formula>"þ"</formula>
    </cfRule>
  </conditionalFormatting>
  <conditionalFormatting sqref="E28">
    <cfRule type="cellIs" dxfId="266" priority="158" stopIfTrue="1" operator="equal">
      <formula>"þ"</formula>
    </cfRule>
  </conditionalFormatting>
  <conditionalFormatting sqref="G28">
    <cfRule type="cellIs" dxfId="265" priority="147" stopIfTrue="1" operator="equal">
      <formula>"þ"</formula>
    </cfRule>
  </conditionalFormatting>
  <conditionalFormatting sqref="G28">
    <cfRule type="cellIs" dxfId="264" priority="146" stopIfTrue="1" operator="equal">
      <formula>"þ"</formula>
    </cfRule>
  </conditionalFormatting>
  <conditionalFormatting sqref="F34">
    <cfRule type="cellIs" dxfId="263" priority="145" stopIfTrue="1" operator="equal">
      <formula>"þ"</formula>
    </cfRule>
  </conditionalFormatting>
  <conditionalFormatting sqref="F34">
    <cfRule type="cellIs" dxfId="262" priority="144" stopIfTrue="1" operator="equal">
      <formula>"þ"</formula>
    </cfRule>
  </conditionalFormatting>
  <conditionalFormatting sqref="L34">
    <cfRule type="cellIs" dxfId="261" priority="143" stopIfTrue="1" operator="equal">
      <formula>"þ"</formula>
    </cfRule>
  </conditionalFormatting>
  <conditionalFormatting sqref="L34">
    <cfRule type="cellIs" dxfId="260" priority="142" stopIfTrue="1" operator="equal">
      <formula>"þ"</formula>
    </cfRule>
  </conditionalFormatting>
  <conditionalFormatting sqref="L34">
    <cfRule type="cellIs" dxfId="259" priority="141" stopIfTrue="1" operator="equal">
      <formula>"þ"</formula>
    </cfRule>
  </conditionalFormatting>
  <conditionalFormatting sqref="L34">
    <cfRule type="cellIs" dxfId="258" priority="140" stopIfTrue="1" operator="equal">
      <formula>"þ"</formula>
    </cfRule>
  </conditionalFormatting>
  <conditionalFormatting sqref="L7">
    <cfRule type="cellIs" dxfId="257" priority="137" stopIfTrue="1" operator="equal">
      <formula>"þ"</formula>
    </cfRule>
  </conditionalFormatting>
  <conditionalFormatting sqref="H7">
    <cfRule type="cellIs" dxfId="256" priority="136" stopIfTrue="1" operator="equal">
      <formula>"þ"</formula>
    </cfRule>
  </conditionalFormatting>
  <conditionalFormatting sqref="H7">
    <cfRule type="cellIs" dxfId="255" priority="135" stopIfTrue="1" operator="equal">
      <formula>"þ"</formula>
    </cfRule>
  </conditionalFormatting>
  <conditionalFormatting sqref="M7">
    <cfRule type="cellIs" dxfId="254" priority="139" stopIfTrue="1" operator="equal">
      <formula>"þ"</formula>
    </cfRule>
  </conditionalFormatting>
  <conditionalFormatting sqref="K7">
    <cfRule type="cellIs" dxfId="253" priority="138" operator="lessThan">
      <formula>$P$1</formula>
    </cfRule>
  </conditionalFormatting>
  <conditionalFormatting sqref="E7">
    <cfRule type="cellIs" dxfId="252" priority="134" stopIfTrue="1" operator="equal">
      <formula>"þ"</formula>
    </cfRule>
  </conditionalFormatting>
  <conditionalFormatting sqref="G7">
    <cfRule type="cellIs" dxfId="251" priority="133" stopIfTrue="1" operator="equal">
      <formula>"þ"</formula>
    </cfRule>
  </conditionalFormatting>
  <conditionalFormatting sqref="G7">
    <cfRule type="cellIs" dxfId="250" priority="130" stopIfTrue="1" operator="equal">
      <formula>"þ"</formula>
    </cfRule>
  </conditionalFormatting>
  <conditionalFormatting sqref="M8">
    <cfRule type="cellIs" dxfId="249" priority="129" stopIfTrue="1" operator="equal">
      <formula>"þ"</formula>
    </cfRule>
  </conditionalFormatting>
  <conditionalFormatting sqref="L8">
    <cfRule type="cellIs" dxfId="248" priority="127" stopIfTrue="1" operator="equal">
      <formula>"þ"</formula>
    </cfRule>
  </conditionalFormatting>
  <conditionalFormatting sqref="H8">
    <cfRule type="cellIs" dxfId="247" priority="126" stopIfTrue="1" operator="equal">
      <formula>"þ"</formula>
    </cfRule>
  </conditionalFormatting>
  <conditionalFormatting sqref="H8">
    <cfRule type="cellIs" dxfId="246" priority="125" stopIfTrue="1" operator="equal">
      <formula>"þ"</formula>
    </cfRule>
  </conditionalFormatting>
  <conditionalFormatting sqref="K8">
    <cfRule type="cellIs" dxfId="245" priority="128" operator="lessThan">
      <formula>$P$1</formula>
    </cfRule>
  </conditionalFormatting>
  <conditionalFormatting sqref="E8">
    <cfRule type="cellIs" dxfId="244" priority="124" stopIfTrue="1" operator="equal">
      <formula>"þ"</formula>
    </cfRule>
  </conditionalFormatting>
  <conditionalFormatting sqref="G8">
    <cfRule type="cellIs" dxfId="243" priority="123" stopIfTrue="1" operator="equal">
      <formula>"þ"</formula>
    </cfRule>
  </conditionalFormatting>
  <conditionalFormatting sqref="G8">
    <cfRule type="cellIs" dxfId="242" priority="120" stopIfTrue="1" operator="equal">
      <formula>"þ"</formula>
    </cfRule>
  </conditionalFormatting>
  <conditionalFormatting sqref="F7">
    <cfRule type="cellIs" dxfId="241" priority="119" stopIfTrue="1" operator="equal">
      <formula>"þ"</formula>
    </cfRule>
  </conditionalFormatting>
  <conditionalFormatting sqref="F8">
    <cfRule type="cellIs" dxfId="240" priority="118" stopIfTrue="1" operator="equal">
      <formula>"þ"</formula>
    </cfRule>
  </conditionalFormatting>
  <conditionalFormatting sqref="M23">
    <cfRule type="cellIs" dxfId="239" priority="117" stopIfTrue="1" operator="equal">
      <formula>"þ"</formula>
    </cfRule>
  </conditionalFormatting>
  <conditionalFormatting sqref="M23">
    <cfRule type="cellIs" dxfId="238" priority="116" stopIfTrue="1" operator="equal">
      <formula>"þ"</formula>
    </cfRule>
  </conditionalFormatting>
  <conditionalFormatting sqref="K23">
    <cfRule type="cellIs" dxfId="237" priority="115" operator="lessThan">
      <formula>$P$1</formula>
    </cfRule>
  </conditionalFormatting>
  <conditionalFormatting sqref="L23">
    <cfRule type="cellIs" dxfId="236" priority="107" stopIfTrue="1" operator="equal">
      <formula>"þ"</formula>
    </cfRule>
  </conditionalFormatting>
  <conditionalFormatting sqref="L23">
    <cfRule type="cellIs" dxfId="235" priority="106" stopIfTrue="1" operator="equal">
      <formula>"þ"</formula>
    </cfRule>
  </conditionalFormatting>
  <conditionalFormatting sqref="H23">
    <cfRule type="cellIs" dxfId="234" priority="105" stopIfTrue="1" operator="equal">
      <formula>"þ"</formula>
    </cfRule>
  </conditionalFormatting>
  <conditionalFormatting sqref="H23">
    <cfRule type="cellIs" dxfId="233" priority="104" stopIfTrue="1" operator="equal">
      <formula>"þ"</formula>
    </cfRule>
  </conditionalFormatting>
  <conditionalFormatting sqref="E23">
    <cfRule type="cellIs" dxfId="232" priority="103" stopIfTrue="1" operator="equal">
      <formula>"þ"</formula>
    </cfRule>
  </conditionalFormatting>
  <conditionalFormatting sqref="G23">
    <cfRule type="cellIs" dxfId="231" priority="102" stopIfTrue="1" operator="equal">
      <formula>"þ"</formula>
    </cfRule>
  </conditionalFormatting>
  <conditionalFormatting sqref="F23">
    <cfRule type="cellIs" dxfId="230" priority="101" stopIfTrue="1" operator="equal">
      <formula>"þ"</formula>
    </cfRule>
  </conditionalFormatting>
  <conditionalFormatting sqref="L5">
    <cfRule type="cellIs" dxfId="229" priority="100" stopIfTrue="1" operator="equal">
      <formula>"þ"</formula>
    </cfRule>
  </conditionalFormatting>
  <conditionalFormatting sqref="M24">
    <cfRule type="cellIs" dxfId="228" priority="76" stopIfTrue="1" operator="equal">
      <formula>"þ"</formula>
    </cfRule>
  </conditionalFormatting>
  <conditionalFormatting sqref="M24">
    <cfRule type="cellIs" dxfId="227" priority="75" stopIfTrue="1" operator="equal">
      <formula>"þ"</formula>
    </cfRule>
  </conditionalFormatting>
  <conditionalFormatting sqref="K24">
    <cfRule type="cellIs" dxfId="226" priority="74" operator="lessThan">
      <formula>$P$1</formula>
    </cfRule>
  </conditionalFormatting>
  <conditionalFormatting sqref="E24 H24">
    <cfRule type="cellIs" dxfId="225" priority="73" stopIfTrue="1" operator="equal">
      <formula>"þ"</formula>
    </cfRule>
  </conditionalFormatting>
  <conditionalFormatting sqref="E24 H24">
    <cfRule type="cellIs" dxfId="224" priority="72" stopIfTrue="1" operator="equal">
      <formula>"þ"</formula>
    </cfRule>
  </conditionalFormatting>
  <conditionalFormatting sqref="G24">
    <cfRule type="cellIs" dxfId="223" priority="71" stopIfTrue="1" operator="equal">
      <formula>"þ"</formula>
    </cfRule>
  </conditionalFormatting>
  <conditionalFormatting sqref="G24">
    <cfRule type="cellIs" dxfId="222" priority="70" stopIfTrue="1" operator="equal">
      <formula>"þ"</formula>
    </cfRule>
  </conditionalFormatting>
  <conditionalFormatting sqref="E24">
    <cfRule type="cellIs" dxfId="221" priority="67" stopIfTrue="1" operator="equal">
      <formula>"þ"</formula>
    </cfRule>
  </conditionalFormatting>
  <conditionalFormatting sqref="E24">
    <cfRule type="cellIs" dxfId="220" priority="66" stopIfTrue="1" operator="equal">
      <formula>"þ"</formula>
    </cfRule>
  </conditionalFormatting>
  <conditionalFormatting sqref="F24">
    <cfRule type="cellIs" dxfId="219" priority="65" stopIfTrue="1" operator="equal">
      <formula>"þ"</formula>
    </cfRule>
  </conditionalFormatting>
  <conditionalFormatting sqref="F24">
    <cfRule type="cellIs" dxfId="218" priority="64" stopIfTrue="1" operator="equal">
      <formula>"þ"</formula>
    </cfRule>
  </conditionalFormatting>
  <conditionalFormatting sqref="F24">
    <cfRule type="cellIs" dxfId="217" priority="63" stopIfTrue="1" operator="equal">
      <formula>"þ"</formula>
    </cfRule>
  </conditionalFormatting>
  <conditionalFormatting sqref="F24">
    <cfRule type="cellIs" dxfId="216" priority="62" stopIfTrue="1" operator="equal">
      <formula>"þ"</formula>
    </cfRule>
  </conditionalFormatting>
  <conditionalFormatting sqref="F24">
    <cfRule type="cellIs" dxfId="215" priority="61" stopIfTrue="1" operator="equal">
      <formula>"þ"</formula>
    </cfRule>
  </conditionalFormatting>
  <conditionalFormatting sqref="F24">
    <cfRule type="cellIs" dxfId="214" priority="60" stopIfTrue="1" operator="equal">
      <formula>"þ"</formula>
    </cfRule>
  </conditionalFormatting>
  <conditionalFormatting sqref="G24">
    <cfRule type="cellIs" dxfId="213" priority="59" stopIfTrue="1" operator="equal">
      <formula>"þ"</formula>
    </cfRule>
  </conditionalFormatting>
  <conditionalFormatting sqref="G24">
    <cfRule type="cellIs" dxfId="212" priority="58" stopIfTrue="1" operator="equal">
      <formula>"þ"</formula>
    </cfRule>
  </conditionalFormatting>
  <conditionalFormatting sqref="L24">
    <cfRule type="cellIs" dxfId="211" priority="57" stopIfTrue="1" operator="equal">
      <formula>"þ"</formula>
    </cfRule>
  </conditionalFormatting>
  <conditionalFormatting sqref="L24">
    <cfRule type="cellIs" dxfId="210" priority="56" stopIfTrue="1" operator="equal">
      <formula>"þ"</formula>
    </cfRule>
  </conditionalFormatting>
  <conditionalFormatting sqref="M43">
    <cfRule type="cellIs" dxfId="209" priority="55" stopIfTrue="1" operator="equal">
      <formula>"þ"</formula>
    </cfRule>
  </conditionalFormatting>
  <conditionalFormatting sqref="K43">
    <cfRule type="cellIs" dxfId="208" priority="54" operator="lessThan">
      <formula>$P$1</formula>
    </cfRule>
  </conditionalFormatting>
  <conditionalFormatting sqref="M43">
    <cfRule type="cellIs" dxfId="207" priority="53" stopIfTrue="1" operator="equal">
      <formula>"þ"</formula>
    </cfRule>
  </conditionalFormatting>
  <conditionalFormatting sqref="K43">
    <cfRule type="cellIs" dxfId="206" priority="52" operator="lessThan">
      <formula>$P$1</formula>
    </cfRule>
  </conditionalFormatting>
  <conditionalFormatting sqref="M43">
    <cfRule type="cellIs" dxfId="205" priority="51" stopIfTrue="1" operator="equal">
      <formula>"þ"</formula>
    </cfRule>
  </conditionalFormatting>
  <conditionalFormatting sqref="K43">
    <cfRule type="cellIs" dxfId="204" priority="50" operator="lessThan">
      <formula>$P$1</formula>
    </cfRule>
  </conditionalFormatting>
  <conditionalFormatting sqref="M43">
    <cfRule type="cellIs" dxfId="203" priority="49" stopIfTrue="1" operator="equal">
      <formula>"þ"</formula>
    </cfRule>
  </conditionalFormatting>
  <conditionalFormatting sqref="K43">
    <cfRule type="cellIs" dxfId="202" priority="48" operator="lessThan">
      <formula>$P$1</formula>
    </cfRule>
  </conditionalFormatting>
  <conditionalFormatting sqref="E43 H43">
    <cfRule type="cellIs" dxfId="201" priority="47" stopIfTrue="1" operator="equal">
      <formula>"þ"</formula>
    </cfRule>
  </conditionalFormatting>
  <conditionalFormatting sqref="E43 H43">
    <cfRule type="cellIs" dxfId="200" priority="46" stopIfTrue="1" operator="equal">
      <formula>"þ"</formula>
    </cfRule>
  </conditionalFormatting>
  <conditionalFormatting sqref="G43">
    <cfRule type="cellIs" dxfId="199" priority="45" stopIfTrue="1" operator="equal">
      <formula>"þ"</formula>
    </cfRule>
  </conditionalFormatting>
  <conditionalFormatting sqref="G43">
    <cfRule type="cellIs" dxfId="198" priority="44" stopIfTrue="1" operator="equal">
      <formula>"þ"</formula>
    </cfRule>
  </conditionalFormatting>
  <conditionalFormatting sqref="E43">
    <cfRule type="cellIs" dxfId="197" priority="43" stopIfTrue="1" operator="equal">
      <formula>"þ"</formula>
    </cfRule>
  </conditionalFormatting>
  <conditionalFormatting sqref="E43">
    <cfRule type="cellIs" dxfId="196" priority="42" stopIfTrue="1" operator="equal">
      <formula>"þ"</formula>
    </cfRule>
  </conditionalFormatting>
  <conditionalFormatting sqref="L43">
    <cfRule type="cellIs" dxfId="195" priority="41" stopIfTrue="1" operator="equal">
      <formula>"þ"</formula>
    </cfRule>
  </conditionalFormatting>
  <conditionalFormatting sqref="L43">
    <cfRule type="cellIs" dxfId="194" priority="40" stopIfTrue="1" operator="equal">
      <formula>"þ"</formula>
    </cfRule>
  </conditionalFormatting>
  <conditionalFormatting sqref="F43">
    <cfRule type="cellIs" dxfId="193" priority="39" stopIfTrue="1" operator="equal">
      <formula>"þ"</formula>
    </cfRule>
  </conditionalFormatting>
  <conditionalFormatting sqref="F43">
    <cfRule type="cellIs" dxfId="192" priority="38" stopIfTrue="1" operator="equal">
      <formula>"þ"</formula>
    </cfRule>
  </conditionalFormatting>
  <conditionalFormatting sqref="F43">
    <cfRule type="cellIs" dxfId="191" priority="37" stopIfTrue="1" operator="equal">
      <formula>"þ"</formula>
    </cfRule>
  </conditionalFormatting>
  <conditionalFormatting sqref="F43">
    <cfRule type="cellIs" dxfId="190" priority="36" stopIfTrue="1" operator="equal">
      <formula>"þ"</formula>
    </cfRule>
  </conditionalFormatting>
  <conditionalFormatting sqref="E43">
    <cfRule type="cellIs" dxfId="189" priority="35" stopIfTrue="1" operator="equal">
      <formula>"þ"</formula>
    </cfRule>
  </conditionalFormatting>
  <conditionalFormatting sqref="E43">
    <cfRule type="cellIs" dxfId="188" priority="34" stopIfTrue="1" operator="equal">
      <formula>"þ"</formula>
    </cfRule>
  </conditionalFormatting>
  <conditionalFormatting sqref="M35">
    <cfRule type="cellIs" dxfId="187" priority="33" stopIfTrue="1" operator="equal">
      <formula>"þ"</formula>
    </cfRule>
  </conditionalFormatting>
  <conditionalFormatting sqref="K35">
    <cfRule type="cellIs" dxfId="186" priority="32" operator="lessThan">
      <formula>$P$1</formula>
    </cfRule>
  </conditionalFormatting>
  <conditionalFormatting sqref="M35">
    <cfRule type="cellIs" dxfId="185" priority="31" stopIfTrue="1" operator="equal">
      <formula>"þ"</formula>
    </cfRule>
  </conditionalFormatting>
  <conditionalFormatting sqref="K35">
    <cfRule type="cellIs" dxfId="184" priority="30" operator="lessThan">
      <formula>$P$1</formula>
    </cfRule>
  </conditionalFormatting>
  <conditionalFormatting sqref="M35">
    <cfRule type="cellIs" dxfId="183" priority="29" stopIfTrue="1" operator="equal">
      <formula>"þ"</formula>
    </cfRule>
  </conditionalFormatting>
  <conditionalFormatting sqref="K35">
    <cfRule type="cellIs" dxfId="182" priority="28" operator="lessThan">
      <formula>$P$1</formula>
    </cfRule>
  </conditionalFormatting>
  <conditionalFormatting sqref="M35">
    <cfRule type="cellIs" dxfId="181" priority="27" stopIfTrue="1" operator="equal">
      <formula>"þ"</formula>
    </cfRule>
  </conditionalFormatting>
  <conditionalFormatting sqref="K35">
    <cfRule type="cellIs" dxfId="180" priority="26" operator="lessThan">
      <formula>$P$1</formula>
    </cfRule>
  </conditionalFormatting>
  <conditionalFormatting sqref="E35 H35">
    <cfRule type="cellIs" dxfId="179" priority="25" stopIfTrue="1" operator="equal">
      <formula>"þ"</formula>
    </cfRule>
  </conditionalFormatting>
  <conditionalFormatting sqref="E35 H35">
    <cfRule type="cellIs" dxfId="178" priority="24" stopIfTrue="1" operator="equal">
      <formula>"þ"</formula>
    </cfRule>
  </conditionalFormatting>
  <conditionalFormatting sqref="G35">
    <cfRule type="cellIs" dxfId="177" priority="23" stopIfTrue="1" operator="equal">
      <formula>"þ"</formula>
    </cfRule>
  </conditionalFormatting>
  <conditionalFormatting sqref="G35">
    <cfRule type="cellIs" dxfId="176" priority="22" stopIfTrue="1" operator="equal">
      <formula>"þ"</formula>
    </cfRule>
  </conditionalFormatting>
  <conditionalFormatting sqref="F35">
    <cfRule type="cellIs" dxfId="175" priority="21" stopIfTrue="1" operator="equal">
      <formula>"þ"</formula>
    </cfRule>
  </conditionalFormatting>
  <conditionalFormatting sqref="F35">
    <cfRule type="cellIs" dxfId="174" priority="20" stopIfTrue="1" operator="equal">
      <formula>"þ"</formula>
    </cfRule>
  </conditionalFormatting>
  <conditionalFormatting sqref="L35">
    <cfRule type="cellIs" dxfId="173" priority="19" stopIfTrue="1" operator="equal">
      <formula>"þ"</formula>
    </cfRule>
  </conditionalFormatting>
  <conditionalFormatting sqref="L35">
    <cfRule type="cellIs" dxfId="172" priority="18" stopIfTrue="1" operator="equal">
      <formula>"þ"</formula>
    </cfRule>
  </conditionalFormatting>
  <conditionalFormatting sqref="L35">
    <cfRule type="cellIs" dxfId="171" priority="17" stopIfTrue="1" operator="equal">
      <formula>"þ"</formula>
    </cfRule>
  </conditionalFormatting>
  <conditionalFormatting sqref="L35">
    <cfRule type="cellIs" dxfId="170" priority="16" stopIfTrue="1" operator="equal">
      <formula>"þ"</formula>
    </cfRule>
  </conditionalFormatting>
  <conditionalFormatting sqref="F35">
    <cfRule type="cellIs" dxfId="169" priority="15" stopIfTrue="1" operator="equal">
      <formula>"þ"</formula>
    </cfRule>
  </conditionalFormatting>
  <conditionalFormatting sqref="F35">
    <cfRule type="cellIs" dxfId="168" priority="14" stopIfTrue="1" operator="equal">
      <formula>"þ"</formula>
    </cfRule>
  </conditionalFormatting>
  <conditionalFormatting sqref="E35">
    <cfRule type="cellIs" dxfId="167" priority="13" stopIfTrue="1" operator="equal">
      <formula>"þ"</formula>
    </cfRule>
  </conditionalFormatting>
  <conditionalFormatting sqref="E35">
    <cfRule type="cellIs" dxfId="166" priority="12" stopIfTrue="1" operator="equal">
      <formula>"þ"</formula>
    </cfRule>
  </conditionalFormatting>
  <conditionalFormatting sqref="E35">
    <cfRule type="cellIs" dxfId="165" priority="11" stopIfTrue="1" operator="equal">
      <formula>"þ"</formula>
    </cfRule>
  </conditionalFormatting>
  <conditionalFormatting sqref="E35">
    <cfRule type="cellIs" dxfId="164" priority="10" stopIfTrue="1" operator="equal">
      <formula>"þ"</formula>
    </cfRule>
  </conditionalFormatting>
  <conditionalFormatting sqref="F35">
    <cfRule type="cellIs" dxfId="163" priority="9" stopIfTrue="1" operator="equal">
      <formula>"þ"</formula>
    </cfRule>
  </conditionalFormatting>
  <conditionalFormatting sqref="F35">
    <cfRule type="cellIs" dxfId="162" priority="8" stopIfTrue="1" operator="equal">
      <formula>"þ"</formula>
    </cfRule>
  </conditionalFormatting>
  <conditionalFormatting sqref="E35">
    <cfRule type="cellIs" dxfId="161" priority="7" stopIfTrue="1" operator="equal">
      <formula>"þ"</formula>
    </cfRule>
  </conditionalFormatting>
  <conditionalFormatting sqref="E35">
    <cfRule type="cellIs" dxfId="160" priority="6" stopIfTrue="1" operator="equal">
      <formula>"þ"</formula>
    </cfRule>
  </conditionalFormatting>
  <conditionalFormatting sqref="G10:H10 M10">
    <cfRule type="cellIs" dxfId="159" priority="5" stopIfTrue="1" operator="equal">
      <formula>"þ"</formula>
    </cfRule>
  </conditionalFormatting>
  <conditionalFormatting sqref="K10">
    <cfRule type="cellIs" dxfId="158" priority="4" operator="lessThan">
      <formula>$P$1</formula>
    </cfRule>
  </conditionalFormatting>
  <conditionalFormatting sqref="E10:F10">
    <cfRule type="cellIs" dxfId="157" priority="3" stopIfTrue="1" operator="equal">
      <formula>"þ"</formula>
    </cfRule>
  </conditionalFormatting>
  <conditionalFormatting sqref="E10:F10">
    <cfRule type="cellIs" dxfId="156" priority="2" stopIfTrue="1" operator="equal">
      <formula>"þ"</formula>
    </cfRule>
  </conditionalFormatting>
  <conditionalFormatting sqref="L10">
    <cfRule type="cellIs" dxfId="155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0.796875" style="49" bestFit="1" customWidth="1"/>
    <col min="2" max="2" width="18" style="49" bestFit="1" customWidth="1"/>
    <col min="3" max="3" width="24.5976562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9.8984375" style="44" bestFit="1" customWidth="1"/>
    <col min="16" max="16384" width="8.796875" style="44"/>
  </cols>
  <sheetData>
    <row r="1" spans="1:15" ht="31.8" thickBot="1" x14ac:dyDescent="0.35">
      <c r="A1" s="144" t="s">
        <v>0</v>
      </c>
      <c r="B1" s="140" t="s">
        <v>35</v>
      </c>
      <c r="C1" s="140" t="s">
        <v>36</v>
      </c>
      <c r="D1" s="141" t="s">
        <v>108</v>
      </c>
      <c r="E1" s="143" t="s">
        <v>37</v>
      </c>
      <c r="F1" s="142" t="s">
        <v>107</v>
      </c>
      <c r="G1" s="141" t="s">
        <v>106</v>
      </c>
      <c r="H1" s="140" t="s">
        <v>38</v>
      </c>
      <c r="I1" s="140" t="s">
        <v>39</v>
      </c>
      <c r="J1" s="137" t="s">
        <v>105</v>
      </c>
      <c r="K1" s="139" t="s">
        <v>3</v>
      </c>
      <c r="L1" s="137" t="s">
        <v>26</v>
      </c>
      <c r="M1" s="138" t="s">
        <v>97</v>
      </c>
      <c r="N1" s="137" t="s">
        <v>96</v>
      </c>
      <c r="O1" s="137" t="s">
        <v>104</v>
      </c>
    </row>
    <row r="2" spans="1:15" x14ac:dyDescent="0.3">
      <c r="A2" s="200" t="s">
        <v>135</v>
      </c>
      <c r="B2" s="100" t="s">
        <v>137</v>
      </c>
      <c r="C2" s="100" t="s">
        <v>139</v>
      </c>
      <c r="D2" s="201" t="s">
        <v>90</v>
      </c>
      <c r="E2" s="202">
        <v>3</v>
      </c>
      <c r="F2" s="203">
        <v>2</v>
      </c>
      <c r="G2" s="204">
        <v>3</v>
      </c>
      <c r="H2" s="205">
        <v>0</v>
      </c>
      <c r="I2" s="205">
        <v>0</v>
      </c>
      <c r="J2" s="205">
        <f t="shared" ref="J2" si="0">IF(D2="þ",SUM(E2,G2:I2),SUM(E2,F2,H2,I2))</f>
        <v>5</v>
      </c>
      <c r="K2" s="101">
        <f t="shared" ref="K2:K5" ca="1" si="1">RANDBETWEEN(1,20)</f>
        <v>7</v>
      </c>
      <c r="L2" s="100">
        <f t="shared" ref="L2" ca="1" si="2">SUM(J2:K2)</f>
        <v>12</v>
      </c>
      <c r="M2" s="199">
        <v>20</v>
      </c>
      <c r="N2" s="206" t="str">
        <f t="shared" ref="N2" ca="1" si="3">IF(K2&gt;(M2-1),"þ","ý")</f>
        <v>ý</v>
      </c>
      <c r="O2" s="207" t="s">
        <v>140</v>
      </c>
    </row>
    <row r="3" spans="1:15" x14ac:dyDescent="0.3">
      <c r="A3" s="192" t="s">
        <v>135</v>
      </c>
      <c r="B3" s="47" t="s">
        <v>138</v>
      </c>
      <c r="C3" s="47">
        <v>1</v>
      </c>
      <c r="D3" s="133" t="s">
        <v>90</v>
      </c>
      <c r="E3" s="132">
        <v>3</v>
      </c>
      <c r="F3" s="193">
        <v>2</v>
      </c>
      <c r="G3" s="131">
        <v>3</v>
      </c>
      <c r="H3" s="73">
        <v>0</v>
      </c>
      <c r="I3" s="73">
        <v>0</v>
      </c>
      <c r="J3" s="73">
        <f t="shared" ref="J3:J4" si="4">IF(D3="þ",SUM(E3,G3:I3),SUM(E3,F3,H3,I3))</f>
        <v>5</v>
      </c>
      <c r="K3" s="48">
        <f t="shared" ca="1" si="1"/>
        <v>5</v>
      </c>
      <c r="L3" s="47">
        <f t="shared" ref="L3:L4" ca="1" si="5">SUM(J3:K3)</f>
        <v>10</v>
      </c>
      <c r="M3" s="70">
        <v>20</v>
      </c>
      <c r="N3" s="71" t="str">
        <f t="shared" ref="N3:N8" ca="1" si="6">IF(K3&gt;(M3-1),"þ","ý")</f>
        <v>ý</v>
      </c>
      <c r="O3" s="130"/>
    </row>
    <row r="4" spans="1:15" x14ac:dyDescent="0.3">
      <c r="A4" s="200" t="s">
        <v>150</v>
      </c>
      <c r="B4" s="75" t="s">
        <v>144</v>
      </c>
      <c r="C4" s="75" t="s">
        <v>143</v>
      </c>
      <c r="D4" s="136" t="s">
        <v>90</v>
      </c>
      <c r="E4" s="135">
        <v>6</v>
      </c>
      <c r="F4" s="210">
        <f t="shared" ref="F4:F5" si="7">0+2</f>
        <v>2</v>
      </c>
      <c r="G4" s="134">
        <v>2</v>
      </c>
      <c r="H4" s="45">
        <v>1</v>
      </c>
      <c r="I4" s="210">
        <v>1</v>
      </c>
      <c r="J4" s="45">
        <f t="shared" si="4"/>
        <v>10</v>
      </c>
      <c r="K4" s="46">
        <f t="shared" ca="1" si="1"/>
        <v>13</v>
      </c>
      <c r="L4" s="45">
        <f t="shared" ca="1" si="5"/>
        <v>23</v>
      </c>
      <c r="M4" s="69">
        <v>20</v>
      </c>
      <c r="N4" s="72" t="str">
        <f t="shared" ca="1" si="6"/>
        <v>ý</v>
      </c>
      <c r="O4" s="211"/>
    </row>
    <row r="5" spans="1:15" x14ac:dyDescent="0.3">
      <c r="A5" s="192" t="s">
        <v>150</v>
      </c>
      <c r="B5" s="47" t="s">
        <v>142</v>
      </c>
      <c r="C5" s="47" t="s">
        <v>146</v>
      </c>
      <c r="D5" s="133" t="s">
        <v>99</v>
      </c>
      <c r="E5" s="132">
        <v>6</v>
      </c>
      <c r="F5" s="193">
        <f t="shared" si="7"/>
        <v>2</v>
      </c>
      <c r="G5" s="131">
        <v>2</v>
      </c>
      <c r="H5" s="73">
        <v>1</v>
      </c>
      <c r="I5" s="73">
        <v>1</v>
      </c>
      <c r="J5" s="73">
        <f t="shared" ref="J5:J9" si="8">IF(D5="þ",SUM(E5,G5:I5),SUM(E5,F5,H5,I5))</f>
        <v>10</v>
      </c>
      <c r="K5" s="48">
        <f t="shared" ca="1" si="1"/>
        <v>7</v>
      </c>
      <c r="L5" s="47">
        <f t="shared" ref="L5:L9" ca="1" si="9">SUM(J5:K5)</f>
        <v>17</v>
      </c>
      <c r="M5" s="70">
        <v>20</v>
      </c>
      <c r="N5" s="71" t="str">
        <f t="shared" ca="1" si="6"/>
        <v>ý</v>
      </c>
      <c r="O5" s="130"/>
    </row>
    <row r="6" spans="1:15" x14ac:dyDescent="0.3">
      <c r="A6" s="217" t="s">
        <v>176</v>
      </c>
      <c r="B6" s="45" t="s">
        <v>138</v>
      </c>
      <c r="C6" s="45" t="s">
        <v>171</v>
      </c>
      <c r="D6" s="201" t="s">
        <v>90</v>
      </c>
      <c r="E6" s="202">
        <v>2</v>
      </c>
      <c r="F6" s="203">
        <v>3</v>
      </c>
      <c r="G6" s="204">
        <v>3</v>
      </c>
      <c r="H6" s="45">
        <v>0</v>
      </c>
      <c r="I6" s="45">
        <v>0</v>
      </c>
      <c r="J6" s="45">
        <f t="shared" si="8"/>
        <v>5</v>
      </c>
      <c r="K6" s="46">
        <f t="shared" ref="K6:K12" ca="1" si="10">RANDBETWEEN(1,20)</f>
        <v>4</v>
      </c>
      <c r="L6" s="45">
        <f t="shared" ca="1" si="9"/>
        <v>9</v>
      </c>
      <c r="M6" s="199">
        <v>20</v>
      </c>
      <c r="N6" s="206" t="str">
        <f t="shared" ca="1" si="6"/>
        <v>ý</v>
      </c>
      <c r="O6" s="45"/>
    </row>
    <row r="7" spans="1:15" x14ac:dyDescent="0.3">
      <c r="A7" s="217" t="s">
        <v>176</v>
      </c>
      <c r="B7" s="45" t="s">
        <v>172</v>
      </c>
      <c r="C7" s="45" t="s">
        <v>173</v>
      </c>
      <c r="D7" s="136" t="s">
        <v>90</v>
      </c>
      <c r="E7" s="135">
        <v>2</v>
      </c>
      <c r="F7" s="219">
        <v>3</v>
      </c>
      <c r="G7" s="134">
        <v>3</v>
      </c>
      <c r="H7" s="45">
        <v>0</v>
      </c>
      <c r="I7" s="45">
        <v>0</v>
      </c>
      <c r="J7" s="45">
        <f t="shared" si="8"/>
        <v>5</v>
      </c>
      <c r="K7" s="46">
        <f t="shared" ca="1" si="10"/>
        <v>7</v>
      </c>
      <c r="L7" s="45">
        <f t="shared" ca="1" si="9"/>
        <v>12</v>
      </c>
      <c r="M7" s="69">
        <v>20</v>
      </c>
      <c r="N7" s="72" t="str">
        <f t="shared" ca="1" si="6"/>
        <v>ý</v>
      </c>
      <c r="O7" s="45"/>
    </row>
    <row r="8" spans="1:15" x14ac:dyDescent="0.3">
      <c r="A8" s="217" t="s">
        <v>176</v>
      </c>
      <c r="B8" s="45" t="s">
        <v>174</v>
      </c>
      <c r="C8" s="45" t="s">
        <v>173</v>
      </c>
      <c r="D8" s="136" t="s">
        <v>90</v>
      </c>
      <c r="E8" s="135">
        <v>2</v>
      </c>
      <c r="F8" s="219">
        <v>3</v>
      </c>
      <c r="G8" s="134">
        <v>3</v>
      </c>
      <c r="H8" s="45">
        <v>0</v>
      </c>
      <c r="I8" s="45">
        <v>0</v>
      </c>
      <c r="J8" s="45">
        <f t="shared" si="8"/>
        <v>5</v>
      </c>
      <c r="K8" s="46">
        <f t="shared" ca="1" si="10"/>
        <v>20</v>
      </c>
      <c r="L8" s="45">
        <f t="shared" ca="1" si="9"/>
        <v>25</v>
      </c>
      <c r="M8" s="69">
        <v>20</v>
      </c>
      <c r="N8" s="72" t="str">
        <f t="shared" ca="1" si="6"/>
        <v>þ</v>
      </c>
      <c r="O8" s="45"/>
    </row>
    <row r="9" spans="1:15" x14ac:dyDescent="0.3">
      <c r="A9" s="218" t="s">
        <v>176</v>
      </c>
      <c r="B9" s="47" t="s">
        <v>175</v>
      </c>
      <c r="C9" s="47" t="s">
        <v>175</v>
      </c>
      <c r="D9" s="133" t="s">
        <v>90</v>
      </c>
      <c r="E9" s="132">
        <v>2</v>
      </c>
      <c r="F9" s="193">
        <v>3</v>
      </c>
      <c r="G9" s="131">
        <v>3</v>
      </c>
      <c r="H9" s="47">
        <v>0</v>
      </c>
      <c r="I9" s="47">
        <v>0</v>
      </c>
      <c r="J9" s="47">
        <f t="shared" si="8"/>
        <v>5</v>
      </c>
      <c r="K9" s="48">
        <f ca="1">RANDBETWEEN(1,20)</f>
        <v>7</v>
      </c>
      <c r="L9" s="47">
        <f t="shared" ca="1" si="9"/>
        <v>12</v>
      </c>
      <c r="M9" s="70">
        <v>20</v>
      </c>
      <c r="N9" s="71" t="str">
        <f t="shared" ref="N9:N12" ca="1" si="11">IF(K9&gt;(M9-1),"þ","ý")</f>
        <v>ý</v>
      </c>
      <c r="O9" s="47"/>
    </row>
    <row r="10" spans="1:15" x14ac:dyDescent="0.3">
      <c r="A10" s="217" t="s">
        <v>184</v>
      </c>
      <c r="B10" s="45" t="s">
        <v>138</v>
      </c>
      <c r="C10" s="45" t="s">
        <v>187</v>
      </c>
      <c r="D10" s="201" t="s">
        <v>90</v>
      </c>
      <c r="E10" s="202">
        <v>1</v>
      </c>
      <c r="F10" s="203">
        <v>1</v>
      </c>
      <c r="G10" s="204">
        <v>2</v>
      </c>
      <c r="H10" s="45">
        <v>0</v>
      </c>
      <c r="I10" s="45">
        <v>0</v>
      </c>
      <c r="J10" s="45">
        <f t="shared" ref="J10:J13" si="12">IF(D10="þ",SUM(E10,G10:I10),SUM(E10,F10,H10,I10))</f>
        <v>2</v>
      </c>
      <c r="K10" s="46">
        <f t="shared" ca="1" si="10"/>
        <v>16</v>
      </c>
      <c r="L10" s="45">
        <f t="shared" ref="L10:L13" ca="1" si="13">SUM(J10:K10)</f>
        <v>18</v>
      </c>
      <c r="M10" s="199">
        <v>20</v>
      </c>
      <c r="N10" s="206" t="str">
        <f t="shared" ca="1" si="11"/>
        <v>ý</v>
      </c>
      <c r="O10" s="45"/>
    </row>
    <row r="11" spans="1:15" x14ac:dyDescent="0.3">
      <c r="A11" s="217" t="s">
        <v>184</v>
      </c>
      <c r="B11" s="45" t="s">
        <v>172</v>
      </c>
      <c r="C11" s="45" t="s">
        <v>187</v>
      </c>
      <c r="D11" s="136" t="s">
        <v>90</v>
      </c>
      <c r="E11" s="135">
        <v>1</v>
      </c>
      <c r="F11" s="219">
        <v>1</v>
      </c>
      <c r="G11" s="134">
        <v>2</v>
      </c>
      <c r="H11" s="45">
        <v>0</v>
      </c>
      <c r="I11" s="45">
        <v>0</v>
      </c>
      <c r="J11" s="45">
        <f t="shared" si="12"/>
        <v>2</v>
      </c>
      <c r="K11" s="46">
        <f t="shared" ca="1" si="10"/>
        <v>11</v>
      </c>
      <c r="L11" s="45">
        <f t="shared" ca="1" si="13"/>
        <v>13</v>
      </c>
      <c r="M11" s="69">
        <v>20</v>
      </c>
      <c r="N11" s="72" t="str">
        <f t="shared" ca="1" si="11"/>
        <v>ý</v>
      </c>
      <c r="O11" s="45"/>
    </row>
    <row r="12" spans="1:15" x14ac:dyDescent="0.3">
      <c r="A12" s="217" t="s">
        <v>184</v>
      </c>
      <c r="B12" s="45" t="s">
        <v>174</v>
      </c>
      <c r="C12" s="45" t="s">
        <v>186</v>
      </c>
      <c r="D12" s="136" t="s">
        <v>90</v>
      </c>
      <c r="E12" s="135">
        <v>1</v>
      </c>
      <c r="F12" s="219">
        <v>1</v>
      </c>
      <c r="G12" s="134">
        <v>2</v>
      </c>
      <c r="H12" s="45">
        <v>0</v>
      </c>
      <c r="I12" s="45">
        <v>0</v>
      </c>
      <c r="J12" s="45">
        <f t="shared" si="12"/>
        <v>2</v>
      </c>
      <c r="K12" s="46">
        <f t="shared" ca="1" si="10"/>
        <v>12</v>
      </c>
      <c r="L12" s="45">
        <f t="shared" ca="1" si="13"/>
        <v>14</v>
      </c>
      <c r="M12" s="69">
        <v>20</v>
      </c>
      <c r="N12" s="72" t="str">
        <f t="shared" ca="1" si="11"/>
        <v>ý</v>
      </c>
      <c r="O12" s="45"/>
    </row>
    <row r="13" spans="1:15" x14ac:dyDescent="0.3">
      <c r="A13" s="218" t="s">
        <v>184</v>
      </c>
      <c r="B13" s="47" t="s">
        <v>175</v>
      </c>
      <c r="C13" s="47" t="s">
        <v>175</v>
      </c>
      <c r="D13" s="133" t="s">
        <v>90</v>
      </c>
      <c r="E13" s="132">
        <v>1</v>
      </c>
      <c r="F13" s="193">
        <v>1</v>
      </c>
      <c r="G13" s="131">
        <v>2</v>
      </c>
      <c r="H13" s="47">
        <v>0</v>
      </c>
      <c r="I13" s="47">
        <v>0</v>
      </c>
      <c r="J13" s="47">
        <f t="shared" si="12"/>
        <v>2</v>
      </c>
      <c r="K13" s="48">
        <f ca="1">RANDBETWEEN(1,20)</f>
        <v>15</v>
      </c>
      <c r="L13" s="47">
        <f t="shared" ca="1" si="13"/>
        <v>17</v>
      </c>
      <c r="M13" s="70">
        <v>20</v>
      </c>
      <c r="N13" s="71" t="str">
        <f t="shared" ref="N13" ca="1" si="14">IF(K13&gt;(M13-1),"þ","ý")</f>
        <v>ý</v>
      </c>
      <c r="O13" s="47"/>
    </row>
  </sheetData>
  <conditionalFormatting sqref="N2 N6:N13">
    <cfRule type="cellIs" dxfId="154" priority="129" operator="equal">
      <formula>"þ"</formula>
    </cfRule>
  </conditionalFormatting>
  <conditionalFormatting sqref="D2 D6:D13">
    <cfRule type="cellIs" dxfId="153" priority="128" operator="equal">
      <formula>"þ"</formula>
    </cfRule>
  </conditionalFormatting>
  <conditionalFormatting sqref="N3">
    <cfRule type="cellIs" dxfId="152" priority="127" operator="equal">
      <formula>"þ"</formula>
    </cfRule>
  </conditionalFormatting>
  <conditionalFormatting sqref="D3">
    <cfRule type="cellIs" dxfId="151" priority="126" operator="equal">
      <formula>"þ"</formula>
    </cfRule>
  </conditionalFormatting>
  <conditionalFormatting sqref="N4">
    <cfRule type="cellIs" dxfId="150" priority="95" operator="equal">
      <formula>"þ"</formula>
    </cfRule>
  </conditionalFormatting>
  <conditionalFormatting sqref="D5">
    <cfRule type="cellIs" dxfId="149" priority="90" operator="equal">
      <formula>"þ"</formula>
    </cfRule>
  </conditionalFormatting>
  <conditionalFormatting sqref="K2:K3">
    <cfRule type="cellIs" dxfId="148" priority="101" operator="greaterThanOrEqual">
      <formula>"m8"</formula>
    </cfRule>
  </conditionalFormatting>
  <conditionalFormatting sqref="N5">
    <cfRule type="cellIs" dxfId="147" priority="91" operator="equal">
      <formula>"þ"</formula>
    </cfRule>
  </conditionalFormatting>
  <conditionalFormatting sqref="K5">
    <cfRule type="cellIs" dxfId="146" priority="89" operator="greaterThanOrEqual">
      <formula>"m8"</formula>
    </cfRule>
  </conditionalFormatting>
  <conditionalFormatting sqref="D4">
    <cfRule type="cellIs" dxfId="145" priority="94" operator="equal">
      <formula>"þ"</formula>
    </cfRule>
  </conditionalFormatting>
  <conditionalFormatting sqref="K4">
    <cfRule type="cellIs" dxfId="144" priority="92" operator="greaterThanOrEqual">
      <formula>"m8"</formula>
    </cfRule>
  </conditionalFormatting>
  <conditionalFormatting sqref="K6">
    <cfRule type="cellIs" dxfId="143" priority="80" operator="equal">
      <formula>1</formula>
    </cfRule>
    <cfRule type="cellIs" dxfId="142" priority="81" operator="equal">
      <formula>19</formula>
    </cfRule>
    <cfRule type="cellIs" dxfId="141" priority="82" operator="equal">
      <formula>20</formula>
    </cfRule>
  </conditionalFormatting>
  <conditionalFormatting sqref="K6">
    <cfRule type="cellIs" dxfId="140" priority="77" operator="equal">
      <formula>1</formula>
    </cfRule>
    <cfRule type="cellIs" dxfId="139" priority="78" operator="equal">
      <formula>19</formula>
    </cfRule>
    <cfRule type="cellIs" dxfId="138" priority="79" operator="equal">
      <formula>20</formula>
    </cfRule>
  </conditionalFormatting>
  <conditionalFormatting sqref="K6">
    <cfRule type="cellIs" dxfId="137" priority="74" operator="equal">
      <formula>1</formula>
    </cfRule>
    <cfRule type="cellIs" dxfId="136" priority="75" operator="equal">
      <formula>19</formula>
    </cfRule>
    <cfRule type="cellIs" dxfId="135" priority="76" operator="equal">
      <formula>20</formula>
    </cfRule>
  </conditionalFormatting>
  <conditionalFormatting sqref="K6">
    <cfRule type="cellIs" dxfId="134" priority="71" operator="equal">
      <formula>1</formula>
    </cfRule>
    <cfRule type="cellIs" dxfId="133" priority="72" operator="equal">
      <formula>19</formula>
    </cfRule>
    <cfRule type="cellIs" dxfId="132" priority="73" operator="equal">
      <formula>20</formula>
    </cfRule>
  </conditionalFormatting>
  <conditionalFormatting sqref="K9">
    <cfRule type="cellIs" dxfId="131" priority="86" operator="equal">
      <formula>1</formula>
    </cfRule>
    <cfRule type="cellIs" dxfId="130" priority="87" operator="equal">
      <formula>19</formula>
    </cfRule>
    <cfRule type="cellIs" dxfId="129" priority="88" operator="equal">
      <formula>20</formula>
    </cfRule>
  </conditionalFormatting>
  <conditionalFormatting sqref="K9">
    <cfRule type="cellIs" dxfId="128" priority="83" operator="equal">
      <formula>1</formula>
    </cfRule>
    <cfRule type="cellIs" dxfId="127" priority="84" operator="equal">
      <formula>19</formula>
    </cfRule>
    <cfRule type="cellIs" dxfId="126" priority="85" operator="equal">
      <formula>20</formula>
    </cfRule>
  </conditionalFormatting>
  <conditionalFormatting sqref="K7">
    <cfRule type="cellIs" dxfId="125" priority="65" operator="equal">
      <formula>1</formula>
    </cfRule>
    <cfRule type="cellIs" dxfId="124" priority="66" operator="equal">
      <formula>19</formula>
    </cfRule>
    <cfRule type="cellIs" dxfId="123" priority="67" operator="equal">
      <formula>20</formula>
    </cfRule>
  </conditionalFormatting>
  <conditionalFormatting sqref="K7">
    <cfRule type="cellIs" dxfId="122" priority="68" operator="equal">
      <formula>1</formula>
    </cfRule>
    <cfRule type="cellIs" dxfId="121" priority="69" operator="equal">
      <formula>19</formula>
    </cfRule>
    <cfRule type="cellIs" dxfId="120" priority="70" operator="equal">
      <formula>20</formula>
    </cfRule>
  </conditionalFormatting>
  <conditionalFormatting sqref="K7">
    <cfRule type="cellIs" dxfId="119" priority="62" operator="equal">
      <formula>1</formula>
    </cfRule>
    <cfRule type="cellIs" dxfId="118" priority="63" operator="equal">
      <formula>19</formula>
    </cfRule>
    <cfRule type="cellIs" dxfId="117" priority="64" operator="equal">
      <formula>20</formula>
    </cfRule>
  </conditionalFormatting>
  <conditionalFormatting sqref="K7">
    <cfRule type="cellIs" dxfId="116" priority="59" operator="equal">
      <formula>1</formula>
    </cfRule>
    <cfRule type="cellIs" dxfId="115" priority="60" operator="equal">
      <formula>19</formula>
    </cfRule>
    <cfRule type="cellIs" dxfId="114" priority="61" operator="equal">
      <formula>20</formula>
    </cfRule>
  </conditionalFormatting>
  <conditionalFormatting sqref="K8">
    <cfRule type="cellIs" dxfId="113" priority="53" operator="equal">
      <formula>1</formula>
    </cfRule>
    <cfRule type="cellIs" dxfId="112" priority="54" operator="equal">
      <formula>19</formula>
    </cfRule>
    <cfRule type="cellIs" dxfId="111" priority="55" operator="equal">
      <formula>20</formula>
    </cfRule>
  </conditionalFormatting>
  <conditionalFormatting sqref="K8">
    <cfRule type="cellIs" dxfId="110" priority="56" operator="equal">
      <formula>1</formula>
    </cfRule>
    <cfRule type="cellIs" dxfId="109" priority="57" operator="equal">
      <formula>19</formula>
    </cfRule>
    <cfRule type="cellIs" dxfId="108" priority="58" operator="equal">
      <formula>20</formula>
    </cfRule>
  </conditionalFormatting>
  <conditionalFormatting sqref="K8">
    <cfRule type="cellIs" dxfId="107" priority="50" operator="equal">
      <formula>1</formula>
    </cfRule>
    <cfRule type="cellIs" dxfId="106" priority="51" operator="equal">
      <formula>19</formula>
    </cfRule>
    <cfRule type="cellIs" dxfId="105" priority="52" operator="equal">
      <formula>20</formula>
    </cfRule>
  </conditionalFormatting>
  <conditionalFormatting sqref="K8">
    <cfRule type="cellIs" dxfId="104" priority="47" operator="equal">
      <formula>1</formula>
    </cfRule>
    <cfRule type="cellIs" dxfId="103" priority="48" operator="equal">
      <formula>19</formula>
    </cfRule>
    <cfRule type="cellIs" dxfId="102" priority="49" operator="equal">
      <formula>20</formula>
    </cfRule>
  </conditionalFormatting>
  <conditionalFormatting sqref="K10">
    <cfRule type="cellIs" dxfId="101" priority="36" operator="equal">
      <formula>1</formula>
    </cfRule>
    <cfRule type="cellIs" dxfId="100" priority="37" operator="equal">
      <formula>19</formula>
    </cfRule>
    <cfRule type="cellIs" dxfId="99" priority="38" operator="equal">
      <formula>20</formula>
    </cfRule>
  </conditionalFormatting>
  <conditionalFormatting sqref="K10">
    <cfRule type="cellIs" dxfId="98" priority="33" operator="equal">
      <formula>1</formula>
    </cfRule>
    <cfRule type="cellIs" dxfId="97" priority="34" operator="equal">
      <formula>19</formula>
    </cfRule>
    <cfRule type="cellIs" dxfId="96" priority="35" operator="equal">
      <formula>20</formula>
    </cfRule>
  </conditionalFormatting>
  <conditionalFormatting sqref="K10">
    <cfRule type="cellIs" dxfId="95" priority="30" operator="equal">
      <formula>1</formula>
    </cfRule>
    <cfRule type="cellIs" dxfId="94" priority="31" operator="equal">
      <formula>19</formula>
    </cfRule>
    <cfRule type="cellIs" dxfId="93" priority="32" operator="equal">
      <formula>20</formula>
    </cfRule>
  </conditionalFormatting>
  <conditionalFormatting sqref="K10">
    <cfRule type="cellIs" dxfId="92" priority="27" operator="equal">
      <formula>1</formula>
    </cfRule>
    <cfRule type="cellIs" dxfId="91" priority="28" operator="equal">
      <formula>19</formula>
    </cfRule>
    <cfRule type="cellIs" dxfId="90" priority="29" operator="equal">
      <formula>20</formula>
    </cfRule>
  </conditionalFormatting>
  <conditionalFormatting sqref="K13">
    <cfRule type="cellIs" dxfId="89" priority="42" operator="equal">
      <formula>1</formula>
    </cfRule>
    <cfRule type="cellIs" dxfId="88" priority="43" operator="equal">
      <formula>19</formula>
    </cfRule>
    <cfRule type="cellIs" dxfId="87" priority="44" operator="equal">
      <formula>20</formula>
    </cfRule>
  </conditionalFormatting>
  <conditionalFormatting sqref="K13">
    <cfRule type="cellIs" dxfId="86" priority="39" operator="equal">
      <formula>1</formula>
    </cfRule>
    <cfRule type="cellIs" dxfId="85" priority="40" operator="equal">
      <formula>19</formula>
    </cfRule>
    <cfRule type="cellIs" dxfId="84" priority="41" operator="equal">
      <formula>20</formula>
    </cfRule>
  </conditionalFormatting>
  <conditionalFormatting sqref="K11">
    <cfRule type="cellIs" dxfId="83" priority="21" operator="equal">
      <formula>1</formula>
    </cfRule>
    <cfRule type="cellIs" dxfId="82" priority="22" operator="equal">
      <formula>19</formula>
    </cfRule>
    <cfRule type="cellIs" dxfId="81" priority="23" operator="equal">
      <formula>20</formula>
    </cfRule>
  </conditionalFormatting>
  <conditionalFormatting sqref="K11">
    <cfRule type="cellIs" dxfId="80" priority="24" operator="equal">
      <formula>1</formula>
    </cfRule>
    <cfRule type="cellIs" dxfId="79" priority="25" operator="equal">
      <formula>19</formula>
    </cfRule>
    <cfRule type="cellIs" dxfId="78" priority="26" operator="equal">
      <formula>20</formula>
    </cfRule>
  </conditionalFormatting>
  <conditionalFormatting sqref="K11">
    <cfRule type="cellIs" dxfId="77" priority="18" operator="equal">
      <formula>1</formula>
    </cfRule>
    <cfRule type="cellIs" dxfId="76" priority="19" operator="equal">
      <formula>19</formula>
    </cfRule>
    <cfRule type="cellIs" dxfId="75" priority="20" operator="equal">
      <formula>20</formula>
    </cfRule>
  </conditionalFormatting>
  <conditionalFormatting sqref="K11">
    <cfRule type="cellIs" dxfId="74" priority="15" operator="equal">
      <formula>1</formula>
    </cfRule>
    <cfRule type="cellIs" dxfId="73" priority="16" operator="equal">
      <formula>19</formula>
    </cfRule>
    <cfRule type="cellIs" dxfId="72" priority="17" operator="equal">
      <formula>20</formula>
    </cfRule>
  </conditionalFormatting>
  <conditionalFormatting sqref="K12">
    <cfRule type="cellIs" dxfId="71" priority="9" operator="equal">
      <formula>1</formula>
    </cfRule>
    <cfRule type="cellIs" dxfId="70" priority="10" operator="equal">
      <formula>19</formula>
    </cfRule>
    <cfRule type="cellIs" dxfId="69" priority="11" operator="equal">
      <formula>20</formula>
    </cfRule>
  </conditionalFormatting>
  <conditionalFormatting sqref="K12">
    <cfRule type="cellIs" dxfId="68" priority="12" operator="equal">
      <formula>1</formula>
    </cfRule>
    <cfRule type="cellIs" dxfId="67" priority="13" operator="equal">
      <formula>19</formula>
    </cfRule>
    <cfRule type="cellIs" dxfId="66" priority="14" operator="equal">
      <formula>20</formula>
    </cfRule>
  </conditionalFormatting>
  <conditionalFormatting sqref="K12">
    <cfRule type="cellIs" dxfId="65" priority="6" operator="equal">
      <formula>1</formula>
    </cfRule>
    <cfRule type="cellIs" dxfId="64" priority="7" operator="equal">
      <formula>19</formula>
    </cfRule>
    <cfRule type="cellIs" dxfId="63" priority="8" operator="equal">
      <formula>20</formula>
    </cfRule>
  </conditionalFormatting>
  <conditionalFormatting sqref="K12">
    <cfRule type="cellIs" dxfId="62" priority="3" operator="equal">
      <formula>1</formula>
    </cfRule>
    <cfRule type="cellIs" dxfId="61" priority="4" operator="equal">
      <formula>19</formula>
    </cfRule>
    <cfRule type="cellIs" dxfId="60" priority="5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zoomScaleNormal="100" workbookViewId="0"/>
  </sheetViews>
  <sheetFormatPr defaultColWidth="4" defaultRowHeight="15.6" x14ac:dyDescent="0.3"/>
  <cols>
    <col min="1" max="1" width="17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16384" width="4" style="18"/>
  </cols>
  <sheetData>
    <row r="1" spans="1:5" s="19" customFormat="1" x14ac:dyDescent="0.3">
      <c r="A1" s="97" t="s">
        <v>0</v>
      </c>
      <c r="B1" s="97" t="s">
        <v>66</v>
      </c>
      <c r="C1" s="97" t="s">
        <v>40</v>
      </c>
      <c r="D1" s="98" t="s">
        <v>3</v>
      </c>
      <c r="E1" s="97" t="s">
        <v>41</v>
      </c>
    </row>
    <row r="2" spans="1:5" x14ac:dyDescent="0.3">
      <c r="A2" s="99" t="s">
        <v>103</v>
      </c>
      <c r="B2" s="5" t="s">
        <v>100</v>
      </c>
      <c r="C2" s="100"/>
      <c r="D2" s="101">
        <f t="shared" ref="D2:D16" ca="1" si="0">RANDBETWEEN(1,20)</f>
        <v>9</v>
      </c>
      <c r="E2" s="100">
        <f t="shared" ref="E2:E10" ca="1" si="1">D2+C2</f>
        <v>9</v>
      </c>
    </row>
    <row r="3" spans="1:5" x14ac:dyDescent="0.3">
      <c r="A3" s="76" t="s">
        <v>103</v>
      </c>
      <c r="B3" s="5" t="s">
        <v>101</v>
      </c>
      <c r="C3" s="45"/>
      <c r="D3" s="46">
        <f t="shared" ca="1" si="0"/>
        <v>20</v>
      </c>
      <c r="E3" s="45">
        <f t="shared" ca="1" si="1"/>
        <v>20</v>
      </c>
    </row>
    <row r="4" spans="1:5" x14ac:dyDescent="0.3">
      <c r="A4" s="77" t="s">
        <v>103</v>
      </c>
      <c r="B4" s="102" t="s">
        <v>102</v>
      </c>
      <c r="C4" s="47"/>
      <c r="D4" s="48">
        <f t="shared" ca="1" si="0"/>
        <v>1</v>
      </c>
      <c r="E4" s="47">
        <f t="shared" ca="1" si="1"/>
        <v>1</v>
      </c>
    </row>
    <row r="5" spans="1:5" x14ac:dyDescent="0.3">
      <c r="A5" s="199" t="s">
        <v>135</v>
      </c>
      <c r="B5" s="5" t="s">
        <v>42</v>
      </c>
      <c r="C5" s="100">
        <v>4</v>
      </c>
      <c r="D5" s="101">
        <f t="shared" ca="1" si="0"/>
        <v>5</v>
      </c>
      <c r="E5" s="100">
        <f t="shared" ref="E5:E7" ca="1" si="2">D5+C5</f>
        <v>9</v>
      </c>
    </row>
    <row r="6" spans="1:5" x14ac:dyDescent="0.3">
      <c r="A6" s="69" t="s">
        <v>135</v>
      </c>
      <c r="B6" s="5" t="s">
        <v>43</v>
      </c>
      <c r="C6" s="45">
        <v>5</v>
      </c>
      <c r="D6" s="46">
        <f t="shared" ca="1" si="0"/>
        <v>13</v>
      </c>
      <c r="E6" s="45">
        <f t="shared" ca="1" si="2"/>
        <v>18</v>
      </c>
    </row>
    <row r="7" spans="1:5" x14ac:dyDescent="0.3">
      <c r="A7" s="70" t="s">
        <v>135</v>
      </c>
      <c r="B7" s="102" t="s">
        <v>44</v>
      </c>
      <c r="C7" s="47">
        <v>4</v>
      </c>
      <c r="D7" s="48">
        <f t="shared" ca="1" si="0"/>
        <v>10</v>
      </c>
      <c r="E7" s="47">
        <f t="shared" ca="1" si="2"/>
        <v>14</v>
      </c>
    </row>
    <row r="8" spans="1:5" x14ac:dyDescent="0.3">
      <c r="A8" s="70" t="s">
        <v>135</v>
      </c>
      <c r="B8" s="102" t="s">
        <v>134</v>
      </c>
      <c r="C8" s="104">
        <v>20</v>
      </c>
      <c r="D8" s="48">
        <f t="shared" ca="1" si="0"/>
        <v>7</v>
      </c>
      <c r="E8" s="47">
        <f t="shared" ref="E8" ca="1" si="3">D8+C8</f>
        <v>27</v>
      </c>
    </row>
    <row r="9" spans="1:5" x14ac:dyDescent="0.3">
      <c r="A9" s="77" t="s">
        <v>70</v>
      </c>
      <c r="B9" s="103" t="s">
        <v>69</v>
      </c>
      <c r="C9" s="104">
        <v>0</v>
      </c>
      <c r="D9" s="48">
        <f t="shared" ca="1" si="0"/>
        <v>10</v>
      </c>
      <c r="E9" s="47">
        <f t="shared" ca="1" si="1"/>
        <v>10</v>
      </c>
    </row>
    <row r="10" spans="1:5" x14ac:dyDescent="0.3">
      <c r="A10" s="77" t="s">
        <v>71</v>
      </c>
      <c r="B10" s="103" t="s">
        <v>69</v>
      </c>
      <c r="C10" s="104">
        <v>5</v>
      </c>
      <c r="D10" s="48">
        <f t="shared" ca="1" si="0"/>
        <v>20</v>
      </c>
      <c r="E10" s="47">
        <f t="shared" ca="1" si="1"/>
        <v>25</v>
      </c>
    </row>
    <row r="11" spans="1:5" x14ac:dyDescent="0.3">
      <c r="A11" s="199" t="s">
        <v>150</v>
      </c>
      <c r="B11" s="5" t="s">
        <v>42</v>
      </c>
      <c r="C11" s="100">
        <v>5</v>
      </c>
      <c r="D11" s="101">
        <f t="shared" ca="1" si="0"/>
        <v>19</v>
      </c>
      <c r="E11" s="100">
        <f t="shared" ref="E11:E13" ca="1" si="4">D11+C11</f>
        <v>24</v>
      </c>
    </row>
    <row r="12" spans="1:5" x14ac:dyDescent="0.3">
      <c r="A12" s="69" t="s">
        <v>150</v>
      </c>
      <c r="B12" s="5" t="s">
        <v>43</v>
      </c>
      <c r="C12" s="45">
        <v>10</v>
      </c>
      <c r="D12" s="46">
        <f t="shared" ca="1" si="0"/>
        <v>20</v>
      </c>
      <c r="E12" s="45">
        <f t="shared" ca="1" si="4"/>
        <v>30</v>
      </c>
    </row>
    <row r="13" spans="1:5" x14ac:dyDescent="0.3">
      <c r="A13" s="70" t="s">
        <v>150</v>
      </c>
      <c r="B13" s="102" t="s">
        <v>44</v>
      </c>
      <c r="C13" s="47">
        <v>6</v>
      </c>
      <c r="D13" s="48">
        <f t="shared" ca="1" si="0"/>
        <v>8</v>
      </c>
      <c r="E13" s="47">
        <f t="shared" ca="1" si="4"/>
        <v>14</v>
      </c>
    </row>
    <row r="14" spans="1:5" x14ac:dyDescent="0.3">
      <c r="A14" s="247" t="s">
        <v>188</v>
      </c>
      <c r="B14" s="5" t="s">
        <v>42</v>
      </c>
      <c r="C14" s="100">
        <v>0</v>
      </c>
      <c r="D14" s="101">
        <f t="shared" ca="1" si="0"/>
        <v>1</v>
      </c>
      <c r="E14" s="100">
        <f t="shared" ref="E14:E16" ca="1" si="5">D14+C14</f>
        <v>1</v>
      </c>
    </row>
    <row r="15" spans="1:5" x14ac:dyDescent="0.3">
      <c r="A15" s="248" t="s">
        <v>188</v>
      </c>
      <c r="B15" s="5" t="s">
        <v>43</v>
      </c>
      <c r="C15" s="45">
        <v>2</v>
      </c>
      <c r="D15" s="46">
        <f t="shared" ca="1" si="0"/>
        <v>5</v>
      </c>
      <c r="E15" s="45">
        <f t="shared" ca="1" si="5"/>
        <v>7</v>
      </c>
    </row>
    <row r="16" spans="1:5" x14ac:dyDescent="0.3">
      <c r="A16" s="249" t="s">
        <v>188</v>
      </c>
      <c r="B16" s="102" t="s">
        <v>44</v>
      </c>
      <c r="C16" s="47">
        <v>5</v>
      </c>
      <c r="D16" s="48">
        <f t="shared" ca="1" si="0"/>
        <v>10</v>
      </c>
      <c r="E16" s="47">
        <f t="shared" ca="1" si="5"/>
        <v>15</v>
      </c>
    </row>
  </sheetData>
  <conditionalFormatting sqref="A9">
    <cfRule type="cellIs" dxfId="59" priority="65" operator="equal">
      <formula>"No"</formula>
    </cfRule>
    <cfRule type="cellIs" dxfId="58" priority="66" operator="equal">
      <formula>"Yes"</formula>
    </cfRule>
  </conditionalFormatting>
  <conditionalFormatting sqref="A9">
    <cfRule type="cellIs" dxfId="57" priority="71" operator="equal">
      <formula>"No"</formula>
    </cfRule>
    <cfRule type="cellIs" dxfId="56" priority="72" operator="equal">
      <formula>"Yes"</formula>
    </cfRule>
  </conditionalFormatting>
  <conditionalFormatting sqref="A9">
    <cfRule type="cellIs" dxfId="55" priority="69" operator="equal">
      <formula>"No"</formula>
    </cfRule>
    <cfRule type="cellIs" dxfId="54" priority="70" operator="equal">
      <formula>"Yes"</formula>
    </cfRule>
  </conditionalFormatting>
  <conditionalFormatting sqref="A9">
    <cfRule type="cellIs" dxfId="53" priority="67" operator="equal">
      <formula>"No"</formula>
    </cfRule>
    <cfRule type="cellIs" dxfId="52" priority="68" operator="equal">
      <formula>"Yes"</formula>
    </cfRule>
  </conditionalFormatting>
  <conditionalFormatting sqref="A10">
    <cfRule type="cellIs" dxfId="51" priority="41" operator="equal">
      <formula>"No"</formula>
    </cfRule>
    <cfRule type="cellIs" dxfId="50" priority="42" operator="equal">
      <formula>"Yes"</formula>
    </cfRule>
  </conditionalFormatting>
  <conditionalFormatting sqref="A10">
    <cfRule type="cellIs" dxfId="49" priority="47" operator="equal">
      <formula>"No"</formula>
    </cfRule>
    <cfRule type="cellIs" dxfId="48" priority="48" operator="equal">
      <formula>"Yes"</formula>
    </cfRule>
  </conditionalFormatting>
  <conditionalFormatting sqref="A10">
    <cfRule type="cellIs" dxfId="47" priority="45" operator="equal">
      <formula>"No"</formula>
    </cfRule>
    <cfRule type="cellIs" dxfId="46" priority="46" operator="equal">
      <formula>"Yes"</formula>
    </cfRule>
  </conditionalFormatting>
  <conditionalFormatting sqref="A10">
    <cfRule type="cellIs" dxfId="45" priority="43" operator="equal">
      <formula>"No"</formula>
    </cfRule>
    <cfRule type="cellIs" dxfId="44" priority="44" operator="equal">
      <formula>"Yes"</formula>
    </cfRule>
  </conditionalFormatting>
  <conditionalFormatting sqref="A10">
    <cfRule type="cellIs" dxfId="43" priority="17" operator="equal">
      <formula>"No"</formula>
    </cfRule>
    <cfRule type="cellIs" dxfId="42" priority="18" operator="equal">
      <formula>"Yes"</formula>
    </cfRule>
  </conditionalFormatting>
  <conditionalFormatting sqref="A10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A10">
    <cfRule type="cellIs" dxfId="39" priority="21" operator="equal">
      <formula>"No"</formula>
    </cfRule>
    <cfRule type="cellIs" dxfId="38" priority="22" operator="equal">
      <formula>"Yes"</formula>
    </cfRule>
  </conditionalFormatting>
  <conditionalFormatting sqref="A10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A10">
    <cfRule type="cellIs" dxfId="35" priority="9" operator="equal">
      <formula>"No"</formula>
    </cfRule>
    <cfRule type="cellIs" dxfId="34" priority="10" operator="equal">
      <formula>"Yes"</formula>
    </cfRule>
  </conditionalFormatting>
  <conditionalFormatting sqref="A10">
    <cfRule type="cellIs" dxfId="33" priority="15" operator="equal">
      <formula>"No"</formula>
    </cfRule>
    <cfRule type="cellIs" dxfId="32" priority="16" operator="equal">
      <formula>"Yes"</formula>
    </cfRule>
  </conditionalFormatting>
  <conditionalFormatting sqref="A10">
    <cfRule type="cellIs" dxfId="31" priority="13" operator="equal">
      <formula>"No"</formula>
    </cfRule>
    <cfRule type="cellIs" dxfId="30" priority="14" operator="equal">
      <formula>"Yes"</formula>
    </cfRule>
  </conditionalFormatting>
  <conditionalFormatting sqref="A10">
    <cfRule type="cellIs" dxfId="29" priority="11" operator="equal">
      <formula>"No"</formula>
    </cfRule>
    <cfRule type="cellIs" dxfId="28" priority="12" operator="equal">
      <formula>"Yes"</formula>
    </cfRule>
  </conditionalFormatting>
  <conditionalFormatting sqref="A9">
    <cfRule type="cellIs" dxfId="27" priority="1" operator="equal">
      <formula>"No"</formula>
    </cfRule>
    <cfRule type="cellIs" dxfId="26" priority="2" operator="equal">
      <formula>"Yes"</formula>
    </cfRule>
  </conditionalFormatting>
  <conditionalFormatting sqref="A9">
    <cfRule type="cellIs" dxfId="25" priority="7" operator="equal">
      <formula>"No"</formula>
    </cfRule>
    <cfRule type="cellIs" dxfId="24" priority="8" operator="equal">
      <formula>"Yes"</formula>
    </cfRule>
  </conditionalFormatting>
  <conditionalFormatting sqref="A9">
    <cfRule type="cellIs" dxfId="23" priority="5" operator="equal">
      <formula>"No"</formula>
    </cfRule>
    <cfRule type="cellIs" dxfId="22" priority="6" operator="equal">
      <formula>"Yes"</formula>
    </cfRule>
  </conditionalFormatting>
  <conditionalFormatting sqref="A9">
    <cfRule type="cellIs" dxfId="21" priority="3" operator="equal">
      <formula>"No"</formula>
    </cfRule>
    <cfRule type="cellIs" dxfId="20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4.39843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9.79687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79</v>
      </c>
      <c r="P1" s="53" t="s">
        <v>76</v>
      </c>
      <c r="Q1" s="26" t="s">
        <v>56</v>
      </c>
      <c r="R1" s="27" t="s">
        <v>57</v>
      </c>
      <c r="S1" s="28" t="s">
        <v>77</v>
      </c>
      <c r="T1" s="23" t="s">
        <v>80</v>
      </c>
      <c r="U1" s="31" t="s">
        <v>58</v>
      </c>
      <c r="V1" s="32" t="s">
        <v>59</v>
      </c>
      <c r="W1" s="35" t="s">
        <v>60</v>
      </c>
      <c r="X1" s="54" t="s">
        <v>78</v>
      </c>
      <c r="Y1" s="36" t="s">
        <v>61</v>
      </c>
      <c r="Z1" s="34" t="s">
        <v>62</v>
      </c>
      <c r="AA1" s="32" t="s">
        <v>63</v>
      </c>
      <c r="AB1" s="33" t="s">
        <v>64</v>
      </c>
      <c r="AD1" s="191" t="s">
        <v>131</v>
      </c>
    </row>
    <row r="2" spans="1:30" ht="16.2" thickTop="1" x14ac:dyDescent="0.3">
      <c r="A2" s="109" t="s">
        <v>70</v>
      </c>
      <c r="B2" s="105">
        <f>13</f>
        <v>13</v>
      </c>
      <c r="C2" s="165">
        <f>15+4</f>
        <v>19</v>
      </c>
      <c r="D2" s="166">
        <f>18+4</f>
        <v>22</v>
      </c>
      <c r="E2" s="111">
        <v>0</v>
      </c>
      <c r="F2" s="112" t="s">
        <v>65</v>
      </c>
      <c r="G2" s="113">
        <v>0</v>
      </c>
      <c r="H2" s="114">
        <v>66</v>
      </c>
      <c r="I2" s="115"/>
      <c r="J2" s="116">
        <v>14</v>
      </c>
      <c r="K2" s="163"/>
      <c r="L2" s="117"/>
      <c r="M2" s="118">
        <v>9</v>
      </c>
      <c r="N2" s="119"/>
      <c r="O2" s="120">
        <v>23</v>
      </c>
      <c r="P2" s="121"/>
      <c r="Q2" s="129"/>
      <c r="R2" s="122"/>
      <c r="S2" s="123"/>
      <c r="T2" s="124"/>
      <c r="U2" s="106"/>
      <c r="V2" s="107">
        <f t="shared" ref="V2:V6" si="0">SUM(H2:U2)</f>
        <v>112</v>
      </c>
      <c r="W2" s="125"/>
      <c r="X2" s="126"/>
      <c r="Y2" s="127">
        <v>108</v>
      </c>
      <c r="Z2" s="108">
        <v>90</v>
      </c>
      <c r="AA2" s="58">
        <f t="shared" ref="AA2:AA6" si="1">SUM(Y2:Z2)-(V2+W2)</f>
        <v>86</v>
      </c>
      <c r="AB2" s="161">
        <f t="shared" ref="AB2:AB6" si="2">SMALL(Z2:AA2,1)+X2</f>
        <v>86</v>
      </c>
      <c r="AD2" s="209"/>
    </row>
    <row r="3" spans="1:30" x14ac:dyDescent="0.3">
      <c r="A3" s="186" t="s">
        <v>72</v>
      </c>
      <c r="B3" s="105">
        <f>14</f>
        <v>14</v>
      </c>
      <c r="C3" s="183">
        <f>15</f>
        <v>15</v>
      </c>
      <c r="D3" s="110">
        <f>19</f>
        <v>19</v>
      </c>
      <c r="E3" s="167">
        <v>0</v>
      </c>
      <c r="F3" s="168" t="s">
        <v>65</v>
      </c>
      <c r="G3" s="169">
        <v>0</v>
      </c>
      <c r="H3" s="170">
        <v>63</v>
      </c>
      <c r="I3" s="171"/>
      <c r="J3" s="172"/>
      <c r="K3" s="163"/>
      <c r="L3" s="117"/>
      <c r="M3" s="173"/>
      <c r="N3" s="174"/>
      <c r="O3" s="175">
        <v>25</v>
      </c>
      <c r="P3" s="176"/>
      <c r="Q3" s="185" t="s">
        <v>123</v>
      </c>
      <c r="R3" s="177"/>
      <c r="S3" s="178"/>
      <c r="T3" s="179"/>
      <c r="U3" s="106"/>
      <c r="V3" s="107">
        <f t="shared" si="0"/>
        <v>88</v>
      </c>
      <c r="W3" s="180"/>
      <c r="X3" s="181"/>
      <c r="Y3" s="182">
        <v>74</v>
      </c>
      <c r="Z3" s="108">
        <v>82</v>
      </c>
      <c r="AA3" s="58">
        <f t="shared" si="1"/>
        <v>68</v>
      </c>
      <c r="AB3" s="161">
        <f t="shared" si="2"/>
        <v>68</v>
      </c>
      <c r="AD3" s="209"/>
    </row>
    <row r="4" spans="1:30" x14ac:dyDescent="0.3">
      <c r="A4" s="186" t="s">
        <v>118</v>
      </c>
      <c r="B4" s="243">
        <v>12</v>
      </c>
      <c r="C4" s="128">
        <f>12+3</f>
        <v>15</v>
      </c>
      <c r="D4" s="166">
        <f>13+3</f>
        <v>16</v>
      </c>
      <c r="E4" s="111">
        <v>0</v>
      </c>
      <c r="F4" s="112" t="s">
        <v>132</v>
      </c>
      <c r="G4" s="113">
        <v>10</v>
      </c>
      <c r="H4" s="114"/>
      <c r="I4" s="115"/>
      <c r="J4" s="116"/>
      <c r="K4" s="163"/>
      <c r="L4" s="117">
        <v>24</v>
      </c>
      <c r="M4" s="118"/>
      <c r="N4" s="119"/>
      <c r="O4" s="120">
        <v>16</v>
      </c>
      <c r="P4" s="121"/>
      <c r="Q4" s="129"/>
      <c r="R4" s="122"/>
      <c r="S4" s="123"/>
      <c r="T4" s="124"/>
      <c r="U4" s="106"/>
      <c r="V4" s="107">
        <f t="shared" si="0"/>
        <v>40</v>
      </c>
      <c r="W4" s="125"/>
      <c r="X4" s="126"/>
      <c r="Y4" s="127">
        <v>55</v>
      </c>
      <c r="Z4" s="108">
        <v>95</v>
      </c>
      <c r="AA4" s="58">
        <f t="shared" si="1"/>
        <v>110</v>
      </c>
      <c r="AB4" s="161">
        <f t="shared" si="2"/>
        <v>95</v>
      </c>
      <c r="AD4" s="209"/>
    </row>
    <row r="5" spans="1:30" x14ac:dyDescent="0.3">
      <c r="A5" s="109" t="s">
        <v>71</v>
      </c>
      <c r="B5" s="105">
        <f>11</f>
        <v>11</v>
      </c>
      <c r="C5" s="128">
        <f>D5-1</f>
        <v>29</v>
      </c>
      <c r="D5" s="110">
        <f>30</f>
        <v>30</v>
      </c>
      <c r="E5" s="111">
        <v>0</v>
      </c>
      <c r="F5" s="112" t="s">
        <v>65</v>
      </c>
      <c r="G5" s="113">
        <v>0</v>
      </c>
      <c r="H5" s="114">
        <v>13</v>
      </c>
      <c r="I5" s="115"/>
      <c r="J5" s="195">
        <v>15</v>
      </c>
      <c r="K5" s="163"/>
      <c r="L5" s="117">
        <v>25</v>
      </c>
      <c r="M5" s="118">
        <v>8</v>
      </c>
      <c r="N5" s="119"/>
      <c r="O5" s="120">
        <v>14</v>
      </c>
      <c r="P5" s="121"/>
      <c r="Q5" s="184" t="s">
        <v>123</v>
      </c>
      <c r="R5" s="122"/>
      <c r="S5" s="123"/>
      <c r="T5" s="124"/>
      <c r="U5" s="106"/>
      <c r="V5" s="107">
        <f t="shared" si="0"/>
        <v>75</v>
      </c>
      <c r="W5" s="125"/>
      <c r="X5" s="126">
        <v>13</v>
      </c>
      <c r="Y5" s="127">
        <v>67</v>
      </c>
      <c r="Z5" s="244">
        <f>143+53</f>
        <v>196</v>
      </c>
      <c r="AA5" s="58">
        <f t="shared" si="1"/>
        <v>188</v>
      </c>
      <c r="AB5" s="161">
        <f t="shared" si="2"/>
        <v>201</v>
      </c>
      <c r="AD5" s="209"/>
    </row>
    <row r="6" spans="1:30" x14ac:dyDescent="0.3">
      <c r="A6" s="186" t="s">
        <v>119</v>
      </c>
      <c r="B6" s="105">
        <f>12</f>
        <v>12</v>
      </c>
      <c r="C6" s="128">
        <f>18+4</f>
        <v>22</v>
      </c>
      <c r="D6" s="110">
        <f>18+4+1</f>
        <v>23</v>
      </c>
      <c r="E6" s="111">
        <v>0</v>
      </c>
      <c r="F6" s="159" t="s">
        <v>65</v>
      </c>
      <c r="G6" s="113">
        <v>0</v>
      </c>
      <c r="H6" s="114">
        <v>14</v>
      </c>
      <c r="I6" s="115"/>
      <c r="J6" s="116">
        <v>31</v>
      </c>
      <c r="K6" s="163"/>
      <c r="L6" s="117">
        <v>21</v>
      </c>
      <c r="M6" s="162">
        <v>10</v>
      </c>
      <c r="N6" s="119"/>
      <c r="O6" s="120">
        <v>27</v>
      </c>
      <c r="P6" s="121"/>
      <c r="Q6" s="129"/>
      <c r="R6" s="122"/>
      <c r="S6" s="123"/>
      <c r="T6" s="124"/>
      <c r="U6" s="106"/>
      <c r="V6" s="107">
        <f t="shared" si="0"/>
        <v>103</v>
      </c>
      <c r="W6" s="125"/>
      <c r="X6" s="126"/>
      <c r="Y6" s="127">
        <v>93</v>
      </c>
      <c r="Z6" s="108">
        <v>69</v>
      </c>
      <c r="AA6" s="58">
        <f t="shared" si="1"/>
        <v>59</v>
      </c>
      <c r="AB6" s="161">
        <f t="shared" si="2"/>
        <v>59</v>
      </c>
      <c r="AD6" s="209"/>
    </row>
    <row r="7" spans="1:30" x14ac:dyDescent="0.3">
      <c r="A7" s="186" t="s">
        <v>135</v>
      </c>
      <c r="B7" s="105">
        <v>14</v>
      </c>
      <c r="C7" s="128">
        <v>16</v>
      </c>
      <c r="D7" s="110">
        <v>18</v>
      </c>
      <c r="E7" s="111">
        <v>19</v>
      </c>
      <c r="F7" s="159" t="s">
        <v>65</v>
      </c>
      <c r="G7" s="113">
        <v>0</v>
      </c>
      <c r="H7" s="114">
        <v>10</v>
      </c>
      <c r="I7" s="115"/>
      <c r="J7" s="116">
        <v>14</v>
      </c>
      <c r="K7" s="163"/>
      <c r="L7" s="117"/>
      <c r="M7" s="118">
        <v>19</v>
      </c>
      <c r="N7" s="119"/>
      <c r="O7" s="120"/>
      <c r="P7" s="121"/>
      <c r="Q7" s="129"/>
      <c r="R7" s="122"/>
      <c r="S7" s="123"/>
      <c r="T7" s="124"/>
      <c r="U7" s="106"/>
      <c r="V7" s="107">
        <f t="shared" ref="V7" si="3">SUM(H7:U7)</f>
        <v>43</v>
      </c>
      <c r="W7" s="125"/>
      <c r="X7" s="126"/>
      <c r="Y7" s="127">
        <v>45</v>
      </c>
      <c r="Z7" s="108">
        <v>20</v>
      </c>
      <c r="AA7" s="58">
        <f t="shared" ref="AA7" si="4">SUM(Y7:Z7)-(V7+W7)</f>
        <v>22</v>
      </c>
      <c r="AB7" s="161">
        <f t="shared" ref="AB7" si="5">SMALL(Z7:AA7,1)+X7</f>
        <v>20</v>
      </c>
      <c r="AD7" s="209"/>
    </row>
    <row r="8" spans="1:30" x14ac:dyDescent="0.3">
      <c r="A8" s="186" t="s">
        <v>150</v>
      </c>
      <c r="B8" s="105">
        <f>13</f>
        <v>13</v>
      </c>
      <c r="C8" s="183">
        <f>13</f>
        <v>13</v>
      </c>
      <c r="D8" s="110">
        <f>B8</f>
        <v>13</v>
      </c>
      <c r="E8" s="111">
        <v>0</v>
      </c>
      <c r="F8" s="112" t="s">
        <v>65</v>
      </c>
      <c r="G8" s="113">
        <v>0</v>
      </c>
      <c r="H8" s="114">
        <v>10</v>
      </c>
      <c r="I8" s="115"/>
      <c r="J8" s="116">
        <v>25</v>
      </c>
      <c r="K8" s="163"/>
      <c r="L8" s="117"/>
      <c r="M8" s="118">
        <v>10</v>
      </c>
      <c r="N8" s="119"/>
      <c r="O8" s="120"/>
      <c r="P8" s="121"/>
      <c r="Q8" s="129"/>
      <c r="R8" s="122"/>
      <c r="S8" s="123"/>
      <c r="T8" s="124"/>
      <c r="U8" s="106"/>
      <c r="V8" s="107">
        <f t="shared" ref="V8" si="6">SUM(H8:U8)</f>
        <v>45</v>
      </c>
      <c r="W8" s="125"/>
      <c r="X8" s="126"/>
      <c r="Y8" s="127">
        <v>44</v>
      </c>
      <c r="Z8" s="108">
        <v>51</v>
      </c>
      <c r="AA8" s="58">
        <f t="shared" ref="AA8" si="7">SUM(Y8:Z8)-(V8+W8)</f>
        <v>50</v>
      </c>
      <c r="AB8" s="161">
        <f t="shared" ref="AB8" si="8">SMALL(Z8:AA8,1)+X8</f>
        <v>50</v>
      </c>
      <c r="AD8" s="160"/>
    </row>
    <row r="9" spans="1:30" x14ac:dyDescent="0.3">
      <c r="A9" s="145" t="s">
        <v>160</v>
      </c>
      <c r="B9" s="105">
        <v>16</v>
      </c>
      <c r="C9" s="128">
        <v>17</v>
      </c>
      <c r="D9" s="110">
        <v>23</v>
      </c>
      <c r="E9" s="111">
        <v>0</v>
      </c>
      <c r="F9" s="112" t="s">
        <v>65</v>
      </c>
      <c r="G9" s="113">
        <v>0</v>
      </c>
      <c r="H9" s="114">
        <v>33</v>
      </c>
      <c r="I9" s="115"/>
      <c r="J9" s="116"/>
      <c r="K9" s="163"/>
      <c r="L9" s="117"/>
      <c r="M9" s="118">
        <v>15</v>
      </c>
      <c r="N9" s="119"/>
      <c r="O9" s="245" t="s">
        <v>123</v>
      </c>
      <c r="P9" s="121"/>
      <c r="Q9" s="129"/>
      <c r="R9" s="246" t="s">
        <v>123</v>
      </c>
      <c r="S9" s="123"/>
      <c r="T9" s="124">
        <v>127</v>
      </c>
      <c r="U9" s="106"/>
      <c r="V9" s="107">
        <f t="shared" ref="V9" si="9">SUM(H9:U9)</f>
        <v>175</v>
      </c>
      <c r="W9" s="125"/>
      <c r="X9" s="126"/>
      <c r="Y9" s="127"/>
      <c r="Z9" s="244">
        <f>140+11</f>
        <v>151</v>
      </c>
      <c r="AA9" s="58">
        <f t="shared" ref="AA9" si="10">SUM(Y9:Z9)-(V9+W9)</f>
        <v>-24</v>
      </c>
      <c r="AB9" s="161">
        <f t="shared" ref="AB9" si="11">SMALL(Z9:AA9,1)+X9</f>
        <v>-24</v>
      </c>
      <c r="AD9" s="160"/>
    </row>
    <row r="10" spans="1:30" x14ac:dyDescent="0.3">
      <c r="A10" s="145" t="s">
        <v>154</v>
      </c>
      <c r="B10" s="105">
        <v>12</v>
      </c>
      <c r="C10" s="128">
        <v>16</v>
      </c>
      <c r="D10" s="110">
        <v>17</v>
      </c>
      <c r="E10" s="111">
        <v>0</v>
      </c>
      <c r="F10" s="112" t="s">
        <v>65</v>
      </c>
      <c r="G10" s="113">
        <v>0</v>
      </c>
      <c r="H10" s="114"/>
      <c r="I10" s="115"/>
      <c r="J10" s="116"/>
      <c r="K10" s="163"/>
      <c r="L10" s="117"/>
      <c r="M10" s="118"/>
      <c r="N10" s="119"/>
      <c r="O10" s="245" t="s">
        <v>123</v>
      </c>
      <c r="P10" s="121"/>
      <c r="Q10" s="184" t="s">
        <v>123</v>
      </c>
      <c r="R10" s="122"/>
      <c r="S10" s="123"/>
      <c r="T10" s="124"/>
      <c r="U10" s="106"/>
      <c r="V10" s="107">
        <f t="shared" ref="V10" si="12">SUM(H10:U10)</f>
        <v>0</v>
      </c>
      <c r="W10" s="125"/>
      <c r="X10" s="126"/>
      <c r="Y10" s="127"/>
      <c r="Z10" s="108">
        <v>78</v>
      </c>
      <c r="AA10" s="58">
        <f t="shared" ref="AA10" si="13">SUM(Y10:Z10)-(V10+W10)</f>
        <v>78</v>
      </c>
      <c r="AB10" s="161">
        <f t="shared" ref="AB10" si="14">SMALL(Z10:AA10,1)+X10</f>
        <v>78</v>
      </c>
      <c r="AD10" s="160"/>
    </row>
    <row r="11" spans="1:30" x14ac:dyDescent="0.3">
      <c r="A11" s="145" t="s">
        <v>161</v>
      </c>
      <c r="B11" s="105">
        <v>15</v>
      </c>
      <c r="C11" s="183">
        <v>16</v>
      </c>
      <c r="D11" s="110">
        <v>20</v>
      </c>
      <c r="E11" s="111">
        <v>0</v>
      </c>
      <c r="F11" s="112" t="s">
        <v>65</v>
      </c>
      <c r="G11" s="113">
        <v>0</v>
      </c>
      <c r="H11" s="114"/>
      <c r="I11" s="115"/>
      <c r="J11" s="116"/>
      <c r="K11" s="163"/>
      <c r="L11" s="117"/>
      <c r="M11" s="118"/>
      <c r="N11" s="119"/>
      <c r="O11" s="245" t="s">
        <v>123</v>
      </c>
      <c r="P11" s="121"/>
      <c r="Q11" s="184" t="s">
        <v>123</v>
      </c>
      <c r="R11" s="122"/>
      <c r="S11" s="123"/>
      <c r="T11" s="124"/>
      <c r="U11" s="106"/>
      <c r="V11" s="107">
        <f t="shared" ref="V11:V12" si="15">SUM(H11:U11)</f>
        <v>0</v>
      </c>
      <c r="W11" s="125"/>
      <c r="X11" s="126"/>
      <c r="Y11" s="127"/>
      <c r="Z11" s="108">
        <v>110</v>
      </c>
      <c r="AA11" s="58">
        <f t="shared" ref="AA11:AA12" si="16">SUM(Y11:Z11)-(V11+W11)</f>
        <v>110</v>
      </c>
      <c r="AB11" s="161">
        <f t="shared" ref="AB11:AB13" si="17">SMALL(Z11:AA11,1)+X11</f>
        <v>110</v>
      </c>
      <c r="AD11" s="160"/>
    </row>
    <row r="12" spans="1:30" x14ac:dyDescent="0.3">
      <c r="A12" s="145" t="s">
        <v>156</v>
      </c>
      <c r="B12" s="243">
        <v>13</v>
      </c>
      <c r="C12" s="128">
        <v>23</v>
      </c>
      <c r="D12" s="166">
        <v>25</v>
      </c>
      <c r="E12" s="111">
        <v>0</v>
      </c>
      <c r="F12" s="112" t="s">
        <v>65</v>
      </c>
      <c r="G12" s="113">
        <v>0</v>
      </c>
      <c r="H12" s="114">
        <v>82</v>
      </c>
      <c r="I12" s="115"/>
      <c r="J12" s="116">
        <v>48</v>
      </c>
      <c r="K12" s="194"/>
      <c r="L12" s="117">
        <v>14</v>
      </c>
      <c r="M12" s="118"/>
      <c r="N12" s="119"/>
      <c r="O12" s="245" t="s">
        <v>123</v>
      </c>
      <c r="P12" s="121"/>
      <c r="Q12" s="129"/>
      <c r="R12" s="246" t="s">
        <v>123</v>
      </c>
      <c r="S12" s="123"/>
      <c r="T12" s="124"/>
      <c r="U12" s="106"/>
      <c r="V12" s="107">
        <f t="shared" si="15"/>
        <v>144</v>
      </c>
      <c r="W12" s="125"/>
      <c r="X12" s="126"/>
      <c r="Y12" s="127"/>
      <c r="Z12" s="108">
        <v>104</v>
      </c>
      <c r="AA12" s="58">
        <f t="shared" si="16"/>
        <v>-40</v>
      </c>
      <c r="AB12" s="161">
        <f t="shared" si="17"/>
        <v>-40</v>
      </c>
      <c r="AD12" s="160"/>
    </row>
    <row r="13" spans="1:30" x14ac:dyDescent="0.3">
      <c r="A13" s="145" t="s">
        <v>176</v>
      </c>
      <c r="B13" s="220">
        <v>12</v>
      </c>
      <c r="C13" s="221">
        <v>14</v>
      </c>
      <c r="D13" s="222">
        <v>17</v>
      </c>
      <c r="E13" s="223">
        <v>0</v>
      </c>
      <c r="F13" s="224" t="s">
        <v>65</v>
      </c>
      <c r="G13" s="225">
        <v>0</v>
      </c>
      <c r="H13" s="226">
        <v>54</v>
      </c>
      <c r="I13" s="227"/>
      <c r="J13" s="228"/>
      <c r="K13" s="229"/>
      <c r="L13" s="117"/>
      <c r="M13" s="118"/>
      <c r="N13" s="230"/>
      <c r="O13" s="245" t="s">
        <v>123</v>
      </c>
      <c r="P13" s="231">
        <v>17</v>
      </c>
      <c r="Q13" s="184" t="s">
        <v>123</v>
      </c>
      <c r="R13" s="232"/>
      <c r="S13" s="233"/>
      <c r="T13" s="234"/>
      <c r="U13" s="235"/>
      <c r="V13" s="236">
        <f t="shared" ref="V13" si="18">SUM(H13:U13)</f>
        <v>71</v>
      </c>
      <c r="W13" s="237"/>
      <c r="X13" s="238"/>
      <c r="Y13" s="239"/>
      <c r="Z13" s="240">
        <v>53</v>
      </c>
      <c r="AA13" s="241">
        <f t="shared" ref="AA13" si="19">SUM(Y13:Z13)-(V13+W13)</f>
        <v>-18</v>
      </c>
      <c r="AB13" s="242">
        <f t="shared" si="17"/>
        <v>-18</v>
      </c>
      <c r="AD13" s="160"/>
    </row>
    <row r="14" spans="1:30" x14ac:dyDescent="0.3">
      <c r="A14" s="145" t="s">
        <v>184</v>
      </c>
      <c r="B14" s="220">
        <v>12</v>
      </c>
      <c r="C14" s="221">
        <v>12</v>
      </c>
      <c r="D14" s="222">
        <v>14</v>
      </c>
      <c r="E14" s="223">
        <v>0</v>
      </c>
      <c r="F14" s="224" t="s">
        <v>65</v>
      </c>
      <c r="G14" s="225">
        <v>0</v>
      </c>
      <c r="H14" s="226">
        <v>43</v>
      </c>
      <c r="I14" s="227"/>
      <c r="J14" s="228">
        <v>15</v>
      </c>
      <c r="K14" s="229"/>
      <c r="L14" s="117"/>
      <c r="M14" s="118"/>
      <c r="N14" s="230"/>
      <c r="O14" s="245" t="s">
        <v>123</v>
      </c>
      <c r="P14" s="231">
        <v>9</v>
      </c>
      <c r="Q14" s="184" t="s">
        <v>123</v>
      </c>
      <c r="R14" s="232"/>
      <c r="S14" s="233"/>
      <c r="T14" s="234"/>
      <c r="U14" s="235"/>
      <c r="V14" s="236">
        <f t="shared" ref="V14" si="20">SUM(H14:U14)</f>
        <v>67</v>
      </c>
      <c r="W14" s="237"/>
      <c r="X14" s="238"/>
      <c r="Y14" s="239"/>
      <c r="Z14" s="240">
        <v>53</v>
      </c>
      <c r="AA14" s="241">
        <f t="shared" ref="AA14" si="21">SUM(Y14:Z14)-(V14+W14)</f>
        <v>-14</v>
      </c>
      <c r="AB14" s="242">
        <f t="shared" ref="AB14" si="22">SMALL(Z14:AA14,1)+X14</f>
        <v>-14</v>
      </c>
      <c r="AD14" s="160"/>
    </row>
  </sheetData>
  <sortState xmlns:xlrd2="http://schemas.microsoft.com/office/spreadsheetml/2017/richdata2" ref="A2:AD7">
    <sortCondition ref="A2:A7"/>
  </sortState>
  <conditionalFormatting sqref="AB2 AB6">
    <cfRule type="cellIs" dxfId="19" priority="151" stopIfTrue="1" operator="lessThan">
      <formula>0.5</formula>
    </cfRule>
    <cfRule type="cellIs" dxfId="18" priority="152" operator="lessThan">
      <formula>0.5*Z2</formula>
    </cfRule>
  </conditionalFormatting>
  <conditionalFormatting sqref="AB3:AB4">
    <cfRule type="cellIs" dxfId="17" priority="51" stopIfTrue="1" operator="lessThan">
      <formula>0.5</formula>
    </cfRule>
    <cfRule type="cellIs" dxfId="16" priority="52" operator="lessThan">
      <formula>0.5*Z3</formula>
    </cfRule>
  </conditionalFormatting>
  <conditionalFormatting sqref="AB5">
    <cfRule type="cellIs" dxfId="15" priority="49" stopIfTrue="1" operator="lessThan">
      <formula>0.5</formula>
    </cfRule>
    <cfRule type="cellIs" dxfId="14" priority="50" operator="lessThan">
      <formula>0.5*Z5</formula>
    </cfRule>
  </conditionalFormatting>
  <conditionalFormatting sqref="AB9">
    <cfRule type="cellIs" dxfId="13" priority="33" stopIfTrue="1" operator="lessThan">
      <formula>0.5</formula>
    </cfRule>
    <cfRule type="cellIs" dxfId="12" priority="34" operator="lessThan">
      <formula>0.5*Z9</formula>
    </cfRule>
  </conditionalFormatting>
  <conditionalFormatting sqref="AB7">
    <cfRule type="cellIs" dxfId="11" priority="31" stopIfTrue="1" operator="lessThan">
      <formula>0.5</formula>
    </cfRule>
    <cfRule type="cellIs" dxfId="10" priority="32" operator="lessThan">
      <formula>0.5*Z7</formula>
    </cfRule>
  </conditionalFormatting>
  <conditionalFormatting sqref="AB10">
    <cfRule type="cellIs" dxfId="9" priority="27" stopIfTrue="1" operator="lessThan">
      <formula>0.5</formula>
    </cfRule>
    <cfRule type="cellIs" dxfId="8" priority="28" operator="lessThan">
      <formula>0.5*Z10</formula>
    </cfRule>
  </conditionalFormatting>
  <conditionalFormatting sqref="AB11:AB12">
    <cfRule type="cellIs" dxfId="7" priority="25" stopIfTrue="1" operator="lessThan">
      <formula>0.5</formula>
    </cfRule>
    <cfRule type="cellIs" dxfId="6" priority="26" operator="lessThan">
      <formula>0.5*Z11</formula>
    </cfRule>
  </conditionalFormatting>
  <conditionalFormatting sqref="AB8">
    <cfRule type="cellIs" dxfId="5" priority="5" stopIfTrue="1" operator="lessThan">
      <formula>0.5</formula>
    </cfRule>
    <cfRule type="cellIs" dxfId="4" priority="6" operator="lessThan">
      <formula>0.5*Z8</formula>
    </cfRule>
  </conditionalFormatting>
  <conditionalFormatting sqref="AB13">
    <cfRule type="cellIs" dxfId="3" priority="3" stopIfTrue="1" operator="lessThan">
      <formula>0.5</formula>
    </cfRule>
    <cfRule type="cellIs" dxfId="2" priority="4" operator="lessThan">
      <formula>0.5*Z13</formula>
    </cfRule>
  </conditionalFormatting>
  <conditionalFormatting sqref="AB14">
    <cfRule type="cellIs" dxfId="1" priority="1" stopIfTrue="1" operator="lessThan">
      <formula>0.5</formula>
    </cfRule>
    <cfRule type="cellIs" dxfId="0" priority="2" operator="lessThan">
      <formula>0.5*Z14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7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7</v>
      </c>
      <c r="E3" s="10">
        <f ca="1">RANDBETWEEN(1,4)+RANDBETWEEN(1,4)+RANDBETWEEN(1,4)</f>
        <v>10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10</v>
      </c>
      <c r="E4" s="10">
        <f ca="1">RANDBETWEEN(1,6)+RANDBETWEEN(1,6)+RANDBETWEEN(1,6)</f>
        <v>12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8</v>
      </c>
      <c r="D5" s="10">
        <f ca="1">RANDBETWEEN(1,8)+RANDBETWEEN(1,8)</f>
        <v>4</v>
      </c>
      <c r="E5" s="10">
        <f ca="1">RANDBETWEEN(1,8)+RANDBETWEEN(1,8)+RANDBETWEEN(1,8)</f>
        <v>8</v>
      </c>
      <c r="F5" s="10">
        <f ca="1">RANDBETWEEN(1,8)+RANDBETWEEN(1,8)+RANDBETWEEN(1,8)+RANDBETWEEN(1,8)</f>
        <v>22</v>
      </c>
      <c r="G5" s="10">
        <f ca="1">RANDBETWEEN(1,8)+RANDBETWEEN(1,8)+RANDBETWEEN(1,8)+RANDBETWEEN(1,8)+RANDBETWEEN(1,8)</f>
        <v>30</v>
      </c>
      <c r="H5" s="11">
        <f ca="1">RANDBETWEEN(1,8)+RANDBETWEEN(1,8)+RANDBETWEEN(1,8)+RANDBETWEEN(1,8)+RANDBETWEEN(1,8)+RANDBETWEEN(1,8)</f>
        <v>23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10</v>
      </c>
      <c r="D6" s="10">
        <f ca="1">RANDBETWEEN(1,10)+RANDBETWEEN(1,10)</f>
        <v>15</v>
      </c>
      <c r="E6" s="10">
        <f ca="1">RANDBETWEEN(1,10)+RANDBETWEEN(1,10)+RANDBETWEEN(1,10)</f>
        <v>12</v>
      </c>
      <c r="F6" s="10">
        <f ca="1">RANDBETWEEN(1,10)+RANDBETWEEN(1,10)+RANDBETWEEN(1,10)+RANDBETWEEN(1,10)</f>
        <v>17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19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12</v>
      </c>
      <c r="D7" s="10">
        <f ca="1">RANDBETWEEN(1,12)+RANDBETWEEN(1,12)</f>
        <v>17</v>
      </c>
      <c r="E7" s="10">
        <f ca="1">RANDBETWEEN(1,12)+RANDBETWEEN(1,12)+RANDBETWEEN(1,12)</f>
        <v>11</v>
      </c>
      <c r="F7" s="10">
        <f ca="1">RANDBETWEEN(1,12)+RANDBETWEEN(1,12)+RANDBETWEEN(1,12)+RANDBETWEEN(1,12)</f>
        <v>33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18</v>
      </c>
      <c r="D8" s="10">
        <f ca="1">RANDBETWEEN(1,20)+RANDBETWEEN(1,20)</f>
        <v>12</v>
      </c>
      <c r="E8" s="10">
        <f ca="1">RANDBETWEEN(1,20)+RANDBETWEEN(1,20)+RANDBETWEEN(1,20)</f>
        <v>36</v>
      </c>
      <c r="F8" s="10">
        <f ca="1">RANDBETWEEN(1,20)+RANDBETWEEN(1,20)+RANDBETWEEN(1,20)+RANDBETWEEN(1,20)</f>
        <v>39</v>
      </c>
      <c r="G8" s="10">
        <f ca="1">RANDBETWEEN(1,20)+RANDBETWEEN(1,20)+RANDBETWEEN(1,20)+RANDBETWEEN(1,20)+RANDBETWEEN(1,20)</f>
        <v>69</v>
      </c>
      <c r="H8" s="11">
        <f ca="1">RANDBETWEEN(1,20)+RANDBETWEEN(1,20)+RANDBETWEEN(1,20)+RANDBETWEEN(1,20)+RANDBETWEEN(1,20)+RANDBETWEEN(1,20)</f>
        <v>82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15</v>
      </c>
      <c r="D9" s="13">
        <f ca="1">RANDBETWEEN(1,100)+RANDBETWEEN(1,100)</f>
        <v>90</v>
      </c>
      <c r="E9" s="13">
        <f ca="1">RANDBETWEEN(1,100)+RANDBETWEEN(1,100)+RANDBETWEEN(1,100)</f>
        <v>209</v>
      </c>
      <c r="F9" s="13">
        <f ca="1">RANDBETWEEN(1,100)+RANDBETWEEN(1,100)+RANDBETWEEN(1,100)+RANDBETWEEN(1,100)</f>
        <v>131</v>
      </c>
      <c r="G9" s="13">
        <f ca="1">RANDBETWEEN(1,100)+RANDBETWEEN(1,100)+RANDBETWEEN(1,100)+RANDBETWEEN(1,100)+RANDBETWEEN(1,100)</f>
        <v>140</v>
      </c>
      <c r="H9" s="14">
        <f ca="1">RANDBETWEEN(1,100)+RANDBETWEEN(1,100)+RANDBETWEEN(1,100)+RANDBETWEEN(1,100)+RANDBETWEEN(1,100)+RANDBETWEEN(1,100)</f>
        <v>234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2020-08-29T12:05:40Z</dcterms:modified>
</cp:coreProperties>
</file>