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105" yWindow="-15" windowWidth="11910" windowHeight="10725" activeTab="3"/>
  </bookViews>
  <sheets>
    <sheet name="Initiative" sheetId="13" r:id="rId1"/>
    <sheet name="Attacks" sheetId="16" r:id="rId2"/>
    <sheet name="Saves" sheetId="10" r:id="rId3"/>
    <sheet name="HPs" sheetId="14" r:id="rId4"/>
    <sheet name="Rolls" sheetId="15" r:id="rId5"/>
  </sheets>
  <calcPr calcId="145621"/>
</workbook>
</file>

<file path=xl/calcChain.xml><?xml version="1.0" encoding="utf-8"?>
<calcChain xmlns="http://schemas.openxmlformats.org/spreadsheetml/2006/main">
  <c r="U7" i="14" l="1"/>
  <c r="G3" i="16" l="1"/>
  <c r="H3" i="16" s="1"/>
  <c r="Z3" i="16"/>
  <c r="AA3" i="16" s="1"/>
  <c r="AC3" i="16" s="1"/>
  <c r="G4" i="16"/>
  <c r="H4" i="16" s="1"/>
  <c r="J4" i="16" s="1"/>
  <c r="Z4" i="16"/>
  <c r="AA4" i="16" s="1"/>
  <c r="G5" i="16"/>
  <c r="H5" i="16" s="1"/>
  <c r="J5" i="16" s="1"/>
  <c r="Z5" i="16"/>
  <c r="AA5" i="16" s="1"/>
  <c r="G6" i="16"/>
  <c r="H6" i="16" s="1"/>
  <c r="J6" i="16" s="1"/>
  <c r="Z6" i="16"/>
  <c r="AA6" i="16" s="1"/>
  <c r="G7" i="16"/>
  <c r="H7" i="16" s="1"/>
  <c r="J7" i="16" s="1"/>
  <c r="Z7" i="16"/>
  <c r="AA7" i="16" s="1"/>
  <c r="G8" i="16"/>
  <c r="H8" i="16" s="1"/>
  <c r="J8" i="16" s="1"/>
  <c r="Z8" i="16"/>
  <c r="AA8" i="16" s="1"/>
  <c r="AF8" i="16" s="1"/>
  <c r="G9" i="16"/>
  <c r="H9" i="16" s="1"/>
  <c r="J9" i="16" s="1"/>
  <c r="Z9" i="16"/>
  <c r="AA9" i="16" s="1"/>
  <c r="AD9" i="16" s="1"/>
  <c r="G10" i="16"/>
  <c r="H10" i="16" s="1"/>
  <c r="L10" i="16" s="1"/>
  <c r="Z10" i="16"/>
  <c r="AA10" i="16" s="1"/>
  <c r="AF10" i="16" s="1"/>
  <c r="G11" i="16"/>
  <c r="H11" i="16" s="1"/>
  <c r="L11" i="16" s="1"/>
  <c r="Z11" i="16"/>
  <c r="AA11" i="16" s="1"/>
  <c r="G12" i="16"/>
  <c r="H12" i="16" s="1"/>
  <c r="Z12" i="16"/>
  <c r="AA12" i="16" s="1"/>
  <c r="G13" i="16"/>
  <c r="H13" i="16" s="1"/>
  <c r="Z13" i="16"/>
  <c r="AA13" i="16" s="1"/>
  <c r="AC13" i="16" s="1"/>
  <c r="P5" i="16" l="1"/>
  <c r="P8" i="16"/>
  <c r="L8" i="16"/>
  <c r="P7" i="16"/>
  <c r="P10" i="16"/>
  <c r="L9" i="16"/>
  <c r="R8" i="16"/>
  <c r="N8" i="16"/>
  <c r="L7" i="16"/>
  <c r="P4" i="16"/>
  <c r="AH3" i="16"/>
  <c r="P9" i="16"/>
  <c r="AF7" i="16"/>
  <c r="AJ7" i="16"/>
  <c r="AC11" i="16"/>
  <c r="AF11" i="16"/>
  <c r="AJ11" i="16"/>
  <c r="P6" i="16"/>
  <c r="R11" i="16"/>
  <c r="N11" i="16"/>
  <c r="J11" i="16"/>
  <c r="R10" i="16"/>
  <c r="N10" i="16"/>
  <c r="J10" i="16"/>
  <c r="R9" i="16"/>
  <c r="N9" i="16"/>
  <c r="AJ8" i="16"/>
  <c r="R7" i="16"/>
  <c r="N7" i="16"/>
  <c r="L6" i="16"/>
  <c r="L5" i="16"/>
  <c r="L4" i="16"/>
  <c r="AJ3" i="16"/>
  <c r="AF3" i="16"/>
  <c r="P11" i="16"/>
  <c r="AC12" i="16"/>
  <c r="AF12" i="16"/>
  <c r="AJ12" i="16"/>
  <c r="AD12" i="16"/>
  <c r="AH12" i="16"/>
  <c r="AD6" i="16"/>
  <c r="AJ6" i="16"/>
  <c r="AD5" i="16"/>
  <c r="AJ5" i="16"/>
  <c r="AF5" i="16"/>
  <c r="AD4" i="16"/>
  <c r="AJ4" i="16"/>
  <c r="AF4" i="16"/>
  <c r="AD3" i="16"/>
  <c r="AJ10" i="16"/>
  <c r="AJ13" i="16"/>
  <c r="AH11" i="16"/>
  <c r="AD11" i="16"/>
  <c r="R6" i="16"/>
  <c r="N6" i="16"/>
  <c r="R5" i="16"/>
  <c r="N5" i="16"/>
  <c r="R4" i="16"/>
  <c r="N4" i="16"/>
  <c r="J12" i="16"/>
  <c r="K12" i="16"/>
  <c r="M12" i="16"/>
  <c r="O12" i="16"/>
  <c r="Q12" i="16"/>
  <c r="L12" i="16"/>
  <c r="N12" i="16"/>
  <c r="P12" i="16"/>
  <c r="R12" i="16"/>
  <c r="N13" i="16"/>
  <c r="K13" i="16"/>
  <c r="M13" i="16"/>
  <c r="O13" i="16"/>
  <c r="Q13" i="16"/>
  <c r="J13" i="16"/>
  <c r="L13" i="16"/>
  <c r="P13" i="16"/>
  <c r="R13" i="16"/>
  <c r="AH13" i="16"/>
  <c r="AF13" i="16"/>
  <c r="AD13" i="16"/>
  <c r="AC10" i="16"/>
  <c r="AE10" i="16"/>
  <c r="AG10" i="16"/>
  <c r="AI10" i="16"/>
  <c r="AK10" i="16"/>
  <c r="AJ9" i="16"/>
  <c r="AF9" i="16"/>
  <c r="AC8" i="16"/>
  <c r="AE8" i="16"/>
  <c r="AG8" i="16"/>
  <c r="AI8" i="16"/>
  <c r="AK8" i="16"/>
  <c r="AC7" i="16"/>
  <c r="AE7" i="16"/>
  <c r="AG7" i="16"/>
  <c r="AI7" i="16"/>
  <c r="AK7" i="16"/>
  <c r="AF6" i="16"/>
  <c r="AK13" i="16"/>
  <c r="AI13" i="16"/>
  <c r="AG13" i="16"/>
  <c r="AE13" i="16"/>
  <c r="AK12" i="16"/>
  <c r="AI12" i="16"/>
  <c r="AG12" i="16"/>
  <c r="AE12" i="16"/>
  <c r="AK11" i="16"/>
  <c r="AI11" i="16"/>
  <c r="AG11" i="16"/>
  <c r="AE11" i="16"/>
  <c r="K11" i="16"/>
  <c r="M11" i="16"/>
  <c r="O11" i="16"/>
  <c r="Q11" i="16"/>
  <c r="AH10" i="16"/>
  <c r="AD10" i="16"/>
  <c r="K10" i="16"/>
  <c r="M10" i="16"/>
  <c r="O10" i="16"/>
  <c r="Q10" i="16"/>
  <c r="AH9" i="16"/>
  <c r="K9" i="16"/>
  <c r="M9" i="16"/>
  <c r="O9" i="16"/>
  <c r="Q9" i="16"/>
  <c r="AH8" i="16"/>
  <c r="AD8" i="16"/>
  <c r="K8" i="16"/>
  <c r="M8" i="16"/>
  <c r="O8" i="16"/>
  <c r="Q8" i="16"/>
  <c r="AH7" i="16"/>
  <c r="AD7" i="16"/>
  <c r="K7" i="16"/>
  <c r="M7" i="16"/>
  <c r="O7" i="16"/>
  <c r="Q7" i="16"/>
  <c r="AH6" i="16"/>
  <c r="K6" i="16"/>
  <c r="M6" i="16"/>
  <c r="O6" i="16"/>
  <c r="Q6" i="16"/>
  <c r="AH5" i="16"/>
  <c r="K5" i="16"/>
  <c r="M5" i="16"/>
  <c r="O5" i="16"/>
  <c r="Q5" i="16"/>
  <c r="AH4" i="16"/>
  <c r="K4" i="16"/>
  <c r="M4" i="16"/>
  <c r="O4" i="16"/>
  <c r="Q4" i="16"/>
  <c r="AC9" i="16"/>
  <c r="AE9" i="16"/>
  <c r="AG9" i="16"/>
  <c r="AI9" i="16"/>
  <c r="AK9" i="16"/>
  <c r="AC6" i="16"/>
  <c r="AE6" i="16"/>
  <c r="AG6" i="16"/>
  <c r="AI6" i="16"/>
  <c r="AK6" i="16"/>
  <c r="AC5" i="16"/>
  <c r="AE5" i="16"/>
  <c r="AG5" i="16"/>
  <c r="AI5" i="16"/>
  <c r="AK5" i="16"/>
  <c r="AC4" i="16"/>
  <c r="AE4" i="16"/>
  <c r="AG4" i="16"/>
  <c r="AI4" i="16"/>
  <c r="AK4" i="16"/>
  <c r="J3" i="16"/>
  <c r="L3" i="16"/>
  <c r="N3" i="16"/>
  <c r="P3" i="16"/>
  <c r="R3" i="16"/>
  <c r="K3" i="16"/>
  <c r="M3" i="16"/>
  <c r="O3" i="16"/>
  <c r="Q3" i="16"/>
  <c r="AK3" i="16"/>
  <c r="AI3" i="16"/>
  <c r="AG3" i="16"/>
  <c r="AE3" i="16"/>
  <c r="D15" i="13"/>
  <c r="E15" i="13" s="1"/>
  <c r="D14" i="13"/>
  <c r="E14" i="13" s="1"/>
  <c r="D13" i="13"/>
  <c r="D12" i="13"/>
  <c r="D11" i="13"/>
  <c r="D10" i="13"/>
  <c r="D9" i="13"/>
  <c r="D8" i="13"/>
  <c r="E8" i="13" s="1"/>
  <c r="D7" i="13"/>
  <c r="E7" i="13" s="1"/>
  <c r="D6" i="13"/>
  <c r="D5" i="13"/>
  <c r="D4" i="13"/>
  <c r="D3" i="13"/>
  <c r="E3" i="13" s="1"/>
  <c r="D2" i="13"/>
  <c r="E2" i="13" s="1"/>
  <c r="E5" i="13"/>
  <c r="D37" i="10" l="1"/>
  <c r="E37" i="10" s="1"/>
  <c r="D36" i="10"/>
  <c r="E36" i="10" s="1"/>
  <c r="D35" i="10"/>
  <c r="E35" i="10" s="1"/>
  <c r="R22" i="14"/>
  <c r="V22" i="14" s="1"/>
  <c r="W22" i="14" s="1"/>
  <c r="V35" i="10" l="1"/>
  <c r="T35" i="10"/>
  <c r="R35" i="10"/>
  <c r="P35" i="10"/>
  <c r="N35" i="10"/>
  <c r="L35" i="10"/>
  <c r="J35" i="10"/>
  <c r="H35" i="10"/>
  <c r="U35" i="10"/>
  <c r="S35" i="10"/>
  <c r="Q35" i="10"/>
  <c r="O35" i="10"/>
  <c r="M35" i="10"/>
  <c r="K35" i="10"/>
  <c r="I35" i="10"/>
  <c r="G35" i="10"/>
  <c r="V37" i="10"/>
  <c r="T37" i="10"/>
  <c r="R37" i="10"/>
  <c r="P37" i="10"/>
  <c r="N37" i="10"/>
  <c r="L37" i="10"/>
  <c r="J37" i="10"/>
  <c r="H37" i="10"/>
  <c r="U37" i="10"/>
  <c r="S37" i="10"/>
  <c r="Q37" i="10"/>
  <c r="O37" i="10"/>
  <c r="M37" i="10"/>
  <c r="K37" i="10"/>
  <c r="I37" i="10"/>
  <c r="G37" i="10"/>
  <c r="V36" i="10"/>
  <c r="T36" i="10"/>
  <c r="R36" i="10"/>
  <c r="P36" i="10"/>
  <c r="N36" i="10"/>
  <c r="L36" i="10"/>
  <c r="J36" i="10"/>
  <c r="H36" i="10"/>
  <c r="U36" i="10"/>
  <c r="S36" i="10"/>
  <c r="Q36" i="10"/>
  <c r="O36" i="10"/>
  <c r="M36" i="10"/>
  <c r="K36" i="10"/>
  <c r="I36" i="10"/>
  <c r="G36" i="10"/>
  <c r="Z14" i="16"/>
  <c r="AA14" i="16" s="1"/>
  <c r="G14" i="16"/>
  <c r="H14" i="16" s="1"/>
  <c r="R14" i="16" s="1"/>
  <c r="E9" i="13"/>
  <c r="D17" i="13"/>
  <c r="AK14" i="16" l="1"/>
  <c r="AI14" i="16"/>
  <c r="AG14" i="16"/>
  <c r="AE14" i="16"/>
  <c r="AC14" i="16"/>
  <c r="AJ14" i="16"/>
  <c r="AH14" i="16"/>
  <c r="AF14" i="16"/>
  <c r="AD14" i="16"/>
  <c r="K14" i="16"/>
  <c r="M14" i="16"/>
  <c r="O14" i="16"/>
  <c r="Q14" i="16"/>
  <c r="J14" i="16"/>
  <c r="L14" i="16"/>
  <c r="N14" i="16"/>
  <c r="P14" i="16"/>
  <c r="D7" i="10"/>
  <c r="E7" i="10" s="1"/>
  <c r="D6" i="10"/>
  <c r="E6" i="10" s="1"/>
  <c r="D5" i="10"/>
  <c r="E5" i="10" s="1"/>
  <c r="R14" i="14"/>
  <c r="V14" i="14" s="1"/>
  <c r="W14" i="14" s="1"/>
  <c r="V5" i="10" l="1"/>
  <c r="T5" i="10"/>
  <c r="R5" i="10"/>
  <c r="P5" i="10"/>
  <c r="N5" i="10"/>
  <c r="L5" i="10"/>
  <c r="J5" i="10"/>
  <c r="H5" i="10"/>
  <c r="K5" i="10"/>
  <c r="U5" i="10"/>
  <c r="S5" i="10"/>
  <c r="Q5" i="10"/>
  <c r="O5" i="10"/>
  <c r="M5" i="10"/>
  <c r="I5" i="10"/>
  <c r="G5" i="10"/>
  <c r="V7" i="10"/>
  <c r="T7" i="10"/>
  <c r="R7" i="10"/>
  <c r="P7" i="10"/>
  <c r="N7" i="10"/>
  <c r="L7" i="10"/>
  <c r="J7" i="10"/>
  <c r="H7" i="10"/>
  <c r="U7" i="10"/>
  <c r="S7" i="10"/>
  <c r="Q7" i="10"/>
  <c r="O7" i="10"/>
  <c r="M7" i="10"/>
  <c r="K7" i="10"/>
  <c r="I7" i="10"/>
  <c r="G7" i="10"/>
  <c r="V6" i="10"/>
  <c r="T6" i="10"/>
  <c r="R6" i="10"/>
  <c r="P6" i="10"/>
  <c r="N6" i="10"/>
  <c r="L6" i="10"/>
  <c r="J6" i="10"/>
  <c r="H6" i="10"/>
  <c r="U6" i="10"/>
  <c r="S6" i="10"/>
  <c r="Q6" i="10"/>
  <c r="O6" i="10"/>
  <c r="M6" i="10"/>
  <c r="K6" i="10"/>
  <c r="I6" i="10"/>
  <c r="G6" i="10"/>
  <c r="R18" i="14" l="1"/>
  <c r="V18" i="14" s="1"/>
  <c r="W18" i="14" s="1"/>
  <c r="D28" i="10" l="1"/>
  <c r="E28" i="10" s="1"/>
  <c r="D27" i="10"/>
  <c r="E27" i="10" s="1"/>
  <c r="D26" i="10"/>
  <c r="E26" i="10" s="1"/>
  <c r="D25" i="10"/>
  <c r="E25" i="10" s="1"/>
  <c r="V25" i="10" s="1"/>
  <c r="D24" i="10"/>
  <c r="E24" i="10" s="1"/>
  <c r="V24" i="10" s="1"/>
  <c r="D23" i="10"/>
  <c r="E23" i="10" s="1"/>
  <c r="V23" i="10" s="1"/>
  <c r="D22" i="10"/>
  <c r="E22" i="10" s="1"/>
  <c r="V22" i="10" s="1"/>
  <c r="D21" i="10"/>
  <c r="E21" i="10" s="1"/>
  <c r="V21" i="10" s="1"/>
  <c r="D20" i="10"/>
  <c r="E20" i="10" s="1"/>
  <c r="V20" i="10" s="1"/>
  <c r="D19" i="10"/>
  <c r="E19" i="10" s="1"/>
  <c r="V19" i="10" s="1"/>
  <c r="D18" i="10"/>
  <c r="E18" i="10" s="1"/>
  <c r="V18" i="10" s="1"/>
  <c r="D17" i="10"/>
  <c r="E17" i="10" s="1"/>
  <c r="V17" i="10" s="1"/>
  <c r="V27" i="10" l="1"/>
  <c r="T27" i="10"/>
  <c r="R27" i="10"/>
  <c r="P27" i="10"/>
  <c r="N27" i="10"/>
  <c r="L27" i="10"/>
  <c r="J27" i="10"/>
  <c r="H27" i="10"/>
  <c r="U27" i="10"/>
  <c r="S27" i="10"/>
  <c r="Q27" i="10"/>
  <c r="O27" i="10"/>
  <c r="M27" i="10"/>
  <c r="K27" i="10"/>
  <c r="I27" i="10"/>
  <c r="G27" i="10"/>
  <c r="V26" i="10"/>
  <c r="T26" i="10"/>
  <c r="R26" i="10"/>
  <c r="P26" i="10"/>
  <c r="N26" i="10"/>
  <c r="L26" i="10"/>
  <c r="J26" i="10"/>
  <c r="H26" i="10"/>
  <c r="U26" i="10"/>
  <c r="S26" i="10"/>
  <c r="Q26" i="10"/>
  <c r="O26" i="10"/>
  <c r="M26" i="10"/>
  <c r="K26" i="10"/>
  <c r="I26" i="10"/>
  <c r="G26" i="10"/>
  <c r="V28" i="10"/>
  <c r="T28" i="10"/>
  <c r="R28" i="10"/>
  <c r="P28" i="10"/>
  <c r="N28" i="10"/>
  <c r="L28" i="10"/>
  <c r="J28" i="10"/>
  <c r="H28" i="10"/>
  <c r="U28" i="10"/>
  <c r="S28" i="10"/>
  <c r="Q28" i="10"/>
  <c r="O28" i="10"/>
  <c r="M28" i="10"/>
  <c r="K28" i="10"/>
  <c r="I28" i="10"/>
  <c r="G28" i="10"/>
  <c r="J17" i="10"/>
  <c r="N17" i="10"/>
  <c r="P17" i="10"/>
  <c r="T17" i="10"/>
  <c r="G17" i="10"/>
  <c r="I17" i="10"/>
  <c r="K17" i="10"/>
  <c r="M17" i="10"/>
  <c r="O17" i="10"/>
  <c r="Q17" i="10"/>
  <c r="S17" i="10"/>
  <c r="U17" i="10"/>
  <c r="G18" i="10"/>
  <c r="I18" i="10"/>
  <c r="K18" i="10"/>
  <c r="M18" i="10"/>
  <c r="O18" i="10"/>
  <c r="Q18" i="10"/>
  <c r="S18" i="10"/>
  <c r="U18" i="10"/>
  <c r="G19" i="10"/>
  <c r="I19" i="10"/>
  <c r="K19" i="10"/>
  <c r="M19" i="10"/>
  <c r="O19" i="10"/>
  <c r="Q19" i="10"/>
  <c r="S19" i="10"/>
  <c r="U19" i="10"/>
  <c r="G20" i="10"/>
  <c r="I20" i="10"/>
  <c r="K20" i="10"/>
  <c r="M20" i="10"/>
  <c r="O20" i="10"/>
  <c r="Q20" i="10"/>
  <c r="S20" i="10"/>
  <c r="U20" i="10"/>
  <c r="G21" i="10"/>
  <c r="I21" i="10"/>
  <c r="K21" i="10"/>
  <c r="M21" i="10"/>
  <c r="O21" i="10"/>
  <c r="Q21" i="10"/>
  <c r="S21" i="10"/>
  <c r="U21" i="10"/>
  <c r="G22" i="10"/>
  <c r="I22" i="10"/>
  <c r="K22" i="10"/>
  <c r="M22" i="10"/>
  <c r="O22" i="10"/>
  <c r="Q22" i="10"/>
  <c r="S22" i="10"/>
  <c r="U22" i="10"/>
  <c r="G23" i="10"/>
  <c r="I23" i="10"/>
  <c r="K23" i="10"/>
  <c r="M23" i="10"/>
  <c r="O23" i="10"/>
  <c r="Q23" i="10"/>
  <c r="S23" i="10"/>
  <c r="U23" i="10"/>
  <c r="G24" i="10"/>
  <c r="I24" i="10"/>
  <c r="K24" i="10"/>
  <c r="M24" i="10"/>
  <c r="O24" i="10"/>
  <c r="Q24" i="10"/>
  <c r="S24" i="10"/>
  <c r="U24" i="10"/>
  <c r="G25" i="10"/>
  <c r="I25" i="10"/>
  <c r="K25" i="10"/>
  <c r="M25" i="10"/>
  <c r="O25" i="10"/>
  <c r="Q25" i="10"/>
  <c r="S25" i="10"/>
  <c r="U25" i="10"/>
  <c r="H17" i="10"/>
  <c r="L17" i="10"/>
  <c r="R17" i="10"/>
  <c r="H18" i="10"/>
  <c r="J18" i="10"/>
  <c r="L18" i="10"/>
  <c r="N18" i="10"/>
  <c r="P18" i="10"/>
  <c r="R18" i="10"/>
  <c r="T18" i="10"/>
  <c r="H19" i="10"/>
  <c r="J19" i="10"/>
  <c r="L19" i="10"/>
  <c r="N19" i="10"/>
  <c r="P19" i="10"/>
  <c r="R19" i="10"/>
  <c r="T19" i="10"/>
  <c r="H20" i="10"/>
  <c r="J20" i="10"/>
  <c r="L20" i="10"/>
  <c r="N20" i="10"/>
  <c r="P20" i="10"/>
  <c r="R20" i="10"/>
  <c r="T20" i="10"/>
  <c r="H21" i="10"/>
  <c r="J21" i="10"/>
  <c r="L21" i="10"/>
  <c r="N21" i="10"/>
  <c r="P21" i="10"/>
  <c r="R21" i="10"/>
  <c r="T21" i="10"/>
  <c r="H22" i="10"/>
  <c r="J22" i="10"/>
  <c r="L22" i="10"/>
  <c r="N22" i="10"/>
  <c r="P22" i="10"/>
  <c r="R22" i="10"/>
  <c r="T22" i="10"/>
  <c r="H23" i="10"/>
  <c r="J23" i="10"/>
  <c r="L23" i="10"/>
  <c r="N23" i="10"/>
  <c r="P23" i="10"/>
  <c r="R23" i="10"/>
  <c r="T23" i="10"/>
  <c r="H24" i="10"/>
  <c r="J24" i="10"/>
  <c r="L24" i="10"/>
  <c r="N24" i="10"/>
  <c r="P24" i="10"/>
  <c r="R24" i="10"/>
  <c r="T24" i="10"/>
  <c r="H25" i="10"/>
  <c r="J25" i="10"/>
  <c r="L25" i="10"/>
  <c r="N25" i="10"/>
  <c r="P25" i="10"/>
  <c r="R25" i="10"/>
  <c r="T25" i="10"/>
  <c r="E4" i="13" l="1"/>
  <c r="E11" i="13" l="1"/>
  <c r="H28" i="13" l="1"/>
  <c r="H27" i="13"/>
  <c r="H26" i="13"/>
  <c r="D16" i="10" l="1"/>
  <c r="E16" i="10" s="1"/>
  <c r="U16" i="10" s="1"/>
  <c r="D15" i="10"/>
  <c r="E15" i="10" s="1"/>
  <c r="U15" i="10" s="1"/>
  <c r="D14" i="10"/>
  <c r="E14" i="10" s="1"/>
  <c r="U14" i="10" s="1"/>
  <c r="H14" i="10" l="1"/>
  <c r="J14" i="10"/>
  <c r="L14" i="10"/>
  <c r="N14" i="10"/>
  <c r="P14" i="10"/>
  <c r="R14" i="10"/>
  <c r="T14" i="10"/>
  <c r="V14" i="10"/>
  <c r="H15" i="10"/>
  <c r="J15" i="10"/>
  <c r="L15" i="10"/>
  <c r="N15" i="10"/>
  <c r="P15" i="10"/>
  <c r="R15" i="10"/>
  <c r="T15" i="10"/>
  <c r="V15" i="10"/>
  <c r="H16" i="10"/>
  <c r="J16" i="10"/>
  <c r="L16" i="10"/>
  <c r="N16" i="10"/>
  <c r="P16" i="10"/>
  <c r="R16" i="10"/>
  <c r="T16" i="10"/>
  <c r="V16" i="10"/>
  <c r="G14" i="10"/>
  <c r="I14" i="10"/>
  <c r="K14" i="10"/>
  <c r="M14" i="10"/>
  <c r="O14" i="10"/>
  <c r="Q14" i="10"/>
  <c r="S14" i="10"/>
  <c r="G15" i="10"/>
  <c r="I15" i="10"/>
  <c r="K15" i="10"/>
  <c r="M15" i="10"/>
  <c r="O15" i="10"/>
  <c r="Q15" i="10"/>
  <c r="S15" i="10"/>
  <c r="G16" i="10"/>
  <c r="I16" i="10"/>
  <c r="K16" i="10"/>
  <c r="M16" i="10"/>
  <c r="O16" i="10"/>
  <c r="Q16" i="10"/>
  <c r="S16" i="10"/>
  <c r="R12" i="14" l="1"/>
  <c r="R5" i="14"/>
  <c r="V5" i="14" s="1"/>
  <c r="W5" i="14" s="1"/>
  <c r="R11" i="14"/>
  <c r="V11" i="14" s="1"/>
  <c r="R10" i="14"/>
  <c r="V10" i="14" s="1"/>
  <c r="W10" i="14" s="1"/>
  <c r="V12" i="14" l="1"/>
  <c r="W12" i="14" s="1"/>
  <c r="W11" i="14"/>
  <c r="D13" i="10"/>
  <c r="E13" i="10" s="1"/>
  <c r="D12" i="10"/>
  <c r="E12" i="10" s="1"/>
  <c r="D11" i="10"/>
  <c r="E11" i="10" s="1"/>
  <c r="D10" i="10"/>
  <c r="E10" i="10" s="1"/>
  <c r="D9" i="10"/>
  <c r="E9" i="10" s="1"/>
  <c r="D8" i="10"/>
  <c r="E8" i="10" s="1"/>
  <c r="E13" i="13"/>
  <c r="U9" i="10" l="1"/>
  <c r="S9" i="10"/>
  <c r="Q9" i="10"/>
  <c r="T9" i="10"/>
  <c r="R9" i="10"/>
  <c r="P9" i="10"/>
  <c r="U11" i="10"/>
  <c r="S11" i="10"/>
  <c r="Q11" i="10"/>
  <c r="T11" i="10"/>
  <c r="R11" i="10"/>
  <c r="P11" i="10"/>
  <c r="U13" i="10"/>
  <c r="S13" i="10"/>
  <c r="Q13" i="10"/>
  <c r="T13" i="10"/>
  <c r="R13" i="10"/>
  <c r="P13" i="10"/>
  <c r="U8" i="10"/>
  <c r="S8" i="10"/>
  <c r="Q8" i="10"/>
  <c r="T8" i="10"/>
  <c r="R8" i="10"/>
  <c r="P8" i="10"/>
  <c r="U10" i="10"/>
  <c r="S10" i="10"/>
  <c r="Q10" i="10"/>
  <c r="T10" i="10"/>
  <c r="R10" i="10"/>
  <c r="P10" i="10"/>
  <c r="U12" i="10"/>
  <c r="S12" i="10"/>
  <c r="Q12" i="10"/>
  <c r="T12" i="10"/>
  <c r="R12" i="10"/>
  <c r="P12" i="10"/>
  <c r="V11" i="10"/>
  <c r="N11" i="10"/>
  <c r="L11" i="10"/>
  <c r="J11" i="10"/>
  <c r="H11" i="10"/>
  <c r="O11" i="10"/>
  <c r="M11" i="10"/>
  <c r="K11" i="10"/>
  <c r="I11" i="10"/>
  <c r="G11" i="10"/>
  <c r="V13" i="10"/>
  <c r="N13" i="10"/>
  <c r="L13" i="10"/>
  <c r="J13" i="10"/>
  <c r="H13" i="10"/>
  <c r="O13" i="10"/>
  <c r="M13" i="10"/>
  <c r="K13" i="10"/>
  <c r="I13" i="10"/>
  <c r="G13" i="10"/>
  <c r="V12" i="10"/>
  <c r="N12" i="10"/>
  <c r="L12" i="10"/>
  <c r="J12" i="10"/>
  <c r="H12" i="10"/>
  <c r="O12" i="10"/>
  <c r="M12" i="10"/>
  <c r="K12" i="10"/>
  <c r="I12" i="10"/>
  <c r="G12" i="10"/>
  <c r="V9" i="10"/>
  <c r="N9" i="10"/>
  <c r="L9" i="10"/>
  <c r="J9" i="10"/>
  <c r="H9" i="10"/>
  <c r="O9" i="10"/>
  <c r="M9" i="10"/>
  <c r="K9" i="10"/>
  <c r="I9" i="10"/>
  <c r="G9" i="10"/>
  <c r="V8" i="10"/>
  <c r="N8" i="10"/>
  <c r="L8" i="10"/>
  <c r="J8" i="10"/>
  <c r="H8" i="10"/>
  <c r="O8" i="10"/>
  <c r="M8" i="10"/>
  <c r="K8" i="10"/>
  <c r="G8" i="10"/>
  <c r="I8" i="10"/>
  <c r="V10" i="10"/>
  <c r="N10" i="10"/>
  <c r="L10" i="10"/>
  <c r="J10" i="10"/>
  <c r="H10" i="10"/>
  <c r="O10" i="10"/>
  <c r="M10" i="10"/>
  <c r="K10" i="10"/>
  <c r="I10" i="10"/>
  <c r="G10" i="10"/>
  <c r="H29" i="13" l="1"/>
  <c r="E6" i="13" l="1"/>
  <c r="E10" i="13"/>
  <c r="D34" i="10"/>
  <c r="E34" i="10" s="1"/>
  <c r="D33" i="10"/>
  <c r="E33" i="10" s="1"/>
  <c r="D32" i="10"/>
  <c r="E32" i="10" s="1"/>
  <c r="R17" i="14"/>
  <c r="R16" i="14"/>
  <c r="R15" i="14"/>
  <c r="D31" i="10"/>
  <c r="E31" i="10" s="1"/>
  <c r="D30" i="10"/>
  <c r="E30" i="10" s="1"/>
  <c r="D29" i="10"/>
  <c r="E29" i="10" s="1"/>
  <c r="W15" i="14" l="1"/>
  <c r="V15" i="14"/>
  <c r="W17" i="14"/>
  <c r="V17" i="14"/>
  <c r="W16" i="14"/>
  <c r="V16" i="14"/>
  <c r="J29" i="10"/>
  <c r="T29" i="10"/>
  <c r="S29" i="10"/>
  <c r="Q29" i="10"/>
  <c r="U29" i="10"/>
  <c r="R29" i="10"/>
  <c r="P29" i="10"/>
  <c r="V31" i="10"/>
  <c r="T31" i="10"/>
  <c r="R31" i="10"/>
  <c r="P31" i="10"/>
  <c r="S31" i="10"/>
  <c r="U31" i="10"/>
  <c r="Q31" i="10"/>
  <c r="O30" i="10"/>
  <c r="T30" i="10"/>
  <c r="R30" i="10"/>
  <c r="P30" i="10"/>
  <c r="U30" i="10"/>
  <c r="Q30" i="10"/>
  <c r="S30" i="10"/>
  <c r="V32" i="10"/>
  <c r="T32" i="10"/>
  <c r="R32" i="10"/>
  <c r="P32" i="10"/>
  <c r="U32" i="10"/>
  <c r="Q32" i="10"/>
  <c r="S32" i="10"/>
  <c r="V34" i="10"/>
  <c r="T34" i="10"/>
  <c r="R34" i="10"/>
  <c r="P34" i="10"/>
  <c r="U34" i="10"/>
  <c r="Q34" i="10"/>
  <c r="S34" i="10"/>
  <c r="V33" i="10"/>
  <c r="T33" i="10"/>
  <c r="R33" i="10"/>
  <c r="P33" i="10"/>
  <c r="S33" i="10"/>
  <c r="U33" i="10"/>
  <c r="Q33" i="10"/>
  <c r="G32" i="10"/>
  <c r="I32" i="10"/>
  <c r="K32" i="10"/>
  <c r="M32" i="10"/>
  <c r="O32" i="10"/>
  <c r="G33" i="10"/>
  <c r="I33" i="10"/>
  <c r="K33" i="10"/>
  <c r="M33" i="10"/>
  <c r="O33" i="10"/>
  <c r="G34" i="10"/>
  <c r="I34" i="10"/>
  <c r="K34" i="10"/>
  <c r="M34" i="10"/>
  <c r="O34" i="10"/>
  <c r="H32" i="10"/>
  <c r="J32" i="10"/>
  <c r="L32" i="10"/>
  <c r="N32" i="10"/>
  <c r="H33" i="10"/>
  <c r="J33" i="10"/>
  <c r="L33" i="10"/>
  <c r="N33" i="10"/>
  <c r="H34" i="10"/>
  <c r="J34" i="10"/>
  <c r="L34" i="10"/>
  <c r="N34" i="10"/>
  <c r="H29" i="10"/>
  <c r="L29" i="10"/>
  <c r="N29" i="10"/>
  <c r="V29" i="10"/>
  <c r="H30" i="10"/>
  <c r="J30" i="10"/>
  <c r="L30" i="10"/>
  <c r="N30" i="10"/>
  <c r="V30" i="10"/>
  <c r="G29" i="10"/>
  <c r="I29" i="10"/>
  <c r="K29" i="10"/>
  <c r="M29" i="10"/>
  <c r="O29" i="10"/>
  <c r="G30" i="10"/>
  <c r="I30" i="10"/>
  <c r="K30" i="10"/>
  <c r="M30" i="10"/>
  <c r="G31" i="10"/>
  <c r="I31" i="10"/>
  <c r="K31" i="10"/>
  <c r="M31" i="10"/>
  <c r="O31" i="10"/>
  <c r="H31" i="10"/>
  <c r="J31" i="10"/>
  <c r="L31" i="10"/>
  <c r="N31" i="10"/>
  <c r="R19" i="14" l="1"/>
  <c r="V19" i="14" l="1"/>
  <c r="W19" i="14" s="1"/>
  <c r="H9" i="15" l="1"/>
  <c r="G9" i="15"/>
  <c r="F9" i="15"/>
  <c r="E9" i="15"/>
  <c r="D9" i="15"/>
  <c r="C9" i="15"/>
  <c r="H8" i="15"/>
  <c r="G8" i="15"/>
  <c r="F8" i="15"/>
  <c r="E8" i="15"/>
  <c r="D8" i="15"/>
  <c r="C8" i="15"/>
  <c r="H7" i="15"/>
  <c r="G7" i="15"/>
  <c r="F7" i="15"/>
  <c r="E7" i="15"/>
  <c r="D7" i="15"/>
  <c r="C7" i="15"/>
  <c r="H6" i="15"/>
  <c r="G6" i="15"/>
  <c r="F6" i="15"/>
  <c r="E6" i="15"/>
  <c r="D6" i="15"/>
  <c r="C6" i="15"/>
  <c r="H5" i="15"/>
  <c r="G5" i="15"/>
  <c r="F5" i="15"/>
  <c r="E5" i="15"/>
  <c r="D5" i="15"/>
  <c r="C5" i="15"/>
  <c r="H4" i="15"/>
  <c r="G4" i="15"/>
  <c r="F4" i="15"/>
  <c r="E4" i="15"/>
  <c r="D4" i="15"/>
  <c r="C4" i="15"/>
  <c r="H3" i="15"/>
  <c r="G3" i="15"/>
  <c r="F3" i="15"/>
  <c r="E3" i="15"/>
  <c r="D3" i="15"/>
  <c r="C3" i="15"/>
  <c r="H2" i="15"/>
  <c r="G2" i="15"/>
  <c r="F2" i="15"/>
  <c r="E2" i="15"/>
  <c r="D2" i="15"/>
  <c r="C2" i="15"/>
  <c r="D2" i="10" l="1"/>
  <c r="E2" i="10" s="1"/>
  <c r="D3" i="10"/>
  <c r="E3" i="10" s="1"/>
  <c r="D4" i="10"/>
  <c r="E4" i="10" s="1"/>
  <c r="M4" i="10" l="1"/>
  <c r="U4" i="10"/>
  <c r="S4" i="10"/>
  <c r="Q4" i="10"/>
  <c r="T4" i="10"/>
  <c r="R4" i="10"/>
  <c r="P4" i="10"/>
  <c r="I2" i="10"/>
  <c r="U2" i="10"/>
  <c r="T2" i="10"/>
  <c r="R2" i="10"/>
  <c r="P2" i="10"/>
  <c r="S2" i="10"/>
  <c r="Q2" i="10"/>
  <c r="I3" i="10"/>
  <c r="U3" i="10"/>
  <c r="S3" i="10"/>
  <c r="Q3" i="10"/>
  <c r="T3" i="10"/>
  <c r="R3" i="10"/>
  <c r="P3" i="10"/>
  <c r="M3" i="10"/>
  <c r="M2" i="10"/>
  <c r="H4" i="10"/>
  <c r="J4" i="10"/>
  <c r="L4" i="10"/>
  <c r="N4" i="10"/>
  <c r="V4" i="10"/>
  <c r="H3" i="10"/>
  <c r="J3" i="10"/>
  <c r="L3" i="10"/>
  <c r="N3" i="10"/>
  <c r="V3" i="10"/>
  <c r="H2" i="10"/>
  <c r="J2" i="10"/>
  <c r="L2" i="10"/>
  <c r="N2" i="10"/>
  <c r="V2" i="10"/>
  <c r="O4" i="10"/>
  <c r="K4" i="10"/>
  <c r="G4" i="10"/>
  <c r="O3" i="10"/>
  <c r="K3" i="10"/>
  <c r="G3" i="10"/>
  <c r="O2" i="10"/>
  <c r="K2" i="10"/>
  <c r="G2" i="10"/>
  <c r="I4" i="10"/>
  <c r="R7" i="14" l="1"/>
  <c r="R4" i="14"/>
  <c r="V4" i="14" l="1"/>
  <c r="W4" i="14" s="1"/>
  <c r="V7" i="14"/>
  <c r="W7" i="14" s="1"/>
  <c r="R20" i="14" l="1"/>
  <c r="W20" i="14" l="1"/>
  <c r="V20" i="14"/>
  <c r="H12" i="13"/>
  <c r="H11" i="13"/>
  <c r="H10" i="13"/>
  <c r="R3" i="14" l="1"/>
  <c r="R9" i="14"/>
  <c r="R6" i="14"/>
  <c r="R8" i="14"/>
  <c r="R13" i="14"/>
  <c r="R21" i="14"/>
  <c r="V21" i="14" s="1"/>
  <c r="W21" i="14" s="1"/>
  <c r="V8" i="14" l="1"/>
  <c r="W8" i="14" s="1"/>
  <c r="V9" i="14"/>
  <c r="W9" i="14" s="1"/>
  <c r="V13" i="14"/>
  <c r="W13" i="14" s="1"/>
  <c r="V6" i="14"/>
  <c r="W6" i="14" s="1"/>
  <c r="V3" i="14"/>
  <c r="W3" i="14" s="1"/>
  <c r="E12" i="13"/>
  <c r="H13" i="13" l="1"/>
</calcChain>
</file>

<file path=xl/comments1.xml><?xml version="1.0" encoding="utf-8"?>
<comments xmlns="http://schemas.openxmlformats.org/spreadsheetml/2006/main">
  <authors>
    <author>Alexis Álvarez</author>
  </authors>
  <commentList>
    <comment ref="C14" authorId="0">
      <text>
        <r>
          <rPr>
            <sz val="12"/>
            <rFont val="Times New Roman"/>
            <family val="1"/>
          </rPr>
          <t>1d8 + 4 taint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U7" authorId="0">
      <text>
        <r>
          <rPr>
            <sz val="12"/>
            <color indexed="81"/>
            <rFont val="Times New Roman"/>
            <family val="1"/>
          </rPr>
          <t>22 + 3 possession</t>
        </r>
      </text>
    </comment>
  </commentList>
</comments>
</file>

<file path=xl/sharedStrings.xml><?xml version="1.0" encoding="utf-8"?>
<sst xmlns="http://schemas.openxmlformats.org/spreadsheetml/2006/main" count="338" uniqueCount="139">
  <si>
    <t>Healing</t>
  </si>
  <si>
    <t>Roll</t>
  </si>
  <si>
    <t>Save</t>
  </si>
  <si>
    <t>BAB</t>
  </si>
  <si>
    <t>d20</t>
  </si>
  <si>
    <t>Total</t>
  </si>
  <si>
    <t>Character</t>
  </si>
  <si>
    <t>d20 roll</t>
  </si>
  <si>
    <t>d12 roll</t>
  </si>
  <si>
    <t>d10 roll</t>
  </si>
  <si>
    <t>d8 roll</t>
  </si>
  <si>
    <t>d6 roll</t>
  </si>
  <si>
    <t>d4 roll</t>
  </si>
  <si>
    <t>d3 roll</t>
  </si>
  <si>
    <t>Die Type</t>
  </si>
  <si>
    <t>1d</t>
  </si>
  <si>
    <t>2d</t>
  </si>
  <si>
    <t>3d</t>
  </si>
  <si>
    <t>4d</t>
  </si>
  <si>
    <t>5d</t>
  </si>
  <si>
    <t>6d</t>
  </si>
  <si>
    <t>Ranks</t>
  </si>
  <si>
    <t>Check/Save vs…</t>
  </si>
  <si>
    <t>d100 roll</t>
  </si>
  <si>
    <t>Initiative</t>
  </si>
  <si>
    <t>Modified Roll</t>
  </si>
  <si>
    <t>ECL</t>
  </si>
  <si>
    <t>Classes</t>
  </si>
  <si>
    <t>Avg. ECL</t>
  </si>
  <si>
    <t>Total levels</t>
  </si>
  <si>
    <t>Party Members</t>
  </si>
  <si>
    <t>Appropriate CR</t>
  </si>
  <si>
    <t>Hit-Point Tally</t>
  </si>
  <si>
    <t>Damage Reduction</t>
  </si>
  <si>
    <t>DR</t>
  </si>
  <si>
    <t>HPs</t>
  </si>
  <si>
    <t>Melee</t>
  </si>
  <si>
    <t>Ranged</t>
  </si>
  <si>
    <t>Fire</t>
  </si>
  <si>
    <t>Cold</t>
  </si>
  <si>
    <t>Acid</t>
  </si>
  <si>
    <t>Electric</t>
  </si>
  <si>
    <t>Evil</t>
  </si>
  <si>
    <t>Good</t>
  </si>
  <si>
    <t>Chaos</t>
  </si>
  <si>
    <t>Law</t>
  </si>
  <si>
    <t>Silver</t>
  </si>
  <si>
    <t>Magic</t>
  </si>
  <si>
    <t>Current HPs</t>
  </si>
  <si>
    <t>none</t>
  </si>
  <si>
    <t>Allisa</t>
  </si>
  <si>
    <t>Fortitude</t>
  </si>
  <si>
    <t>Reflex</t>
  </si>
  <si>
    <t>Will</t>
  </si>
  <si>
    <t>Group</t>
  </si>
  <si>
    <t>Bloodloss</t>
  </si>
  <si>
    <t>Sonic</t>
  </si>
  <si>
    <t>Anselm</t>
  </si>
  <si>
    <t>Kedrik</t>
  </si>
  <si>
    <t>Willow</t>
  </si>
  <si>
    <t>Levels</t>
  </si>
  <si>
    <t>Class</t>
  </si>
  <si>
    <t>Party Composition</t>
  </si>
  <si>
    <t>Bran</t>
  </si>
  <si>
    <t>warlock-rogue</t>
  </si>
  <si>
    <t>archivist</t>
  </si>
  <si>
    <t>druid</t>
  </si>
  <si>
    <t>rogue</t>
  </si>
  <si>
    <t>ranger</t>
  </si>
  <si>
    <t>warlock</t>
  </si>
  <si>
    <t>Total Damage</t>
  </si>
  <si>
    <t>Calcul. Total</t>
  </si>
  <si>
    <t>Brandilor</t>
  </si>
  <si>
    <t>Viola</t>
  </si>
  <si>
    <t>cleric</t>
  </si>
  <si>
    <t>monk</t>
  </si>
  <si>
    <t>fighter</t>
  </si>
  <si>
    <t>Str+</t>
  </si>
  <si>
    <t>W+</t>
  </si>
  <si>
    <t>Other+</t>
  </si>
  <si>
    <t>Xhiru</t>
  </si>
  <si>
    <t>Fritz</t>
  </si>
  <si>
    <t>Nevra</t>
  </si>
  <si>
    <t>Viola/Anselm</t>
  </si>
  <si>
    <t>Zond</t>
  </si>
  <si>
    <t>Dani</t>
  </si>
  <si>
    <t>diviner</t>
  </si>
  <si>
    <t>expert</t>
  </si>
  <si>
    <t>four</t>
  </si>
  <si>
    <t>Dex+</t>
  </si>
  <si>
    <t>cg</t>
  </si>
  <si>
    <r>
      <t xml:space="preserve">Adds </t>
    </r>
    <r>
      <rPr>
        <i/>
        <sz val="12"/>
        <color theme="1"/>
        <rFont val="Times New Roman"/>
        <family val="1"/>
      </rPr>
      <t>cat’s grace</t>
    </r>
    <r>
      <rPr>
        <sz val="12"/>
        <color theme="1"/>
        <rFont val="Times New Roman"/>
        <family val="1"/>
      </rPr>
      <t xml:space="preserve"> +2 bonus</t>
    </r>
  </si>
  <si>
    <t>bs</t>
  </si>
  <si>
    <r>
      <t xml:space="preserve">Adds </t>
    </r>
    <r>
      <rPr>
        <i/>
        <sz val="12"/>
        <color theme="1"/>
        <rFont val="Times New Roman"/>
        <family val="1"/>
      </rPr>
      <t xml:space="preserve">bull’s strength </t>
    </r>
    <r>
      <rPr>
        <sz val="12"/>
        <color theme="1"/>
        <rFont val="Times New Roman"/>
        <family val="1"/>
      </rPr>
      <t>+2 bonus</t>
    </r>
  </si>
  <si>
    <t>ma</t>
  </si>
  <si>
    <r>
      <t xml:space="preserve">Adds </t>
    </r>
    <r>
      <rPr>
        <i/>
        <sz val="12"/>
        <color theme="1"/>
        <rFont val="Times New Roman"/>
        <family val="1"/>
      </rPr>
      <t>mage armor</t>
    </r>
    <r>
      <rPr>
        <sz val="12"/>
        <color theme="1"/>
        <rFont val="Times New Roman"/>
        <family val="1"/>
      </rPr>
      <t xml:space="preserve"> +4 bonus</t>
    </r>
  </si>
  <si>
    <t>pfg</t>
  </si>
  <si>
    <t>Adds deflection bonus vs. Good opponents</t>
  </si>
  <si>
    <t>pfe</t>
  </si>
  <si>
    <t>Adds deflection bonus vs. Evil opponents</t>
  </si>
  <si>
    <t>mv</t>
  </si>
  <si>
    <r>
      <t xml:space="preserve">Adds </t>
    </r>
    <r>
      <rPr>
        <i/>
        <sz val="12"/>
        <color theme="1"/>
        <rFont val="Times New Roman"/>
        <family val="1"/>
      </rPr>
      <t xml:space="preserve">magic vestment </t>
    </r>
    <r>
      <rPr>
        <sz val="12"/>
        <color theme="1"/>
        <rFont val="Times New Roman"/>
        <family val="1"/>
      </rPr>
      <t>+2 bonus</t>
    </r>
  </si>
  <si>
    <t>cold iron</t>
  </si>
  <si>
    <t>T monstrous spider</t>
  </si>
  <si>
    <t>S monstrous spider</t>
  </si>
  <si>
    <t>M monstrous spider</t>
  </si>
  <si>
    <t>L monstrous spider</t>
  </si>
  <si>
    <t>Nevra/Huxley/S,M,L.ms</t>
  </si>
  <si>
    <t>Bohart/Allisa/T.ms</t>
  </si>
  <si>
    <t>carrion crawler</t>
  </si>
  <si>
    <t>Kedrik/crawler</t>
  </si>
  <si>
    <t>monstrous spider</t>
  </si>
  <si>
    <t>L carrion crawler</t>
  </si>
  <si>
    <t>S carrion crawler</t>
  </si>
  <si>
    <t>L carrion crawler 1</t>
  </si>
  <si>
    <t>L carrion crawler 2</t>
  </si>
  <si>
    <t>S carrion crawler 1</t>
  </si>
  <si>
    <t>subdued</t>
  </si>
  <si>
    <t>Giant Bee</t>
  </si>
  <si>
    <t>Attack Type</t>
  </si>
  <si>
    <t>bite</t>
  </si>
  <si>
    <t>dagger +1</t>
  </si>
  <si>
    <t>staff +1</t>
  </si>
  <si>
    <t>tentacle</t>
  </si>
  <si>
    <t>sling +1</t>
  </si>
  <si>
    <t>darts</t>
  </si>
  <si>
    <t>web</t>
  </si>
  <si>
    <t>dormant</t>
  </si>
  <si>
    <t>bite / grapple</t>
  </si>
  <si>
    <t>sting</t>
  </si>
  <si>
    <t>taint elemental</t>
  </si>
  <si>
    <t>Resist A.C.E.</t>
  </si>
  <si>
    <t>M taint elemental</t>
  </si>
  <si>
    <t>slam</t>
  </si>
  <si>
    <t>all</t>
  </si>
  <si>
    <t>Resist A.C.E.F.</t>
  </si>
  <si>
    <r>
      <t>M taint elemental/Willow</t>
    </r>
    <r>
      <rPr>
        <b/>
        <vertAlign val="superscript"/>
        <sz val="12"/>
        <color theme="1"/>
        <rFont val="Times New Roman"/>
        <family val="1"/>
      </rPr>
      <t>p</t>
    </r>
  </si>
  <si>
    <t>p</t>
  </si>
  <si>
    <r>
      <t xml:space="preserve">Adds </t>
    </r>
    <r>
      <rPr>
        <i/>
        <sz val="12"/>
        <color theme="1"/>
        <rFont val="Times New Roman"/>
        <family val="1"/>
      </rPr>
      <t xml:space="preserve">possession </t>
    </r>
    <r>
      <rPr>
        <sz val="12"/>
        <color theme="1"/>
        <rFont val="Times New Roman"/>
        <family val="1"/>
      </rPr>
      <t>+1 bonus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</si>
</sst>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rgb="FF00B05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i/>
      <sz val="12"/>
      <color theme="1"/>
      <name val="Times New Roman"/>
      <family val="1"/>
    </font>
    <font>
      <i/>
      <sz val="12"/>
      <color rgb="FFFF0000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rgb="FF0000FF"/>
      <name val="Times New Roman"/>
      <family val="1"/>
    </font>
    <font>
      <sz val="12"/>
      <color indexed="81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DBFB9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4" fillId="0" borderId="0"/>
    <xf numFmtId="0" fontId="6" fillId="0" borderId="0"/>
    <xf numFmtId="0" fontId="8" fillId="0" borderId="0"/>
    <xf numFmtId="0" fontId="3" fillId="0" borderId="0"/>
  </cellStyleXfs>
  <cellXfs count="19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7" fillId="0" borderId="15" xfId="4" applyFont="1" applyFill="1" applyBorder="1" applyAlignment="1">
      <alignment horizontal="center"/>
    </xf>
    <xf numFmtId="0" fontId="7" fillId="0" borderId="16" xfId="4" applyFont="1" applyFill="1" applyBorder="1" applyAlignment="1">
      <alignment horizontal="center"/>
    </xf>
    <xf numFmtId="0" fontId="7" fillId="0" borderId="17" xfId="4" applyFont="1" applyFill="1" applyBorder="1" applyAlignment="1">
      <alignment horizontal="center"/>
    </xf>
    <xf numFmtId="0" fontId="3" fillId="0" borderId="18" xfId="4" applyFont="1" applyFill="1" applyBorder="1" applyAlignment="1">
      <alignment horizontal="center"/>
    </xf>
    <xf numFmtId="0" fontId="3" fillId="0" borderId="19" xfId="4" applyFill="1" applyBorder="1" applyAlignment="1">
      <alignment horizontal="center"/>
    </xf>
    <xf numFmtId="0" fontId="3" fillId="0" borderId="21" xfId="4" applyFont="1" applyFill="1" applyBorder="1" applyAlignment="1">
      <alignment horizontal="center"/>
    </xf>
    <xf numFmtId="0" fontId="3" fillId="0" borderId="22" xfId="4" applyFill="1" applyBorder="1" applyAlignment="1">
      <alignment horizontal="center"/>
    </xf>
    <xf numFmtId="0" fontId="3" fillId="0" borderId="23" xfId="4" applyFill="1" applyBorder="1" applyAlignment="1">
      <alignment horizontal="center"/>
    </xf>
    <xf numFmtId="0" fontId="7" fillId="0" borderId="21" xfId="4" applyFont="1" applyFill="1" applyBorder="1" applyAlignment="1">
      <alignment horizontal="right"/>
    </xf>
    <xf numFmtId="164" fontId="7" fillId="0" borderId="0" xfId="4" applyNumberFormat="1" applyFont="1" applyFill="1" applyBorder="1" applyAlignment="1">
      <alignment horizontal="center"/>
    </xf>
    <xf numFmtId="1" fontId="7" fillId="0" borderId="0" xfId="4" applyNumberFormat="1" applyFont="1" applyFill="1" applyBorder="1" applyAlignment="1">
      <alignment horizontal="center"/>
    </xf>
    <xf numFmtId="0" fontId="7" fillId="0" borderId="0" xfId="4" applyFont="1" applyFill="1" applyBorder="1" applyAlignment="1">
      <alignment horizontal="center"/>
    </xf>
    <xf numFmtId="0" fontId="7" fillId="0" borderId="27" xfId="4" applyFont="1" applyFill="1" applyBorder="1" applyAlignment="1">
      <alignment horizontal="right"/>
    </xf>
    <xf numFmtId="164" fontId="7" fillId="0" borderId="28" xfId="4" applyNumberFormat="1" applyFont="1" applyFill="1" applyBorder="1" applyAlignment="1">
      <alignment horizontal="center"/>
    </xf>
    <xf numFmtId="0" fontId="3" fillId="0" borderId="29" xfId="4" applyFill="1" applyBorder="1" applyAlignment="1">
      <alignment horizontal="center"/>
    </xf>
    <xf numFmtId="0" fontId="1" fillId="0" borderId="30" xfId="0" applyFont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9" fillId="6" borderId="0" xfId="1" applyFont="1" applyFill="1" applyAlignment="1">
      <alignment horizontal="center"/>
    </xf>
    <xf numFmtId="0" fontId="3" fillId="0" borderId="20" xfId="4" applyFill="1" applyBorder="1" applyAlignment="1">
      <alignment horizontal="center"/>
    </xf>
    <xf numFmtId="0" fontId="3" fillId="0" borderId="23" xfId="4" applyFont="1" applyFill="1" applyBorder="1" applyAlignment="1">
      <alignment horizontal="center"/>
    </xf>
    <xf numFmtId="0" fontId="5" fillId="6" borderId="32" xfId="0" applyFont="1" applyFill="1" applyBorder="1" applyAlignment="1">
      <alignment horizontal="center"/>
    </xf>
    <xf numFmtId="0" fontId="7" fillId="7" borderId="32" xfId="0" applyFont="1" applyFill="1" applyBorder="1" applyAlignment="1">
      <alignment horizontal="center"/>
    </xf>
    <xf numFmtId="0" fontId="10" fillId="10" borderId="31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/>
    </xf>
    <xf numFmtId="0" fontId="1" fillId="9" borderId="31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/>
    </xf>
    <xf numFmtId="0" fontId="1" fillId="11" borderId="31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/>
    </xf>
    <xf numFmtId="0" fontId="1" fillId="12" borderId="31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/>
    </xf>
    <xf numFmtId="0" fontId="1" fillId="7" borderId="3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/>
    </xf>
    <xf numFmtId="0" fontId="1" fillId="14" borderId="31" xfId="0" applyFont="1" applyFill="1" applyBorder="1" applyAlignment="1">
      <alignment horizontal="center" vertical="center" wrapText="1"/>
    </xf>
    <xf numFmtId="0" fontId="2" fillId="14" borderId="3" xfId="0" applyFont="1" applyFill="1" applyBorder="1" applyAlignment="1">
      <alignment horizontal="center"/>
    </xf>
    <xf numFmtId="0" fontId="1" fillId="15" borderId="31" xfId="0" applyFont="1" applyFill="1" applyBorder="1" applyAlignment="1">
      <alignment horizontal="center" vertical="center" wrapText="1"/>
    </xf>
    <xf numFmtId="0" fontId="2" fillId="15" borderId="3" xfId="0" applyFont="1" applyFill="1" applyBorder="1" applyAlignment="1">
      <alignment horizontal="center"/>
    </xf>
    <xf numFmtId="0" fontId="1" fillId="16" borderId="31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/>
    </xf>
    <xf numFmtId="0" fontId="1" fillId="8" borderId="3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/>
    </xf>
    <xf numFmtId="0" fontId="12" fillId="13" borderId="31" xfId="0" applyFont="1" applyFill="1" applyBorder="1" applyAlignment="1">
      <alignment horizontal="center" vertical="center" wrapText="1"/>
    </xf>
    <xf numFmtId="0" fontId="13" fillId="13" borderId="3" xfId="0" applyFont="1" applyFill="1" applyBorder="1" applyAlignment="1">
      <alignment horizontal="center"/>
    </xf>
    <xf numFmtId="0" fontId="3" fillId="0" borderId="24" xfId="4" applyFont="1" applyFill="1" applyBorder="1" applyAlignment="1">
      <alignment horizontal="center"/>
    </xf>
    <xf numFmtId="0" fontId="3" fillId="0" borderId="25" xfId="4" applyFill="1" applyBorder="1" applyAlignment="1">
      <alignment horizontal="center"/>
    </xf>
    <xf numFmtId="0" fontId="1" fillId="0" borderId="34" xfId="0" applyFont="1" applyBorder="1" applyAlignment="1">
      <alignment horizontal="center" vertical="center" wrapText="1"/>
    </xf>
    <xf numFmtId="0" fontId="3" fillId="0" borderId="26" xfId="4" applyFill="1" applyBorder="1" applyAlignment="1">
      <alignment horizontal="center"/>
    </xf>
    <xf numFmtId="0" fontId="7" fillId="0" borderId="36" xfId="4" applyFont="1" applyFill="1" applyBorder="1" applyAlignment="1">
      <alignment horizontal="center"/>
    </xf>
    <xf numFmtId="0" fontId="3" fillId="0" borderId="38" xfId="4" applyFill="1" applyBorder="1" applyAlignment="1">
      <alignment horizontal="center"/>
    </xf>
    <xf numFmtId="0" fontId="1" fillId="0" borderId="0" xfId="1" applyFont="1" applyAlignment="1">
      <alignment horizontal="centerContinuous"/>
    </xf>
    <xf numFmtId="0" fontId="2" fillId="0" borderId="1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 wrapText="1"/>
    </xf>
    <xf numFmtId="0" fontId="5" fillId="6" borderId="43" xfId="0" applyFont="1" applyFill="1" applyBorder="1" applyAlignment="1">
      <alignment horizontal="center"/>
    </xf>
    <xf numFmtId="0" fontId="7" fillId="7" borderId="43" xfId="0" applyFont="1" applyFill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1" fillId="4" borderId="45" xfId="0" applyFont="1" applyFill="1" applyBorder="1" applyAlignment="1">
      <alignment horizontal="center" vertical="center" wrapText="1"/>
    </xf>
    <xf numFmtId="0" fontId="2" fillId="4" borderId="46" xfId="0" applyFont="1" applyFill="1" applyBorder="1" applyAlignment="1">
      <alignment horizontal="center"/>
    </xf>
    <xf numFmtId="0" fontId="1" fillId="5" borderId="44" xfId="0" applyFont="1" applyFill="1" applyBorder="1" applyAlignment="1">
      <alignment horizontal="center" vertical="center" wrapText="1"/>
    </xf>
    <xf numFmtId="0" fontId="2" fillId="5" borderId="47" xfId="0" applyFont="1" applyFill="1" applyBorder="1" applyAlignment="1">
      <alignment horizontal="center"/>
    </xf>
    <xf numFmtId="0" fontId="2" fillId="6" borderId="41" xfId="0" applyFont="1" applyFill="1" applyBorder="1" applyAlignment="1">
      <alignment horizontal="center"/>
    </xf>
    <xf numFmtId="0" fontId="2" fillId="6" borderId="40" xfId="0" applyFont="1" applyFill="1" applyBorder="1" applyAlignment="1">
      <alignment horizontal="center"/>
    </xf>
    <xf numFmtId="0" fontId="2" fillId="7" borderId="41" xfId="0" applyFont="1" applyFill="1" applyBorder="1" applyAlignment="1">
      <alignment horizontal="center"/>
    </xf>
    <xf numFmtId="0" fontId="2" fillId="7" borderId="40" xfId="0" applyFont="1" applyFill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51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5" fillId="17" borderId="32" xfId="0" applyFont="1" applyFill="1" applyBorder="1" applyAlignment="1">
      <alignment horizontal="center"/>
    </xf>
    <xf numFmtId="0" fontId="5" fillId="17" borderId="43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6" borderId="22" xfId="1" applyFont="1" applyFill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9" fillId="6" borderId="0" xfId="1" applyFont="1" applyFill="1" applyBorder="1" applyAlignment="1">
      <alignment horizontal="center"/>
    </xf>
    <xf numFmtId="0" fontId="1" fillId="2" borderId="57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/>
    </xf>
    <xf numFmtId="0" fontId="5" fillId="11" borderId="32" xfId="0" applyFont="1" applyFill="1" applyBorder="1" applyAlignment="1">
      <alignment horizontal="center"/>
    </xf>
    <xf numFmtId="0" fontId="5" fillId="11" borderId="43" xfId="0" applyFont="1" applyFill="1" applyBorder="1" applyAlignment="1">
      <alignment horizontal="center"/>
    </xf>
    <xf numFmtId="0" fontId="9" fillId="11" borderId="0" xfId="1" applyFont="1" applyFill="1" applyBorder="1" applyAlignment="1">
      <alignment horizontal="center"/>
    </xf>
    <xf numFmtId="0" fontId="9" fillId="11" borderId="22" xfId="1" applyFont="1" applyFill="1" applyBorder="1" applyAlignment="1">
      <alignment horizontal="center"/>
    </xf>
    <xf numFmtId="0" fontId="7" fillId="0" borderId="0" xfId="4" applyFont="1" applyFill="1" applyBorder="1" applyAlignment="1">
      <alignment horizontal="right"/>
    </xf>
    <xf numFmtId="0" fontId="3" fillId="0" borderId="0" xfId="4" applyFill="1" applyBorder="1" applyAlignment="1">
      <alignment horizontal="center"/>
    </xf>
    <xf numFmtId="0" fontId="1" fillId="4" borderId="60" xfId="0" applyFont="1" applyFill="1" applyBorder="1" applyAlignment="1">
      <alignment horizontal="center" vertical="center" wrapText="1"/>
    </xf>
    <xf numFmtId="0" fontId="2" fillId="4" borderId="61" xfId="0" applyFont="1" applyFill="1" applyBorder="1" applyAlignment="1">
      <alignment horizontal="center"/>
    </xf>
    <xf numFmtId="0" fontId="1" fillId="3" borderId="60" xfId="0" applyFont="1" applyFill="1" applyBorder="1" applyAlignment="1">
      <alignment horizontal="center" vertical="center" wrapText="1"/>
    </xf>
    <xf numFmtId="0" fontId="1" fillId="3" borderId="61" xfId="0" applyFont="1" applyFill="1" applyBorder="1" applyAlignment="1">
      <alignment horizontal="center"/>
    </xf>
    <xf numFmtId="0" fontId="2" fillId="0" borderId="0" xfId="1" applyFont="1" applyAlignment="1"/>
    <xf numFmtId="0" fontId="1" fillId="0" borderId="52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0" borderId="53" xfId="1" applyFont="1" applyBorder="1" applyAlignment="1">
      <alignment horizontal="center"/>
    </xf>
    <xf numFmtId="0" fontId="1" fillId="0" borderId="25" xfId="1" applyFont="1" applyBorder="1" applyAlignment="1">
      <alignment horizontal="center"/>
    </xf>
    <xf numFmtId="0" fontId="1" fillId="0" borderId="54" xfId="1" applyFont="1" applyBorder="1" applyAlignment="1">
      <alignment horizontal="center"/>
    </xf>
    <xf numFmtId="0" fontId="2" fillId="11" borderId="41" xfId="0" applyFont="1" applyFill="1" applyBorder="1" applyAlignment="1">
      <alignment horizontal="center"/>
    </xf>
    <xf numFmtId="0" fontId="2" fillId="11" borderId="40" xfId="0" applyFont="1" applyFill="1" applyBorder="1" applyAlignment="1">
      <alignment horizontal="center"/>
    </xf>
    <xf numFmtId="0" fontId="7" fillId="0" borderId="11" xfId="4" applyFont="1" applyBorder="1" applyAlignment="1">
      <alignment horizontal="center"/>
    </xf>
    <xf numFmtId="0" fontId="7" fillId="0" borderId="12" xfId="4" applyFont="1" applyBorder="1" applyAlignment="1">
      <alignment horizontal="center"/>
    </xf>
    <xf numFmtId="0" fontId="7" fillId="0" borderId="13" xfId="4" applyFont="1" applyBorder="1" applyAlignment="1">
      <alignment horizontal="center"/>
    </xf>
    <xf numFmtId="0" fontId="7" fillId="0" borderId="8" xfId="4" applyFont="1" applyBorder="1" applyAlignment="1">
      <alignment horizontal="center"/>
    </xf>
    <xf numFmtId="0" fontId="3" fillId="0" borderId="9" xfId="4" applyBorder="1" applyAlignment="1">
      <alignment horizontal="center"/>
    </xf>
    <xf numFmtId="0" fontId="3" fillId="0" borderId="10" xfId="4" applyBorder="1" applyAlignment="1">
      <alignment horizontal="center"/>
    </xf>
    <xf numFmtId="0" fontId="7" fillId="0" borderId="2" xfId="4" applyFont="1" applyBorder="1" applyAlignment="1">
      <alignment horizontal="center"/>
    </xf>
    <xf numFmtId="0" fontId="3" fillId="0" borderId="3" xfId="4" applyBorder="1" applyAlignment="1">
      <alignment horizontal="center"/>
    </xf>
    <xf numFmtId="0" fontId="3" fillId="0" borderId="4" xfId="4" applyBorder="1" applyAlignment="1">
      <alignment horizontal="center"/>
    </xf>
    <xf numFmtId="0" fontId="7" fillId="0" borderId="5" xfId="4" applyFont="1" applyBorder="1" applyAlignment="1">
      <alignment horizontal="center"/>
    </xf>
    <xf numFmtId="0" fontId="3" fillId="0" borderId="6" xfId="4" applyBorder="1" applyAlignment="1">
      <alignment horizontal="center"/>
    </xf>
    <xf numFmtId="0" fontId="3" fillId="0" borderId="7" xfId="4" applyBorder="1" applyAlignment="1">
      <alignment horizontal="center"/>
    </xf>
    <xf numFmtId="0" fontId="3" fillId="8" borderId="21" xfId="4" applyFont="1" applyFill="1" applyBorder="1" applyAlignment="1">
      <alignment horizontal="center"/>
    </xf>
    <xf numFmtId="0" fontId="3" fillId="8" borderId="22" xfId="4" applyFill="1" applyBorder="1" applyAlignment="1">
      <alignment horizontal="center"/>
    </xf>
    <xf numFmtId="0" fontId="7" fillId="7" borderId="62" xfId="0" applyFont="1" applyFill="1" applyBorder="1" applyAlignment="1">
      <alignment horizontal="center"/>
    </xf>
    <xf numFmtId="0" fontId="7" fillId="7" borderId="63" xfId="0" applyFont="1" applyFill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2" fillId="12" borderId="65" xfId="0" applyFont="1" applyFill="1" applyBorder="1" applyAlignment="1">
      <alignment horizontal="center"/>
    </xf>
    <xf numFmtId="0" fontId="2" fillId="11" borderId="65" xfId="0" applyFont="1" applyFill="1" applyBorder="1" applyAlignment="1">
      <alignment horizontal="center"/>
    </xf>
    <xf numFmtId="0" fontId="2" fillId="9" borderId="65" xfId="0" applyFont="1" applyFill="1" applyBorder="1" applyAlignment="1">
      <alignment horizontal="center"/>
    </xf>
    <xf numFmtId="0" fontId="13" fillId="13" borderId="65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7" borderId="65" xfId="0" applyFont="1" applyFill="1" applyBorder="1" applyAlignment="1">
      <alignment horizontal="center"/>
    </xf>
    <xf numFmtId="0" fontId="2" fillId="15" borderId="65" xfId="0" applyFont="1" applyFill="1" applyBorder="1" applyAlignment="1">
      <alignment horizontal="center"/>
    </xf>
    <xf numFmtId="0" fontId="2" fillId="16" borderId="65" xfId="0" applyFont="1" applyFill="1" applyBorder="1" applyAlignment="1">
      <alignment horizontal="center"/>
    </xf>
    <xf numFmtId="0" fontId="2" fillId="8" borderId="65" xfId="0" applyFont="1" applyFill="1" applyBorder="1" applyAlignment="1">
      <alignment horizontal="center"/>
    </xf>
    <xf numFmtId="0" fontId="2" fillId="14" borderId="65" xfId="0" applyFont="1" applyFill="1" applyBorder="1" applyAlignment="1">
      <alignment horizontal="center"/>
    </xf>
    <xf numFmtId="0" fontId="11" fillId="10" borderId="65" xfId="0" applyFont="1" applyFill="1" applyBorder="1" applyAlignment="1">
      <alignment horizontal="center"/>
    </xf>
    <xf numFmtId="0" fontId="2" fillId="4" borderId="66" xfId="0" applyFont="1" applyFill="1" applyBorder="1" applyAlignment="1">
      <alignment horizontal="center"/>
    </xf>
    <xf numFmtId="0" fontId="1" fillId="0" borderId="53" xfId="0" applyFont="1" applyBorder="1" applyAlignment="1">
      <alignment horizontal="center" textRotation="90"/>
    </xf>
    <xf numFmtId="0" fontId="2" fillId="2" borderId="58" xfId="0" quotePrefix="1" applyFont="1" applyFill="1" applyBorder="1" applyAlignment="1">
      <alignment horizontal="center"/>
    </xf>
    <xf numFmtId="0" fontId="3" fillId="8" borderId="23" xfId="4" applyFill="1" applyBorder="1" applyAlignment="1">
      <alignment horizontal="center"/>
    </xf>
    <xf numFmtId="0" fontId="3" fillId="8" borderId="38" xfId="4" applyFill="1" applyBorder="1" applyAlignment="1">
      <alignment horizontal="center"/>
    </xf>
    <xf numFmtId="0" fontId="3" fillId="0" borderId="37" xfId="4" applyFill="1" applyBorder="1" applyAlignment="1">
      <alignment horizontal="center"/>
    </xf>
    <xf numFmtId="0" fontId="3" fillId="0" borderId="27" xfId="4" applyFont="1" applyFill="1" applyBorder="1" applyAlignment="1">
      <alignment horizontal="center"/>
    </xf>
    <xf numFmtId="0" fontId="3" fillId="0" borderId="59" xfId="4" applyFill="1" applyBorder="1" applyAlignment="1">
      <alignment horizontal="center"/>
    </xf>
    <xf numFmtId="0" fontId="3" fillId="0" borderId="26" xfId="4" applyFont="1" applyFill="1" applyBorder="1" applyAlignment="1">
      <alignment horizontal="center"/>
    </xf>
    <xf numFmtId="0" fontId="15" fillId="18" borderId="0" xfId="1" applyFont="1" applyFill="1" applyAlignment="1">
      <alignment horizontal="center"/>
    </xf>
    <xf numFmtId="0" fontId="15" fillId="18" borderId="22" xfId="1" applyFont="1" applyFill="1" applyBorder="1" applyAlignment="1">
      <alignment horizontal="center"/>
    </xf>
    <xf numFmtId="0" fontId="1" fillId="0" borderId="52" xfId="1" applyFont="1" applyBorder="1" applyAlignment="1">
      <alignment horizontal="center"/>
    </xf>
    <xf numFmtId="0" fontId="2" fillId="0" borderId="41" xfId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0" borderId="55" xfId="0" applyFont="1" applyBorder="1" applyAlignment="1">
      <alignment horizontal="right" vertical="center" textRotation="90"/>
    </xf>
    <xf numFmtId="0" fontId="1" fillId="0" borderId="53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textRotation="90"/>
    </xf>
    <xf numFmtId="0" fontId="1" fillId="0" borderId="68" xfId="0" applyFont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6" fillId="0" borderId="14" xfId="0" applyFont="1" applyBorder="1" applyAlignment="1">
      <alignment horizontal="right"/>
    </xf>
    <xf numFmtId="0" fontId="2" fillId="0" borderId="0" xfId="0" applyFont="1" applyAlignment="1"/>
    <xf numFmtId="0" fontId="2" fillId="0" borderId="14" xfId="0" applyFont="1" applyBorder="1" applyAlignment="1">
      <alignment horizontal="right"/>
    </xf>
    <xf numFmtId="0" fontId="2" fillId="19" borderId="22" xfId="0" applyFont="1" applyFill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17" fillId="0" borderId="21" xfId="4" applyFont="1" applyFill="1" applyBorder="1" applyAlignment="1">
      <alignment horizontal="center"/>
    </xf>
    <xf numFmtId="0" fontId="17" fillId="0" borderId="22" xfId="4" applyFont="1" applyFill="1" applyBorder="1" applyAlignment="1">
      <alignment horizontal="center"/>
    </xf>
    <xf numFmtId="0" fontId="17" fillId="0" borderId="23" xfId="4" applyFont="1" applyFill="1" applyBorder="1" applyAlignment="1">
      <alignment horizontal="center"/>
    </xf>
    <xf numFmtId="0" fontId="17" fillId="0" borderId="38" xfId="4" applyFont="1" applyFill="1" applyBorder="1" applyAlignment="1">
      <alignment horizontal="center"/>
    </xf>
    <xf numFmtId="0" fontId="2" fillId="7" borderId="69" xfId="0" applyFont="1" applyFill="1" applyBorder="1" applyAlignment="1">
      <alignment horizontal="right"/>
    </xf>
    <xf numFmtId="0" fontId="2" fillId="8" borderId="51" xfId="0" applyFont="1" applyFill="1" applyBorder="1" applyAlignment="1">
      <alignment horizontal="center"/>
    </xf>
    <xf numFmtId="0" fontId="2" fillId="8" borderId="22" xfId="0" applyFont="1" applyFill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1" fillId="19" borderId="71" xfId="0" applyFont="1" applyFill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2" fillId="17" borderId="41" xfId="0" applyFont="1" applyFill="1" applyBorder="1" applyAlignment="1">
      <alignment horizontal="right"/>
    </xf>
    <xf numFmtId="0" fontId="1" fillId="0" borderId="53" xfId="0" applyFont="1" applyBorder="1" applyAlignment="1">
      <alignment horizontal="right" vertical="center" textRotation="90"/>
    </xf>
    <xf numFmtId="0" fontId="2" fillId="0" borderId="0" xfId="0" applyFont="1" applyBorder="1" applyAlignment="1">
      <alignment horizontal="right"/>
    </xf>
    <xf numFmtId="0" fontId="1" fillId="0" borderId="74" xfId="0" applyFont="1" applyBorder="1" applyAlignment="1">
      <alignment horizontal="right" vertical="center"/>
    </xf>
    <xf numFmtId="0" fontId="1" fillId="0" borderId="74" xfId="0" applyFont="1" applyBorder="1" applyAlignment="1">
      <alignment horizontal="center" vertical="center"/>
    </xf>
    <xf numFmtId="0" fontId="2" fillId="17" borderId="0" xfId="0" applyFont="1" applyFill="1" applyBorder="1" applyAlignment="1">
      <alignment horizontal="center"/>
    </xf>
    <xf numFmtId="0" fontId="2" fillId="11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1" fillId="11" borderId="41" xfId="0" applyFont="1" applyFill="1" applyBorder="1" applyAlignment="1">
      <alignment horizontal="right"/>
    </xf>
    <xf numFmtId="0" fontId="1" fillId="19" borderId="19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2" fillId="2" borderId="75" xfId="0" quotePrefix="1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1" fillId="0" borderId="56" xfId="0" applyFont="1" applyBorder="1" applyAlignment="1">
      <alignment horizontal="center" textRotation="90"/>
    </xf>
    <xf numFmtId="0" fontId="1" fillId="0" borderId="68" xfId="0" applyFont="1" applyBorder="1" applyAlignment="1">
      <alignment horizontal="center" textRotation="90"/>
    </xf>
    <xf numFmtId="0" fontId="1" fillId="0" borderId="0" xfId="0" applyFont="1" applyAlignment="1">
      <alignment horizontal="center" textRotation="90"/>
    </xf>
    <xf numFmtId="0" fontId="1" fillId="12" borderId="53" xfId="0" applyFont="1" applyFill="1" applyBorder="1" applyAlignment="1">
      <alignment horizontal="center" textRotation="90"/>
    </xf>
    <xf numFmtId="0" fontId="1" fillId="8" borderId="0" xfId="0" applyFont="1" applyFill="1" applyAlignment="1">
      <alignment horizontal="center" textRotation="90"/>
    </xf>
  </cellXfs>
  <cellStyles count="5">
    <cellStyle name="Normal" xfId="0" builtinId="0"/>
    <cellStyle name="Normal 2" xfId="2"/>
    <cellStyle name="Normal 2 2" xfId="4"/>
    <cellStyle name="Normal 3" xfId="1"/>
    <cellStyle name="Normal 4" xfId="3"/>
  </cellStyles>
  <dxfs count="770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66FF33"/>
      <color rgb="FFCCFF66"/>
      <color rgb="FF00FF00"/>
      <color rgb="FFFF0000"/>
      <color rgb="FF00FFFF"/>
      <color rgb="FFFF6600"/>
      <color rgb="FFCCFF99"/>
      <color rgb="FFCCFF33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7</c:v>
                </c:pt>
                <c:pt idx="4">
                  <c:v>10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12</c:v>
                </c:pt>
                <c:pt idx="3">
                  <c:v>12</c:v>
                </c:pt>
                <c:pt idx="4">
                  <c:v>9</c:v>
                </c:pt>
                <c:pt idx="5">
                  <c:v>18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10</c:v>
                </c:pt>
                <c:pt idx="2">
                  <c:v>8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8</c:v>
                </c:pt>
                <c:pt idx="1">
                  <c:v>8</c:v>
                </c:pt>
                <c:pt idx="2">
                  <c:v>9</c:v>
                </c:pt>
                <c:pt idx="3">
                  <c:v>20</c:v>
                </c:pt>
                <c:pt idx="4">
                  <c:v>23</c:v>
                </c:pt>
                <c:pt idx="5">
                  <c:v>28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7</c:v>
                </c:pt>
                <c:pt idx="1">
                  <c:v>10</c:v>
                </c:pt>
                <c:pt idx="2">
                  <c:v>6</c:v>
                </c:pt>
                <c:pt idx="3">
                  <c:v>28</c:v>
                </c:pt>
                <c:pt idx="4">
                  <c:v>17</c:v>
                </c:pt>
                <c:pt idx="5">
                  <c:v>32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</c:v>
                </c:pt>
                <c:pt idx="1">
                  <c:v>12</c:v>
                </c:pt>
                <c:pt idx="2">
                  <c:v>22</c:v>
                </c:pt>
                <c:pt idx="3">
                  <c:v>17</c:v>
                </c:pt>
                <c:pt idx="4">
                  <c:v>50</c:v>
                </c:pt>
                <c:pt idx="5">
                  <c:v>18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17</c:v>
                </c:pt>
                <c:pt idx="1">
                  <c:v>21</c:v>
                </c:pt>
                <c:pt idx="2">
                  <c:v>25</c:v>
                </c:pt>
                <c:pt idx="3">
                  <c:v>31</c:v>
                </c:pt>
                <c:pt idx="4">
                  <c:v>52</c:v>
                </c:pt>
                <c:pt idx="5">
                  <c:v>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312512"/>
        <c:axId val="237720704"/>
        <c:axId val="203203456"/>
      </c:area3DChart>
      <c:catAx>
        <c:axId val="2033125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37720704"/>
        <c:crosses val="autoZero"/>
        <c:auto val="1"/>
        <c:lblAlgn val="ctr"/>
        <c:lblOffset val="100"/>
        <c:noMultiLvlLbl val="0"/>
      </c:catAx>
      <c:valAx>
        <c:axId val="237720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03312512"/>
        <c:crosses val="autoZero"/>
        <c:crossBetween val="midCat"/>
      </c:valAx>
      <c:serAx>
        <c:axId val="2032034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3772070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8</c:v>
                </c:pt>
                <c:pt idx="4">
                  <c:v>7</c:v>
                </c:pt>
                <c:pt idx="5">
                  <c:v>1</c:v>
                </c:pt>
                <c:pt idx="6">
                  <c:v>17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10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21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9</c:v>
                </c:pt>
                <c:pt idx="1">
                  <c:v>12</c:v>
                </c:pt>
                <c:pt idx="2">
                  <c:v>8</c:v>
                </c:pt>
                <c:pt idx="3">
                  <c:v>9</c:v>
                </c:pt>
                <c:pt idx="4">
                  <c:v>6</c:v>
                </c:pt>
                <c:pt idx="5">
                  <c:v>22</c:v>
                </c:pt>
                <c:pt idx="6">
                  <c:v>25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7</c:v>
                </c:pt>
                <c:pt idx="1">
                  <c:v>12</c:v>
                </c:pt>
                <c:pt idx="2">
                  <c:v>15</c:v>
                </c:pt>
                <c:pt idx="3">
                  <c:v>20</c:v>
                </c:pt>
                <c:pt idx="4">
                  <c:v>28</c:v>
                </c:pt>
                <c:pt idx="5">
                  <c:v>17</c:v>
                </c:pt>
                <c:pt idx="6">
                  <c:v>31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10</c:v>
                </c:pt>
                <c:pt idx="1">
                  <c:v>9</c:v>
                </c:pt>
                <c:pt idx="2">
                  <c:v>15</c:v>
                </c:pt>
                <c:pt idx="3">
                  <c:v>23</c:v>
                </c:pt>
                <c:pt idx="4">
                  <c:v>17</c:v>
                </c:pt>
                <c:pt idx="5">
                  <c:v>50</c:v>
                </c:pt>
                <c:pt idx="6">
                  <c:v>52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13</c:v>
                </c:pt>
                <c:pt idx="1">
                  <c:v>18</c:v>
                </c:pt>
                <c:pt idx="2">
                  <c:v>15</c:v>
                </c:pt>
                <c:pt idx="3">
                  <c:v>28</c:v>
                </c:pt>
                <c:pt idx="4">
                  <c:v>32</c:v>
                </c:pt>
                <c:pt idx="5">
                  <c:v>18</c:v>
                </c:pt>
                <c:pt idx="6">
                  <c:v>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754240"/>
        <c:axId val="237755776"/>
        <c:axId val="203209344"/>
      </c:area3DChart>
      <c:catAx>
        <c:axId val="2377542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37755776"/>
        <c:crosses val="autoZero"/>
        <c:auto val="1"/>
        <c:lblAlgn val="ctr"/>
        <c:lblOffset val="100"/>
        <c:noMultiLvlLbl val="0"/>
      </c:catAx>
      <c:valAx>
        <c:axId val="237755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37754240"/>
        <c:crosses val="autoZero"/>
        <c:crossBetween val="midCat"/>
      </c:valAx>
      <c:serAx>
        <c:axId val="2032093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37755776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7</c:v>
                </c:pt>
                <c:pt idx="4">
                  <c:v>10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12</c:v>
                </c:pt>
                <c:pt idx="3">
                  <c:v>12</c:v>
                </c:pt>
                <c:pt idx="4">
                  <c:v>9</c:v>
                </c:pt>
                <c:pt idx="5">
                  <c:v>18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10</c:v>
                </c:pt>
                <c:pt idx="2">
                  <c:v>8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8</c:v>
                </c:pt>
                <c:pt idx="1">
                  <c:v>8</c:v>
                </c:pt>
                <c:pt idx="2">
                  <c:v>9</c:v>
                </c:pt>
                <c:pt idx="3">
                  <c:v>20</c:v>
                </c:pt>
                <c:pt idx="4">
                  <c:v>23</c:v>
                </c:pt>
                <c:pt idx="5">
                  <c:v>28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7</c:v>
                </c:pt>
                <c:pt idx="1">
                  <c:v>10</c:v>
                </c:pt>
                <c:pt idx="2">
                  <c:v>6</c:v>
                </c:pt>
                <c:pt idx="3">
                  <c:v>28</c:v>
                </c:pt>
                <c:pt idx="4">
                  <c:v>17</c:v>
                </c:pt>
                <c:pt idx="5">
                  <c:v>32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</c:v>
                </c:pt>
                <c:pt idx="1">
                  <c:v>12</c:v>
                </c:pt>
                <c:pt idx="2">
                  <c:v>22</c:v>
                </c:pt>
                <c:pt idx="3">
                  <c:v>17</c:v>
                </c:pt>
                <c:pt idx="4">
                  <c:v>50</c:v>
                </c:pt>
                <c:pt idx="5">
                  <c:v>18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17</c:v>
                </c:pt>
                <c:pt idx="1">
                  <c:v>21</c:v>
                </c:pt>
                <c:pt idx="2">
                  <c:v>25</c:v>
                </c:pt>
                <c:pt idx="3">
                  <c:v>31</c:v>
                </c:pt>
                <c:pt idx="4">
                  <c:v>52</c:v>
                </c:pt>
                <c:pt idx="5">
                  <c:v>80</c:v>
                </c:pt>
              </c:numCache>
            </c:numRef>
          </c:val>
        </c:ser>
        <c:bandFmts/>
        <c:axId val="237872256"/>
        <c:axId val="237873792"/>
        <c:axId val="123892160"/>
      </c:surface3DChart>
      <c:catAx>
        <c:axId val="2378722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37873792"/>
        <c:crosses val="autoZero"/>
        <c:auto val="1"/>
        <c:lblAlgn val="ctr"/>
        <c:lblOffset val="100"/>
        <c:noMultiLvlLbl val="0"/>
      </c:catAx>
      <c:valAx>
        <c:axId val="237873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37872256"/>
        <c:crosses val="autoZero"/>
        <c:crossBetween val="midCat"/>
      </c:valAx>
      <c:serAx>
        <c:axId val="1238921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3787379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20.75" style="5" bestFit="1" customWidth="1"/>
    <col min="2" max="2" width="6.125" style="5" bestFit="1" customWidth="1"/>
    <col min="3" max="3" width="8.375" style="5" bestFit="1" customWidth="1"/>
    <col min="4" max="4" width="4.375" style="5" bestFit="1" customWidth="1"/>
    <col min="5" max="5" width="12.5" style="5" bestFit="1" customWidth="1"/>
    <col min="6" max="6" width="3.25" style="5" customWidth="1"/>
    <col min="7" max="7" width="14.375" style="5" bestFit="1" customWidth="1"/>
    <col min="8" max="8" width="4.75" style="5" bestFit="1" customWidth="1"/>
    <col min="9" max="9" width="12" style="5" bestFit="1" customWidth="1"/>
    <col min="10" max="10" width="3" style="5" customWidth="1"/>
    <col min="11" max="11" width="8.25" style="5" bestFit="1" customWidth="1"/>
    <col min="12" max="12" width="6.5" style="5" bestFit="1" customWidth="1"/>
    <col min="13" max="16384" width="9" style="5"/>
  </cols>
  <sheetData>
    <row r="1" spans="1:12" s="4" customFormat="1" ht="16.5" thickBot="1" x14ac:dyDescent="0.3">
      <c r="A1" s="102" t="s">
        <v>6</v>
      </c>
      <c r="B1" s="103" t="s">
        <v>54</v>
      </c>
      <c r="C1" s="104" t="s">
        <v>24</v>
      </c>
      <c r="D1" s="103" t="s">
        <v>1</v>
      </c>
      <c r="E1" s="146" t="s">
        <v>25</v>
      </c>
      <c r="G1" s="59" t="s">
        <v>62</v>
      </c>
      <c r="H1" s="59"/>
      <c r="I1" s="59"/>
      <c r="J1" s="59"/>
      <c r="K1" s="59"/>
      <c r="L1" s="59"/>
    </row>
    <row r="2" spans="1:12" ht="17.25" thickTop="1" thickBot="1" x14ac:dyDescent="0.3">
      <c r="A2" s="91" t="s">
        <v>81</v>
      </c>
      <c r="B2" s="92">
        <v>2</v>
      </c>
      <c r="C2" s="76">
        <v>3</v>
      </c>
      <c r="D2" s="148">
        <f t="shared" ref="D2:D15" ca="1" si="0">RANDBETWEEN(1,20)</f>
        <v>8</v>
      </c>
      <c r="E2" s="147">
        <f t="shared" ref="E2:E15" ca="1" si="1">D2+C2</f>
        <v>11</v>
      </c>
      <c r="G2" s="6" t="s">
        <v>6</v>
      </c>
      <c r="H2" s="7" t="s">
        <v>26</v>
      </c>
      <c r="I2" s="8" t="s">
        <v>27</v>
      </c>
      <c r="K2" s="6" t="s">
        <v>61</v>
      </c>
      <c r="L2" s="57" t="s">
        <v>60</v>
      </c>
    </row>
    <row r="3" spans="1:12" x14ac:dyDescent="0.25">
      <c r="A3" s="144" t="s">
        <v>111</v>
      </c>
      <c r="B3" s="145">
        <v>2</v>
      </c>
      <c r="C3" s="76">
        <v>3</v>
      </c>
      <c r="D3" s="148">
        <f t="shared" ca="1" si="0"/>
        <v>10</v>
      </c>
      <c r="E3" s="147">
        <f t="shared" ca="1" si="1"/>
        <v>13</v>
      </c>
      <c r="G3" s="9" t="s">
        <v>50</v>
      </c>
      <c r="H3" s="10">
        <v>4</v>
      </c>
      <c r="I3" s="29" t="s">
        <v>66</v>
      </c>
      <c r="K3" s="9" t="s">
        <v>69</v>
      </c>
      <c r="L3" s="140">
        <v>7</v>
      </c>
    </row>
    <row r="4" spans="1:12" x14ac:dyDescent="0.25">
      <c r="A4" s="84" t="s">
        <v>59</v>
      </c>
      <c r="B4" s="81">
        <v>1</v>
      </c>
      <c r="C4" s="76">
        <v>5</v>
      </c>
      <c r="D4" s="148">
        <f t="shared" ca="1" si="0"/>
        <v>14</v>
      </c>
      <c r="E4" s="147">
        <f t="shared" ca="1" si="1"/>
        <v>19</v>
      </c>
      <c r="G4" s="11" t="s">
        <v>72</v>
      </c>
      <c r="H4" s="12">
        <v>4</v>
      </c>
      <c r="I4" s="13" t="s">
        <v>75</v>
      </c>
      <c r="K4" s="11" t="s">
        <v>66</v>
      </c>
      <c r="L4" s="58">
        <v>5</v>
      </c>
    </row>
    <row r="5" spans="1:12" x14ac:dyDescent="0.25">
      <c r="A5" s="144" t="s">
        <v>109</v>
      </c>
      <c r="B5" s="145">
        <v>2</v>
      </c>
      <c r="C5" s="76">
        <v>2</v>
      </c>
      <c r="D5" s="148">
        <f t="shared" ca="1" si="0"/>
        <v>1</v>
      </c>
      <c r="E5" s="147">
        <f t="shared" ca="1" si="1"/>
        <v>3</v>
      </c>
      <c r="G5" s="11" t="s">
        <v>85</v>
      </c>
      <c r="H5" s="12">
        <v>5</v>
      </c>
      <c r="I5" s="13" t="s">
        <v>69</v>
      </c>
      <c r="K5" s="11" t="s">
        <v>65</v>
      </c>
      <c r="L5" s="58">
        <v>5</v>
      </c>
    </row>
    <row r="6" spans="1:12" x14ac:dyDescent="0.25">
      <c r="A6" s="28" t="s">
        <v>84</v>
      </c>
      <c r="B6" s="81">
        <v>1</v>
      </c>
      <c r="C6" s="76">
        <v>2</v>
      </c>
      <c r="D6" s="148">
        <f t="shared" ca="1" si="0"/>
        <v>6</v>
      </c>
      <c r="E6" s="147">
        <f t="shared" ca="1" si="1"/>
        <v>8</v>
      </c>
      <c r="G6" s="11" t="s">
        <v>58</v>
      </c>
      <c r="H6" s="12">
        <v>4</v>
      </c>
      <c r="I6" s="30" t="s">
        <v>65</v>
      </c>
      <c r="K6" s="119" t="s">
        <v>74</v>
      </c>
      <c r="L6" s="139" t="s">
        <v>88</v>
      </c>
    </row>
    <row r="7" spans="1:12" x14ac:dyDescent="0.25">
      <c r="A7" s="91" t="s">
        <v>57</v>
      </c>
      <c r="B7" s="92">
        <v>2</v>
      </c>
      <c r="C7" s="77">
        <v>3</v>
      </c>
      <c r="D7" s="148">
        <f t="shared" ca="1" si="0"/>
        <v>6</v>
      </c>
      <c r="E7" s="147">
        <f t="shared" ca="1" si="1"/>
        <v>9</v>
      </c>
      <c r="G7" s="119" t="s">
        <v>73</v>
      </c>
      <c r="H7" s="120" t="s">
        <v>88</v>
      </c>
      <c r="I7" s="138" t="s">
        <v>74</v>
      </c>
      <c r="K7" s="11" t="s">
        <v>75</v>
      </c>
      <c r="L7" s="58">
        <v>4</v>
      </c>
    </row>
    <row r="8" spans="1:12" x14ac:dyDescent="0.25">
      <c r="A8" s="84" t="s">
        <v>58</v>
      </c>
      <c r="B8" s="81">
        <v>1</v>
      </c>
      <c r="C8" s="76">
        <v>1</v>
      </c>
      <c r="D8" s="148">
        <f t="shared" ca="1" si="0"/>
        <v>1</v>
      </c>
      <c r="E8" s="147">
        <f t="shared" ca="1" si="1"/>
        <v>2</v>
      </c>
      <c r="G8" s="11" t="s">
        <v>59</v>
      </c>
      <c r="H8" s="12">
        <v>4</v>
      </c>
      <c r="I8" s="13" t="s">
        <v>64</v>
      </c>
      <c r="K8" s="11" t="s">
        <v>76</v>
      </c>
      <c r="L8" s="58">
        <v>4</v>
      </c>
    </row>
    <row r="9" spans="1:12" ht="16.5" thickBot="1" x14ac:dyDescent="0.3">
      <c r="A9" s="144" t="s">
        <v>132</v>
      </c>
      <c r="B9" s="145">
        <v>2</v>
      </c>
      <c r="C9" s="76">
        <v>1</v>
      </c>
      <c r="D9" s="148">
        <f t="shared" ca="1" si="0"/>
        <v>19</v>
      </c>
      <c r="E9" s="147">
        <f t="shared" ca="1" si="1"/>
        <v>20</v>
      </c>
      <c r="G9" s="53" t="s">
        <v>84</v>
      </c>
      <c r="H9" s="54">
        <v>4</v>
      </c>
      <c r="I9" s="56" t="s">
        <v>76</v>
      </c>
      <c r="K9" s="11" t="s">
        <v>67</v>
      </c>
      <c r="L9" s="58">
        <v>2</v>
      </c>
    </row>
    <row r="10" spans="1:12" ht="16.5" thickBot="1" x14ac:dyDescent="0.3">
      <c r="A10" s="84" t="s">
        <v>50</v>
      </c>
      <c r="B10" s="81">
        <v>1</v>
      </c>
      <c r="C10" s="76">
        <v>1</v>
      </c>
      <c r="D10" s="148">
        <f t="shared" ca="1" si="0"/>
        <v>3</v>
      </c>
      <c r="E10" s="147">
        <f t="shared" ca="1" si="1"/>
        <v>4</v>
      </c>
      <c r="G10" s="14" t="s">
        <v>28</v>
      </c>
      <c r="H10" s="15">
        <f>AVERAGE(H3:H9)</f>
        <v>4.166666666666667</v>
      </c>
      <c r="I10" s="13"/>
      <c r="K10" s="141" t="s">
        <v>68</v>
      </c>
      <c r="L10" s="142">
        <v>1</v>
      </c>
    </row>
    <row r="11" spans="1:12" ht="16.5" thickTop="1" x14ac:dyDescent="0.25">
      <c r="A11" s="84" t="s">
        <v>85</v>
      </c>
      <c r="B11" s="81">
        <v>1</v>
      </c>
      <c r="C11" s="76">
        <v>3</v>
      </c>
      <c r="D11" s="148">
        <f t="shared" ca="1" si="0"/>
        <v>19</v>
      </c>
      <c r="E11" s="147">
        <f t="shared" ca="1" si="1"/>
        <v>22</v>
      </c>
      <c r="G11" s="14" t="s">
        <v>29</v>
      </c>
      <c r="H11" s="16">
        <f>SUM(H3:H9)</f>
        <v>25</v>
      </c>
      <c r="I11" s="13"/>
    </row>
    <row r="12" spans="1:12" x14ac:dyDescent="0.25">
      <c r="A12" s="28" t="s">
        <v>72</v>
      </c>
      <c r="B12" s="81">
        <v>1</v>
      </c>
      <c r="C12" s="76">
        <v>3</v>
      </c>
      <c r="D12" s="148">
        <f t="shared" ca="1" si="0"/>
        <v>13</v>
      </c>
      <c r="E12" s="147">
        <f t="shared" ca="1" si="1"/>
        <v>16</v>
      </c>
      <c r="G12" s="14" t="s">
        <v>30</v>
      </c>
      <c r="H12" s="17">
        <f>COUNT(H3:H9)</f>
        <v>6</v>
      </c>
      <c r="I12" s="13"/>
    </row>
    <row r="13" spans="1:12" ht="16.5" thickBot="1" x14ac:dyDescent="0.3">
      <c r="A13" s="91" t="s">
        <v>80</v>
      </c>
      <c r="B13" s="92">
        <v>2</v>
      </c>
      <c r="C13" s="76">
        <v>3</v>
      </c>
      <c r="D13" s="148">
        <f t="shared" ca="1" si="0"/>
        <v>10</v>
      </c>
      <c r="E13" s="147">
        <f t="shared" ca="1" si="1"/>
        <v>13</v>
      </c>
      <c r="G13" s="18" t="s">
        <v>31</v>
      </c>
      <c r="H13" s="19">
        <f>((H10)*(H12/4))</f>
        <v>6.25</v>
      </c>
      <c r="I13" s="20"/>
      <c r="K13" s="99"/>
    </row>
    <row r="14" spans="1:12" ht="17.25" thickTop="1" thickBot="1" x14ac:dyDescent="0.3">
      <c r="A14" s="84" t="s">
        <v>73</v>
      </c>
      <c r="B14" s="81">
        <v>1</v>
      </c>
      <c r="C14" s="76">
        <v>1</v>
      </c>
      <c r="D14" s="148">
        <f t="shared" ca="1" si="0"/>
        <v>13</v>
      </c>
      <c r="E14" s="147">
        <f t="shared" ca="1" si="1"/>
        <v>14</v>
      </c>
      <c r="G14" s="93"/>
      <c r="H14" s="15"/>
      <c r="I14" s="94"/>
    </row>
    <row r="15" spans="1:12" ht="17.25" thickTop="1" thickBot="1" x14ac:dyDescent="0.3">
      <c r="A15" s="91" t="s">
        <v>82</v>
      </c>
      <c r="B15" s="92">
        <v>2</v>
      </c>
      <c r="C15" s="76">
        <v>1</v>
      </c>
      <c r="D15" s="148">
        <f t="shared" ca="1" si="0"/>
        <v>16</v>
      </c>
      <c r="E15" s="147">
        <f t="shared" ca="1" si="1"/>
        <v>17</v>
      </c>
      <c r="G15" s="6" t="s">
        <v>6</v>
      </c>
      <c r="H15" s="7" t="s">
        <v>26</v>
      </c>
      <c r="I15" s="8" t="s">
        <v>27</v>
      </c>
      <c r="K15" s="6" t="s">
        <v>61</v>
      </c>
      <c r="L15" s="57" t="s">
        <v>60</v>
      </c>
    </row>
    <row r="16" spans="1:12" x14ac:dyDescent="0.25">
      <c r="G16" s="9" t="s">
        <v>50</v>
      </c>
      <c r="H16" s="10">
        <v>4</v>
      </c>
      <c r="I16" s="29" t="s">
        <v>66</v>
      </c>
      <c r="K16" s="9" t="s">
        <v>69</v>
      </c>
      <c r="L16" s="140">
        <v>7</v>
      </c>
    </row>
    <row r="17" spans="4:12" x14ac:dyDescent="0.25">
      <c r="D17" s="148">
        <f t="shared" ref="D17" ca="1" si="2">RANDBETWEEN(1,20)</f>
        <v>7</v>
      </c>
      <c r="G17" s="11" t="s">
        <v>72</v>
      </c>
      <c r="H17" s="12">
        <v>4</v>
      </c>
      <c r="I17" s="13" t="s">
        <v>75</v>
      </c>
      <c r="K17" s="11" t="s">
        <v>66</v>
      </c>
      <c r="L17" s="58">
        <v>5</v>
      </c>
    </row>
    <row r="18" spans="4:12" x14ac:dyDescent="0.25">
      <c r="G18" s="11" t="s">
        <v>85</v>
      </c>
      <c r="H18" s="12">
        <v>5</v>
      </c>
      <c r="I18" s="30" t="s">
        <v>69</v>
      </c>
      <c r="K18" s="11" t="s">
        <v>65</v>
      </c>
      <c r="L18" s="163">
        <v>9</v>
      </c>
    </row>
    <row r="19" spans="4:12" x14ac:dyDescent="0.25">
      <c r="G19" s="160" t="s">
        <v>81</v>
      </c>
      <c r="H19" s="161">
        <v>5</v>
      </c>
      <c r="I19" s="162" t="s">
        <v>87</v>
      </c>
      <c r="K19" s="119" t="s">
        <v>74</v>
      </c>
      <c r="L19" s="139" t="s">
        <v>88</v>
      </c>
    </row>
    <row r="20" spans="4:12" x14ac:dyDescent="0.25">
      <c r="G20" s="11" t="s">
        <v>58</v>
      </c>
      <c r="H20" s="12">
        <v>4</v>
      </c>
      <c r="I20" s="13" t="s">
        <v>65</v>
      </c>
      <c r="K20" s="11" t="s">
        <v>75</v>
      </c>
      <c r="L20" s="58">
        <v>4</v>
      </c>
    </row>
    <row r="21" spans="4:12" x14ac:dyDescent="0.25">
      <c r="G21" s="160" t="s">
        <v>82</v>
      </c>
      <c r="H21" s="161">
        <v>3</v>
      </c>
      <c r="I21" s="162" t="s">
        <v>86</v>
      </c>
      <c r="K21" s="160" t="s">
        <v>87</v>
      </c>
      <c r="L21" s="163">
        <v>5</v>
      </c>
    </row>
    <row r="22" spans="4:12" x14ac:dyDescent="0.25">
      <c r="G22" s="119" t="s">
        <v>73</v>
      </c>
      <c r="H22" s="120" t="s">
        <v>88</v>
      </c>
      <c r="I22" s="138" t="s">
        <v>74</v>
      </c>
      <c r="K22" s="160" t="s">
        <v>86</v>
      </c>
      <c r="L22" s="163">
        <v>5</v>
      </c>
    </row>
    <row r="23" spans="4:12" x14ac:dyDescent="0.25">
      <c r="G23" s="11" t="s">
        <v>59</v>
      </c>
      <c r="H23" s="12">
        <v>4</v>
      </c>
      <c r="I23" s="30" t="s">
        <v>64</v>
      </c>
      <c r="K23" s="11" t="s">
        <v>76</v>
      </c>
      <c r="L23" s="58">
        <v>4</v>
      </c>
    </row>
    <row r="24" spans="4:12" x14ac:dyDescent="0.25">
      <c r="G24" s="160" t="s">
        <v>80</v>
      </c>
      <c r="H24" s="161">
        <v>5</v>
      </c>
      <c r="I24" s="162" t="s">
        <v>65</v>
      </c>
      <c r="K24" s="11" t="s">
        <v>67</v>
      </c>
      <c r="L24" s="58">
        <v>2</v>
      </c>
    </row>
    <row r="25" spans="4:12" ht="16.5" thickBot="1" x14ac:dyDescent="0.3">
      <c r="G25" s="53" t="s">
        <v>84</v>
      </c>
      <c r="H25" s="54">
        <v>4</v>
      </c>
      <c r="I25" s="143" t="s">
        <v>76</v>
      </c>
      <c r="K25" s="141" t="s">
        <v>68</v>
      </c>
      <c r="L25" s="142">
        <v>1</v>
      </c>
    </row>
    <row r="26" spans="4:12" x14ac:dyDescent="0.25">
      <c r="G26" s="14" t="s">
        <v>28</v>
      </c>
      <c r="H26" s="15">
        <f>AVERAGE(H16:H25)</f>
        <v>4.2222222222222223</v>
      </c>
      <c r="I26" s="13"/>
    </row>
    <row r="27" spans="4:12" x14ac:dyDescent="0.25">
      <c r="G27" s="14" t="s">
        <v>29</v>
      </c>
      <c r="H27" s="16">
        <f>SUM(H16:H25)</f>
        <v>38</v>
      </c>
      <c r="I27" s="13"/>
    </row>
    <row r="28" spans="4:12" x14ac:dyDescent="0.25">
      <c r="G28" s="14" t="s">
        <v>30</v>
      </c>
      <c r="H28" s="17">
        <f>COUNT(H16:H25)</f>
        <v>9</v>
      </c>
      <c r="I28" s="13"/>
    </row>
    <row r="29" spans="4:12" ht="16.5" thickBot="1" x14ac:dyDescent="0.3">
      <c r="G29" s="18" t="s">
        <v>31</v>
      </c>
      <c r="H29" s="19">
        <f>((H26)*(H28/4))</f>
        <v>9.5</v>
      </c>
      <c r="I29" s="20"/>
    </row>
    <row r="30" spans="4:12" ht="16.5" thickTop="1" x14ac:dyDescent="0.25"/>
  </sheetData>
  <sortState ref="A2:E15">
    <sortCondition descending="1" ref="E2:E15"/>
    <sortCondition descending="1" ref="C2:C15"/>
  </sortState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44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B3" sqref="B3"/>
    </sheetView>
  </sheetViews>
  <sheetFormatPr defaultColWidth="9.125" defaultRowHeight="15.75" x14ac:dyDescent="0.25"/>
  <cols>
    <col min="1" max="1" width="16.125" style="157" bestFit="1" customWidth="1"/>
    <col min="2" max="2" width="13.125" style="176" customWidth="1"/>
    <col min="3" max="3" width="5" style="2" bestFit="1" customWidth="1"/>
    <col min="4" max="4" width="4.5" style="2" bestFit="1" customWidth="1"/>
    <col min="5" max="5" width="3.875" style="2" bestFit="1" customWidth="1"/>
    <col min="6" max="6" width="6.875" style="2" bestFit="1" customWidth="1"/>
    <col min="7" max="7" width="3.875" style="2" bestFit="1" customWidth="1"/>
    <col min="8" max="8" width="5.25" style="2" bestFit="1" customWidth="1"/>
    <col min="9" max="9" width="1" style="2" customWidth="1"/>
    <col min="10" max="11" width="3.875" style="2" bestFit="1" customWidth="1"/>
    <col min="12" max="12" width="4.625" style="2" bestFit="1" customWidth="1"/>
    <col min="13" max="16" width="3.875" style="2" bestFit="1" customWidth="1"/>
    <col min="17" max="17" width="4.375" style="2" bestFit="1" customWidth="1"/>
    <col min="18" max="18" width="3.375" style="27" bestFit="1" customWidth="1"/>
    <col min="19" max="19" width="1" style="159" customWidth="1"/>
    <col min="20" max="20" width="16.125" style="80" bestFit="1" customWidth="1"/>
    <col min="21" max="21" width="11.25" style="80" bestFit="1" customWidth="1"/>
    <col min="22" max="22" width="5.5" style="80" bestFit="1" customWidth="1"/>
    <col min="23" max="23" width="5.5" style="80" customWidth="1"/>
    <col min="24" max="24" width="3.875" style="80" bestFit="1" customWidth="1"/>
    <col min="25" max="25" width="6.875" style="2" bestFit="1" customWidth="1"/>
    <col min="26" max="26" width="3.875" style="2" bestFit="1" customWidth="1"/>
    <col min="27" max="27" width="5.25" style="2" bestFit="1" customWidth="1"/>
    <col min="28" max="28" width="1" style="2" customWidth="1"/>
    <col min="29" max="29" width="4.5" style="2" bestFit="1" customWidth="1"/>
    <col min="30" max="36" width="3.875" style="2" bestFit="1" customWidth="1"/>
    <col min="37" max="37" width="3.375" style="27" bestFit="1" customWidth="1"/>
    <col min="38" max="38" width="11.875" style="2" bestFit="1" customWidth="1"/>
    <col min="39" max="16384" width="9.125" style="2"/>
  </cols>
  <sheetData>
    <row r="1" spans="1:37" s="151" customFormat="1" ht="138.75" thickBot="1" x14ac:dyDescent="0.3">
      <c r="A1" s="149"/>
      <c r="B1" s="175"/>
      <c r="C1" s="150"/>
      <c r="D1" s="150"/>
      <c r="E1" s="150"/>
      <c r="F1" s="150"/>
      <c r="G1" s="150"/>
      <c r="H1" s="150"/>
      <c r="I1" s="150"/>
      <c r="J1" s="136"/>
      <c r="K1" s="136"/>
      <c r="L1" s="136" t="s">
        <v>107</v>
      </c>
      <c r="M1" s="136" t="s">
        <v>108</v>
      </c>
      <c r="N1" s="136" t="s">
        <v>81</v>
      </c>
      <c r="O1" s="136" t="s">
        <v>110</v>
      </c>
      <c r="P1" s="190" t="s">
        <v>136</v>
      </c>
      <c r="Q1" s="136"/>
      <c r="R1" s="187"/>
      <c r="S1" s="188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89"/>
      <c r="AF1" s="136" t="s">
        <v>80</v>
      </c>
      <c r="AG1" s="136" t="s">
        <v>83</v>
      </c>
      <c r="AH1" s="136" t="s">
        <v>72</v>
      </c>
      <c r="AI1" s="191" t="s">
        <v>59</v>
      </c>
      <c r="AJ1" s="189"/>
      <c r="AK1" s="187"/>
    </row>
    <row r="2" spans="1:37" s="1" customFormat="1" ht="16.5" thickBot="1" x14ac:dyDescent="0.3">
      <c r="A2" s="177" t="s">
        <v>6</v>
      </c>
      <c r="B2" s="178" t="s">
        <v>119</v>
      </c>
      <c r="C2" s="168" t="s">
        <v>3</v>
      </c>
      <c r="D2" s="169" t="s">
        <v>77</v>
      </c>
      <c r="E2" s="170" t="s">
        <v>78</v>
      </c>
      <c r="F2" s="169" t="s">
        <v>79</v>
      </c>
      <c r="G2" s="169" t="s">
        <v>4</v>
      </c>
      <c r="H2" s="169" t="s">
        <v>5</v>
      </c>
      <c r="I2" s="169"/>
      <c r="J2" s="169">
        <v>11</v>
      </c>
      <c r="K2" s="171">
        <v>13</v>
      </c>
      <c r="L2" s="171">
        <v>14</v>
      </c>
      <c r="M2" s="171">
        <v>15</v>
      </c>
      <c r="N2" s="171">
        <v>16</v>
      </c>
      <c r="O2" s="171">
        <v>17</v>
      </c>
      <c r="P2" s="171">
        <v>19</v>
      </c>
      <c r="Q2" s="171">
        <v>20</v>
      </c>
      <c r="R2" s="172">
        <v>21</v>
      </c>
      <c r="S2" s="152"/>
      <c r="T2" s="177" t="s">
        <v>6</v>
      </c>
      <c r="U2" s="178" t="s">
        <v>119</v>
      </c>
      <c r="V2" s="183" t="s">
        <v>3</v>
      </c>
      <c r="W2" s="170" t="s">
        <v>89</v>
      </c>
      <c r="X2" s="170" t="s">
        <v>78</v>
      </c>
      <c r="Y2" s="169" t="s">
        <v>79</v>
      </c>
      <c r="Z2" s="169" t="s">
        <v>4</v>
      </c>
      <c r="AA2" s="169" t="s">
        <v>5</v>
      </c>
      <c r="AB2" s="169"/>
      <c r="AC2" s="169">
        <v>12</v>
      </c>
      <c r="AD2" s="171">
        <v>13</v>
      </c>
      <c r="AE2" s="171">
        <v>14</v>
      </c>
      <c r="AF2" s="171">
        <v>15</v>
      </c>
      <c r="AG2" s="171">
        <v>16</v>
      </c>
      <c r="AH2" s="171">
        <v>17</v>
      </c>
      <c r="AI2" s="171">
        <v>18</v>
      </c>
      <c r="AJ2" s="171">
        <v>20</v>
      </c>
      <c r="AK2" s="173">
        <v>21</v>
      </c>
    </row>
    <row r="3" spans="1:37" s="1" customFormat="1" x14ac:dyDescent="0.25">
      <c r="A3" s="174" t="s">
        <v>63</v>
      </c>
      <c r="B3" s="179" t="s">
        <v>120</v>
      </c>
      <c r="C3" s="153">
        <v>3</v>
      </c>
      <c r="D3" s="74">
        <v>0</v>
      </c>
      <c r="E3" s="74">
        <v>0</v>
      </c>
      <c r="F3" s="74">
        <v>0</v>
      </c>
      <c r="G3" s="74">
        <f t="shared" ref="G3:G14" ca="1" si="0">RANDBETWEEN(1,20)</f>
        <v>9</v>
      </c>
      <c r="H3" s="74">
        <f t="shared" ref="H3:H6" ca="1" si="1">SUM(C3:G3)</f>
        <v>12</v>
      </c>
      <c r="I3" s="154"/>
      <c r="J3" s="74" t="str">
        <f t="shared" ref="J3:R14" ca="1" si="2">IF($H3&gt;J$2-1,"Yes","No")</f>
        <v>Yes</v>
      </c>
      <c r="K3" s="80" t="str">
        <f t="shared" ca="1" si="2"/>
        <v>No</v>
      </c>
      <c r="L3" s="80" t="str">
        <f t="shared" ca="1" si="2"/>
        <v>No</v>
      </c>
      <c r="M3" s="80" t="str">
        <f t="shared" ca="1" si="2"/>
        <v>No</v>
      </c>
      <c r="N3" s="80" t="str">
        <f t="shared" ca="1" si="2"/>
        <v>No</v>
      </c>
      <c r="O3" s="80" t="str">
        <f t="shared" ca="1" si="2"/>
        <v>No</v>
      </c>
      <c r="P3" s="80" t="str">
        <f t="shared" ca="1" si="2"/>
        <v>No</v>
      </c>
      <c r="Q3" s="80" t="str">
        <f t="shared" ca="1" si="2"/>
        <v>No</v>
      </c>
      <c r="R3" s="27" t="str">
        <f t="shared" ca="1" si="2"/>
        <v>No</v>
      </c>
      <c r="S3" s="159"/>
      <c r="T3" s="174" t="s">
        <v>63</v>
      </c>
      <c r="U3" s="184" t="s">
        <v>49</v>
      </c>
      <c r="V3" s="166"/>
      <c r="W3" s="166"/>
      <c r="X3" s="165"/>
      <c r="Y3" s="165"/>
      <c r="Z3" s="74">
        <f t="shared" ref="Z3:Z14" ca="1" si="3">RANDBETWEEN(1,20)</f>
        <v>14</v>
      </c>
      <c r="AA3" s="74">
        <f t="shared" ref="AA3:AA6" ca="1" si="4">SUM(V3:Z3)</f>
        <v>14</v>
      </c>
      <c r="AB3" s="154"/>
      <c r="AC3" s="74" t="str">
        <f t="shared" ref="AC3:AK14" ca="1" si="5">IF($AA3&gt;AC$2-1,"Yes","No")</f>
        <v>Yes</v>
      </c>
      <c r="AD3" s="80" t="str">
        <f t="shared" ca="1" si="5"/>
        <v>Yes</v>
      </c>
      <c r="AE3" s="80" t="str">
        <f t="shared" ca="1" si="5"/>
        <v>Yes</v>
      </c>
      <c r="AF3" s="80" t="str">
        <f t="shared" ca="1" si="5"/>
        <v>No</v>
      </c>
      <c r="AG3" s="80" t="str">
        <f t="shared" ca="1" si="5"/>
        <v>No</v>
      </c>
      <c r="AH3" s="80" t="str">
        <f t="shared" ca="1" si="5"/>
        <v>No</v>
      </c>
      <c r="AI3" s="80" t="str">
        <f t="shared" ca="1" si="5"/>
        <v>No</v>
      </c>
      <c r="AJ3" s="80" t="str">
        <f t="shared" ca="1" si="5"/>
        <v>No</v>
      </c>
      <c r="AK3" s="27" t="str">
        <f t="shared" ca="1" si="5"/>
        <v>No</v>
      </c>
    </row>
    <row r="4" spans="1:37" s="1" customFormat="1" x14ac:dyDescent="0.25">
      <c r="A4" s="182" t="s">
        <v>81</v>
      </c>
      <c r="B4" s="180" t="s">
        <v>121</v>
      </c>
      <c r="C4" s="153">
        <v>3</v>
      </c>
      <c r="D4" s="74">
        <v>-1</v>
      </c>
      <c r="E4" s="74">
        <v>1</v>
      </c>
      <c r="F4" s="74">
        <v>0</v>
      </c>
      <c r="G4" s="74">
        <f t="shared" ca="1" si="0"/>
        <v>3</v>
      </c>
      <c r="H4" s="74">
        <f t="shared" ca="1" si="1"/>
        <v>6</v>
      </c>
      <c r="I4" s="154"/>
      <c r="J4" s="74" t="str">
        <f t="shared" ca="1" si="2"/>
        <v>No</v>
      </c>
      <c r="K4" s="80" t="str">
        <f t="shared" ca="1" si="2"/>
        <v>No</v>
      </c>
      <c r="L4" s="80" t="str">
        <f t="shared" ca="1" si="2"/>
        <v>No</v>
      </c>
      <c r="M4" s="80" t="str">
        <f t="shared" ca="1" si="2"/>
        <v>No</v>
      </c>
      <c r="N4" s="80" t="str">
        <f t="shared" ca="1" si="2"/>
        <v>No</v>
      </c>
      <c r="O4" s="80" t="str">
        <f t="shared" ca="1" si="2"/>
        <v>No</v>
      </c>
      <c r="P4" s="80" t="str">
        <f t="shared" ca="1" si="2"/>
        <v>No</v>
      </c>
      <c r="Q4" s="80" t="str">
        <f t="shared" ca="1" si="2"/>
        <v>No</v>
      </c>
      <c r="R4" s="27" t="str">
        <f t="shared" ca="1" si="2"/>
        <v>No</v>
      </c>
      <c r="S4" s="159"/>
      <c r="T4" s="182" t="s">
        <v>81</v>
      </c>
      <c r="U4" s="180" t="s">
        <v>124</v>
      </c>
      <c r="V4" s="158">
        <v>3</v>
      </c>
      <c r="W4" s="148">
        <v>3</v>
      </c>
      <c r="X4" s="74">
        <v>1</v>
      </c>
      <c r="Y4" s="74">
        <v>0</v>
      </c>
      <c r="Z4" s="74">
        <f t="shared" ca="1" si="3"/>
        <v>4</v>
      </c>
      <c r="AA4" s="74">
        <f t="shared" ca="1" si="4"/>
        <v>11</v>
      </c>
      <c r="AB4" s="154"/>
      <c r="AC4" s="74" t="str">
        <f t="shared" ca="1" si="5"/>
        <v>No</v>
      </c>
      <c r="AD4" s="80" t="str">
        <f t="shared" ca="1" si="5"/>
        <v>No</v>
      </c>
      <c r="AE4" s="80" t="str">
        <f t="shared" ca="1" si="5"/>
        <v>No</v>
      </c>
      <c r="AF4" s="80" t="str">
        <f t="shared" ca="1" si="5"/>
        <v>No</v>
      </c>
      <c r="AG4" s="80" t="str">
        <f t="shared" ca="1" si="5"/>
        <v>No</v>
      </c>
      <c r="AH4" s="80" t="str">
        <f t="shared" ca="1" si="5"/>
        <v>No</v>
      </c>
      <c r="AI4" s="80" t="str">
        <f t="shared" ca="1" si="5"/>
        <v>No</v>
      </c>
      <c r="AJ4" s="80" t="str">
        <f t="shared" ca="1" si="5"/>
        <v>No</v>
      </c>
      <c r="AK4" s="27" t="str">
        <f t="shared" ca="1" si="5"/>
        <v>No</v>
      </c>
    </row>
    <row r="5" spans="1:37" s="1" customFormat="1" x14ac:dyDescent="0.25">
      <c r="A5" s="182" t="s">
        <v>82</v>
      </c>
      <c r="B5" s="180" t="s">
        <v>122</v>
      </c>
      <c r="C5" s="153">
        <v>1</v>
      </c>
      <c r="D5" s="74">
        <v>0</v>
      </c>
      <c r="E5" s="74">
        <v>1</v>
      </c>
      <c r="F5" s="74">
        <v>0</v>
      </c>
      <c r="G5" s="74">
        <f t="shared" ca="1" si="0"/>
        <v>8</v>
      </c>
      <c r="H5" s="74">
        <f t="shared" ca="1" si="1"/>
        <v>10</v>
      </c>
      <c r="I5" s="154"/>
      <c r="J5" s="74" t="str">
        <f t="shared" ca="1" si="2"/>
        <v>No</v>
      </c>
      <c r="K5" s="80" t="str">
        <f t="shared" ca="1" si="2"/>
        <v>No</v>
      </c>
      <c r="L5" s="80" t="str">
        <f t="shared" ca="1" si="2"/>
        <v>No</v>
      </c>
      <c r="M5" s="80" t="str">
        <f t="shared" ca="1" si="2"/>
        <v>No</v>
      </c>
      <c r="N5" s="80" t="str">
        <f t="shared" ca="1" si="2"/>
        <v>No</v>
      </c>
      <c r="O5" s="80" t="str">
        <f t="shared" ca="1" si="2"/>
        <v>No</v>
      </c>
      <c r="P5" s="80" t="str">
        <f t="shared" ca="1" si="2"/>
        <v>No</v>
      </c>
      <c r="Q5" s="80" t="str">
        <f t="shared" ca="1" si="2"/>
        <v>No</v>
      </c>
      <c r="R5" s="27" t="str">
        <f t="shared" ca="1" si="2"/>
        <v>No</v>
      </c>
      <c r="S5" s="159"/>
      <c r="T5" s="182" t="s">
        <v>82</v>
      </c>
      <c r="U5" s="180" t="s">
        <v>124</v>
      </c>
      <c r="V5" s="158">
        <v>1</v>
      </c>
      <c r="W5" s="148">
        <v>1</v>
      </c>
      <c r="X5" s="74">
        <v>1</v>
      </c>
      <c r="Y5" s="74">
        <v>0</v>
      </c>
      <c r="Z5" s="74">
        <f t="shared" ca="1" si="3"/>
        <v>14</v>
      </c>
      <c r="AA5" s="74">
        <f t="shared" ca="1" si="4"/>
        <v>17</v>
      </c>
      <c r="AB5" s="154"/>
      <c r="AC5" s="74" t="str">
        <f t="shared" ca="1" si="5"/>
        <v>Yes</v>
      </c>
      <c r="AD5" s="80" t="str">
        <f t="shared" ca="1" si="5"/>
        <v>Yes</v>
      </c>
      <c r="AE5" s="80" t="str">
        <f t="shared" ca="1" si="5"/>
        <v>Yes</v>
      </c>
      <c r="AF5" s="80" t="str">
        <f t="shared" ca="1" si="5"/>
        <v>Yes</v>
      </c>
      <c r="AG5" s="80" t="str">
        <f t="shared" ca="1" si="5"/>
        <v>Yes</v>
      </c>
      <c r="AH5" s="80" t="str">
        <f t="shared" ca="1" si="5"/>
        <v>Yes</v>
      </c>
      <c r="AI5" s="80" t="str">
        <f t="shared" ca="1" si="5"/>
        <v>No</v>
      </c>
      <c r="AJ5" s="80" t="str">
        <f t="shared" ca="1" si="5"/>
        <v>No</v>
      </c>
      <c r="AK5" s="27" t="str">
        <f t="shared" ca="1" si="5"/>
        <v>No</v>
      </c>
    </row>
    <row r="6" spans="1:37" x14ac:dyDescent="0.25">
      <c r="A6" s="182" t="s">
        <v>80</v>
      </c>
      <c r="B6" s="180" t="s">
        <v>122</v>
      </c>
      <c r="C6" s="153">
        <v>2</v>
      </c>
      <c r="D6" s="74">
        <v>0</v>
      </c>
      <c r="E6" s="74">
        <v>1</v>
      </c>
      <c r="F6" s="74">
        <v>0</v>
      </c>
      <c r="G6" s="74">
        <f t="shared" ca="1" si="0"/>
        <v>20</v>
      </c>
      <c r="H6" s="74">
        <f t="shared" ca="1" si="1"/>
        <v>23</v>
      </c>
      <c r="I6" s="154"/>
      <c r="J6" s="74" t="str">
        <f t="shared" ca="1" si="2"/>
        <v>Yes</v>
      </c>
      <c r="K6" s="80" t="str">
        <f t="shared" ca="1" si="2"/>
        <v>Yes</v>
      </c>
      <c r="L6" s="80" t="str">
        <f t="shared" ca="1" si="2"/>
        <v>Yes</v>
      </c>
      <c r="M6" s="80" t="str">
        <f t="shared" ca="1" si="2"/>
        <v>Yes</v>
      </c>
      <c r="N6" s="80" t="str">
        <f t="shared" ca="1" si="2"/>
        <v>Yes</v>
      </c>
      <c r="O6" s="80" t="str">
        <f t="shared" ca="1" si="2"/>
        <v>Yes</v>
      </c>
      <c r="P6" s="80" t="str">
        <f t="shared" ca="1" si="2"/>
        <v>Yes</v>
      </c>
      <c r="Q6" s="80" t="str">
        <f t="shared" ca="1" si="2"/>
        <v>Yes</v>
      </c>
      <c r="R6" s="27" t="str">
        <f t="shared" ca="1" si="2"/>
        <v>Yes</v>
      </c>
      <c r="T6" s="182" t="s">
        <v>80</v>
      </c>
      <c r="U6" s="180" t="s">
        <v>125</v>
      </c>
      <c r="V6" s="158">
        <v>2</v>
      </c>
      <c r="W6" s="148">
        <v>1</v>
      </c>
      <c r="X6" s="74">
        <v>0</v>
      </c>
      <c r="Y6" s="74">
        <v>0</v>
      </c>
      <c r="Z6" s="74">
        <f t="shared" ca="1" si="3"/>
        <v>5</v>
      </c>
      <c r="AA6" s="74">
        <f t="shared" ca="1" si="4"/>
        <v>8</v>
      </c>
      <c r="AB6" s="154"/>
      <c r="AC6" s="74" t="str">
        <f t="shared" ca="1" si="5"/>
        <v>No</v>
      </c>
      <c r="AD6" s="80" t="str">
        <f t="shared" ca="1" si="5"/>
        <v>No</v>
      </c>
      <c r="AE6" s="80" t="str">
        <f t="shared" ca="1" si="5"/>
        <v>No</v>
      </c>
      <c r="AF6" s="80" t="str">
        <f t="shared" ca="1" si="5"/>
        <v>No</v>
      </c>
      <c r="AG6" s="80" t="str">
        <f t="shared" ca="1" si="5"/>
        <v>No</v>
      </c>
      <c r="AH6" s="80" t="str">
        <f t="shared" ca="1" si="5"/>
        <v>No</v>
      </c>
      <c r="AI6" s="80" t="str">
        <f t="shared" ca="1" si="5"/>
        <v>No</v>
      </c>
      <c r="AJ6" s="80" t="str">
        <f t="shared" ca="1" si="5"/>
        <v>No</v>
      </c>
      <c r="AK6" s="27" t="str">
        <f t="shared" ca="1" si="5"/>
        <v>No</v>
      </c>
    </row>
    <row r="7" spans="1:37" x14ac:dyDescent="0.25">
      <c r="A7" s="174" t="s">
        <v>118</v>
      </c>
      <c r="B7" s="179" t="s">
        <v>129</v>
      </c>
      <c r="C7" s="153">
        <v>2</v>
      </c>
      <c r="D7" s="74">
        <v>0</v>
      </c>
      <c r="E7" s="74">
        <v>0</v>
      </c>
      <c r="F7" s="74">
        <v>0</v>
      </c>
      <c r="G7" s="74">
        <f t="shared" ca="1" si="0"/>
        <v>9</v>
      </c>
      <c r="H7" s="74">
        <f t="shared" ref="H7" ca="1" si="6">SUM(C7:G7)</f>
        <v>11</v>
      </c>
      <c r="I7" s="154"/>
      <c r="J7" s="74" t="str">
        <f t="shared" ca="1" si="2"/>
        <v>Yes</v>
      </c>
      <c r="K7" s="80" t="str">
        <f t="shared" ca="1" si="2"/>
        <v>No</v>
      </c>
      <c r="L7" s="80" t="str">
        <f t="shared" ca="1" si="2"/>
        <v>No</v>
      </c>
      <c r="M7" s="80" t="str">
        <f t="shared" ca="1" si="2"/>
        <v>No</v>
      </c>
      <c r="N7" s="80" t="str">
        <f t="shared" ca="1" si="2"/>
        <v>No</v>
      </c>
      <c r="O7" s="80" t="str">
        <f t="shared" ca="1" si="2"/>
        <v>No</v>
      </c>
      <c r="P7" s="80" t="str">
        <f t="shared" ca="1" si="2"/>
        <v>No</v>
      </c>
      <c r="Q7" s="80" t="str">
        <f t="shared" ca="1" si="2"/>
        <v>No</v>
      </c>
      <c r="R7" s="27" t="str">
        <f t="shared" ca="1" si="2"/>
        <v>No</v>
      </c>
      <c r="T7" s="174" t="s">
        <v>118</v>
      </c>
      <c r="U7" s="184" t="s">
        <v>49</v>
      </c>
      <c r="V7" s="166"/>
      <c r="W7" s="166"/>
      <c r="X7" s="165"/>
      <c r="Y7" s="165"/>
      <c r="Z7" s="74">
        <f t="shared" ca="1" si="3"/>
        <v>5</v>
      </c>
      <c r="AA7" s="74">
        <f t="shared" ref="AA7" ca="1" si="7">SUM(V7:Z7)</f>
        <v>5</v>
      </c>
      <c r="AB7" s="154"/>
      <c r="AC7" s="74" t="str">
        <f t="shared" ca="1" si="5"/>
        <v>No</v>
      </c>
      <c r="AD7" s="80" t="str">
        <f t="shared" ca="1" si="5"/>
        <v>No</v>
      </c>
      <c r="AE7" s="80" t="str">
        <f t="shared" ca="1" si="5"/>
        <v>No</v>
      </c>
      <c r="AF7" s="80" t="str">
        <f t="shared" ca="1" si="5"/>
        <v>No</v>
      </c>
      <c r="AG7" s="80" t="str">
        <f t="shared" ca="1" si="5"/>
        <v>No</v>
      </c>
      <c r="AH7" s="80" t="str">
        <f t="shared" ca="1" si="5"/>
        <v>No</v>
      </c>
      <c r="AI7" s="80" t="str">
        <f t="shared" ca="1" si="5"/>
        <v>No</v>
      </c>
      <c r="AJ7" s="80" t="str">
        <f t="shared" ca="1" si="5"/>
        <v>No</v>
      </c>
      <c r="AK7" s="27" t="str">
        <f t="shared" ca="1" si="5"/>
        <v>No</v>
      </c>
    </row>
    <row r="8" spans="1:37" x14ac:dyDescent="0.25">
      <c r="A8" s="164" t="s">
        <v>103</v>
      </c>
      <c r="B8" s="181" t="s">
        <v>128</v>
      </c>
      <c r="C8" s="153">
        <v>5</v>
      </c>
      <c r="D8" s="74">
        <v>0</v>
      </c>
      <c r="E8" s="74">
        <v>0</v>
      </c>
      <c r="F8" s="74">
        <v>0</v>
      </c>
      <c r="G8" s="74">
        <f t="shared" ca="1" si="0"/>
        <v>11</v>
      </c>
      <c r="H8" s="74">
        <f t="shared" ref="H8:H12" ca="1" si="8">SUM(C8:G8)</f>
        <v>16</v>
      </c>
      <c r="I8" s="154"/>
      <c r="J8" s="74" t="str">
        <f t="shared" ca="1" si="2"/>
        <v>Yes</v>
      </c>
      <c r="K8" s="80" t="str">
        <f t="shared" ca="1" si="2"/>
        <v>Yes</v>
      </c>
      <c r="L8" s="80" t="str">
        <f t="shared" ca="1" si="2"/>
        <v>Yes</v>
      </c>
      <c r="M8" s="80" t="str">
        <f t="shared" ca="1" si="2"/>
        <v>Yes</v>
      </c>
      <c r="N8" s="80" t="str">
        <f t="shared" ca="1" si="2"/>
        <v>Yes</v>
      </c>
      <c r="O8" s="80" t="str">
        <f t="shared" ca="1" si="2"/>
        <v>No</v>
      </c>
      <c r="P8" s="80" t="str">
        <f t="shared" ca="1" si="2"/>
        <v>No</v>
      </c>
      <c r="Q8" s="80" t="str">
        <f t="shared" ca="1" si="2"/>
        <v>No</v>
      </c>
      <c r="R8" s="27" t="str">
        <f t="shared" ca="1" si="2"/>
        <v>No</v>
      </c>
      <c r="T8" s="164" t="s">
        <v>103</v>
      </c>
      <c r="U8" s="181" t="s">
        <v>126</v>
      </c>
      <c r="V8" s="158">
        <v>5</v>
      </c>
      <c r="W8" s="148">
        <v>0</v>
      </c>
      <c r="X8" s="74">
        <v>0</v>
      </c>
      <c r="Y8" s="74">
        <v>0</v>
      </c>
      <c r="Z8" s="74">
        <f t="shared" ca="1" si="3"/>
        <v>16</v>
      </c>
      <c r="AA8" s="74">
        <f t="shared" ref="AA8:AA12" ca="1" si="9">SUM(V8:Z8)</f>
        <v>21</v>
      </c>
      <c r="AB8" s="154"/>
      <c r="AC8" s="74" t="str">
        <f t="shared" ca="1" si="5"/>
        <v>Yes</v>
      </c>
      <c r="AD8" s="80" t="str">
        <f t="shared" ca="1" si="5"/>
        <v>Yes</v>
      </c>
      <c r="AE8" s="80" t="str">
        <f t="shared" ca="1" si="5"/>
        <v>Yes</v>
      </c>
      <c r="AF8" s="80" t="str">
        <f t="shared" ca="1" si="5"/>
        <v>Yes</v>
      </c>
      <c r="AG8" s="80" t="str">
        <f t="shared" ca="1" si="5"/>
        <v>Yes</v>
      </c>
      <c r="AH8" s="80" t="str">
        <f t="shared" ca="1" si="5"/>
        <v>Yes</v>
      </c>
      <c r="AI8" s="80" t="str">
        <f t="shared" ca="1" si="5"/>
        <v>Yes</v>
      </c>
      <c r="AJ8" s="80" t="str">
        <f t="shared" ca="1" si="5"/>
        <v>Yes</v>
      </c>
      <c r="AK8" s="27" t="str">
        <f t="shared" ca="1" si="5"/>
        <v>Yes</v>
      </c>
    </row>
    <row r="9" spans="1:37" x14ac:dyDescent="0.25">
      <c r="A9" s="164" t="s">
        <v>104</v>
      </c>
      <c r="B9" s="181" t="s">
        <v>128</v>
      </c>
      <c r="C9" s="153">
        <v>4</v>
      </c>
      <c r="D9" s="74">
        <v>0</v>
      </c>
      <c r="E9" s="74">
        <v>0</v>
      </c>
      <c r="F9" s="74">
        <v>0</v>
      </c>
      <c r="G9" s="74">
        <f t="shared" ca="1" si="0"/>
        <v>2</v>
      </c>
      <c r="H9" s="74">
        <f t="shared" ca="1" si="8"/>
        <v>6</v>
      </c>
      <c r="I9" s="154"/>
      <c r="J9" s="74" t="str">
        <f t="shared" ca="1" si="2"/>
        <v>No</v>
      </c>
      <c r="K9" s="80" t="str">
        <f t="shared" ca="1" si="2"/>
        <v>No</v>
      </c>
      <c r="L9" s="80" t="str">
        <f t="shared" ca="1" si="2"/>
        <v>No</v>
      </c>
      <c r="M9" s="80" t="str">
        <f t="shared" ca="1" si="2"/>
        <v>No</v>
      </c>
      <c r="N9" s="80" t="str">
        <f t="shared" ca="1" si="2"/>
        <v>No</v>
      </c>
      <c r="O9" s="80" t="str">
        <f t="shared" ca="1" si="2"/>
        <v>No</v>
      </c>
      <c r="P9" s="80" t="str">
        <f t="shared" ca="1" si="2"/>
        <v>No</v>
      </c>
      <c r="Q9" s="80" t="str">
        <f t="shared" ca="1" si="2"/>
        <v>No</v>
      </c>
      <c r="R9" s="27" t="str">
        <f t="shared" ca="1" si="2"/>
        <v>No</v>
      </c>
      <c r="T9" s="164" t="s">
        <v>104</v>
      </c>
      <c r="U9" s="181" t="s">
        <v>126</v>
      </c>
      <c r="V9" s="158">
        <v>4</v>
      </c>
      <c r="W9" s="148">
        <v>0</v>
      </c>
      <c r="X9" s="74">
        <v>0</v>
      </c>
      <c r="Y9" s="74">
        <v>0</v>
      </c>
      <c r="Z9" s="74">
        <f t="shared" ca="1" si="3"/>
        <v>3</v>
      </c>
      <c r="AA9" s="74">
        <f t="shared" ca="1" si="9"/>
        <v>7</v>
      </c>
      <c r="AB9" s="154"/>
      <c r="AC9" s="74" t="str">
        <f t="shared" ca="1" si="5"/>
        <v>No</v>
      </c>
      <c r="AD9" s="80" t="str">
        <f t="shared" ca="1" si="5"/>
        <v>No</v>
      </c>
      <c r="AE9" s="80" t="str">
        <f t="shared" ca="1" si="5"/>
        <v>No</v>
      </c>
      <c r="AF9" s="80" t="str">
        <f t="shared" ca="1" si="5"/>
        <v>No</v>
      </c>
      <c r="AG9" s="80" t="str">
        <f t="shared" ca="1" si="5"/>
        <v>No</v>
      </c>
      <c r="AH9" s="80" t="str">
        <f t="shared" ca="1" si="5"/>
        <v>No</v>
      </c>
      <c r="AI9" s="80" t="str">
        <f t="shared" ca="1" si="5"/>
        <v>No</v>
      </c>
      <c r="AJ9" s="80" t="str">
        <f t="shared" ca="1" si="5"/>
        <v>No</v>
      </c>
      <c r="AK9" s="27" t="str">
        <f t="shared" ca="1" si="5"/>
        <v>No</v>
      </c>
    </row>
    <row r="10" spans="1:37" x14ac:dyDescent="0.25">
      <c r="A10" s="164" t="s">
        <v>105</v>
      </c>
      <c r="B10" s="181" t="s">
        <v>128</v>
      </c>
      <c r="C10" s="153">
        <v>4</v>
      </c>
      <c r="D10" s="74">
        <v>0</v>
      </c>
      <c r="E10" s="74">
        <v>0</v>
      </c>
      <c r="F10" s="74">
        <v>0</v>
      </c>
      <c r="G10" s="74">
        <f t="shared" ca="1" si="0"/>
        <v>14</v>
      </c>
      <c r="H10" s="74">
        <f t="shared" ca="1" si="8"/>
        <v>18</v>
      </c>
      <c r="I10" s="154"/>
      <c r="J10" s="74" t="str">
        <f t="shared" ca="1" si="2"/>
        <v>Yes</v>
      </c>
      <c r="K10" s="80" t="str">
        <f t="shared" ca="1" si="2"/>
        <v>Yes</v>
      </c>
      <c r="L10" s="80" t="str">
        <f t="shared" ca="1" si="2"/>
        <v>Yes</v>
      </c>
      <c r="M10" s="80" t="str">
        <f t="shared" ca="1" si="2"/>
        <v>Yes</v>
      </c>
      <c r="N10" s="80" t="str">
        <f t="shared" ca="1" si="2"/>
        <v>Yes</v>
      </c>
      <c r="O10" s="80" t="str">
        <f t="shared" ca="1" si="2"/>
        <v>Yes</v>
      </c>
      <c r="P10" s="80" t="str">
        <f t="shared" ca="1" si="2"/>
        <v>No</v>
      </c>
      <c r="Q10" s="80" t="str">
        <f t="shared" ca="1" si="2"/>
        <v>No</v>
      </c>
      <c r="R10" s="27" t="str">
        <f t="shared" ca="1" si="2"/>
        <v>No</v>
      </c>
      <c r="T10" s="164" t="s">
        <v>105</v>
      </c>
      <c r="U10" s="184" t="s">
        <v>127</v>
      </c>
      <c r="V10" s="166"/>
      <c r="W10" s="166"/>
      <c r="X10" s="166"/>
      <c r="Y10" s="166"/>
      <c r="Z10" s="74">
        <f t="shared" ca="1" si="3"/>
        <v>9</v>
      </c>
      <c r="AA10" s="74">
        <f t="shared" ca="1" si="9"/>
        <v>9</v>
      </c>
      <c r="AB10" s="154"/>
      <c r="AC10" s="74" t="str">
        <f t="shared" ca="1" si="5"/>
        <v>No</v>
      </c>
      <c r="AD10" s="80" t="str">
        <f t="shared" ca="1" si="5"/>
        <v>No</v>
      </c>
      <c r="AE10" s="80" t="str">
        <f t="shared" ca="1" si="5"/>
        <v>No</v>
      </c>
      <c r="AF10" s="80" t="str">
        <f t="shared" ca="1" si="5"/>
        <v>No</v>
      </c>
      <c r="AG10" s="80" t="str">
        <f t="shared" ca="1" si="5"/>
        <v>No</v>
      </c>
      <c r="AH10" s="80" t="str">
        <f t="shared" ca="1" si="5"/>
        <v>No</v>
      </c>
      <c r="AI10" s="80" t="str">
        <f t="shared" ca="1" si="5"/>
        <v>No</v>
      </c>
      <c r="AJ10" s="80" t="str">
        <f t="shared" ca="1" si="5"/>
        <v>No</v>
      </c>
      <c r="AK10" s="27" t="str">
        <f t="shared" ca="1" si="5"/>
        <v>No</v>
      </c>
    </row>
    <row r="11" spans="1:37" x14ac:dyDescent="0.25">
      <c r="A11" s="164" t="s">
        <v>106</v>
      </c>
      <c r="B11" s="181" t="s">
        <v>128</v>
      </c>
      <c r="C11" s="153">
        <v>4</v>
      </c>
      <c r="D11" s="74">
        <v>0</v>
      </c>
      <c r="E11" s="74">
        <v>0</v>
      </c>
      <c r="F11" s="74">
        <v>0</v>
      </c>
      <c r="G11" s="74">
        <f t="shared" ca="1" si="0"/>
        <v>5</v>
      </c>
      <c r="H11" s="74">
        <f t="shared" ca="1" si="8"/>
        <v>9</v>
      </c>
      <c r="I11" s="154"/>
      <c r="J11" s="74" t="str">
        <f t="shared" ca="1" si="2"/>
        <v>No</v>
      </c>
      <c r="K11" s="80" t="str">
        <f t="shared" ca="1" si="2"/>
        <v>No</v>
      </c>
      <c r="L11" s="80" t="str">
        <f t="shared" ca="1" si="2"/>
        <v>No</v>
      </c>
      <c r="M11" s="80" t="str">
        <f t="shared" ca="1" si="2"/>
        <v>No</v>
      </c>
      <c r="N11" s="80" t="str">
        <f t="shared" ca="1" si="2"/>
        <v>No</v>
      </c>
      <c r="O11" s="80" t="str">
        <f t="shared" ca="1" si="2"/>
        <v>No</v>
      </c>
      <c r="P11" s="80" t="str">
        <f t="shared" ca="1" si="2"/>
        <v>No</v>
      </c>
      <c r="Q11" s="80" t="str">
        <f t="shared" ca="1" si="2"/>
        <v>No</v>
      </c>
      <c r="R11" s="27" t="str">
        <f t="shared" ca="1" si="2"/>
        <v>No</v>
      </c>
      <c r="T11" s="164" t="s">
        <v>106</v>
      </c>
      <c r="U11" s="181" t="s">
        <v>126</v>
      </c>
      <c r="V11" s="158">
        <v>4</v>
      </c>
      <c r="W11" s="148">
        <v>0</v>
      </c>
      <c r="X11" s="74">
        <v>0</v>
      </c>
      <c r="Y11" s="74">
        <v>0</v>
      </c>
      <c r="Z11" s="74">
        <f t="shared" ca="1" si="3"/>
        <v>1</v>
      </c>
      <c r="AA11" s="74">
        <f t="shared" ca="1" si="9"/>
        <v>5</v>
      </c>
      <c r="AB11" s="154"/>
      <c r="AC11" s="74" t="str">
        <f t="shared" ca="1" si="5"/>
        <v>No</v>
      </c>
      <c r="AD11" s="80" t="str">
        <f t="shared" ca="1" si="5"/>
        <v>No</v>
      </c>
      <c r="AE11" s="80" t="str">
        <f t="shared" ca="1" si="5"/>
        <v>No</v>
      </c>
      <c r="AF11" s="80" t="str">
        <f t="shared" ca="1" si="5"/>
        <v>No</v>
      </c>
      <c r="AG11" s="80" t="str">
        <f t="shared" ca="1" si="5"/>
        <v>No</v>
      </c>
      <c r="AH11" s="80" t="str">
        <f t="shared" ca="1" si="5"/>
        <v>No</v>
      </c>
      <c r="AI11" s="80" t="str">
        <f t="shared" ca="1" si="5"/>
        <v>No</v>
      </c>
      <c r="AJ11" s="80" t="str">
        <f t="shared" ca="1" si="5"/>
        <v>No</v>
      </c>
      <c r="AK11" s="27" t="str">
        <f t="shared" ca="1" si="5"/>
        <v>No</v>
      </c>
    </row>
    <row r="12" spans="1:37" x14ac:dyDescent="0.25">
      <c r="A12" s="164" t="s">
        <v>112</v>
      </c>
      <c r="B12" s="181" t="s">
        <v>123</v>
      </c>
      <c r="C12" s="153">
        <v>3</v>
      </c>
      <c r="D12" s="74">
        <v>0</v>
      </c>
      <c r="E12" s="74">
        <v>0</v>
      </c>
      <c r="F12" s="74">
        <v>0</v>
      </c>
      <c r="G12" s="74">
        <f t="shared" ca="1" si="0"/>
        <v>15</v>
      </c>
      <c r="H12" s="74">
        <f t="shared" ca="1" si="8"/>
        <v>18</v>
      </c>
      <c r="I12" s="154"/>
      <c r="J12" s="74" t="str">
        <f t="shared" ca="1" si="2"/>
        <v>Yes</v>
      </c>
      <c r="K12" s="80" t="str">
        <f t="shared" ca="1" si="2"/>
        <v>Yes</v>
      </c>
      <c r="L12" s="80" t="str">
        <f t="shared" ca="1" si="2"/>
        <v>Yes</v>
      </c>
      <c r="M12" s="80" t="str">
        <f t="shared" ca="1" si="2"/>
        <v>Yes</v>
      </c>
      <c r="N12" s="80" t="str">
        <f t="shared" ca="1" si="2"/>
        <v>Yes</v>
      </c>
      <c r="O12" s="80" t="str">
        <f t="shared" ca="1" si="2"/>
        <v>Yes</v>
      </c>
      <c r="P12" s="80" t="str">
        <f t="shared" ca="1" si="2"/>
        <v>No</v>
      </c>
      <c r="Q12" s="80" t="str">
        <f t="shared" ca="1" si="2"/>
        <v>No</v>
      </c>
      <c r="R12" s="27" t="str">
        <f t="shared" ca="1" si="2"/>
        <v>No</v>
      </c>
      <c r="T12" s="164" t="s">
        <v>112</v>
      </c>
      <c r="U12" s="184" t="s">
        <v>49</v>
      </c>
      <c r="V12" s="166"/>
      <c r="W12" s="166"/>
      <c r="X12" s="165"/>
      <c r="Y12" s="165"/>
      <c r="Z12" s="74">
        <f t="shared" ca="1" si="3"/>
        <v>6</v>
      </c>
      <c r="AA12" s="74">
        <f t="shared" ca="1" si="9"/>
        <v>6</v>
      </c>
      <c r="AB12" s="154"/>
      <c r="AC12" s="74" t="str">
        <f t="shared" ca="1" si="5"/>
        <v>No</v>
      </c>
      <c r="AD12" s="80" t="str">
        <f t="shared" ca="1" si="5"/>
        <v>No</v>
      </c>
      <c r="AE12" s="80" t="str">
        <f t="shared" ca="1" si="5"/>
        <v>No</v>
      </c>
      <c r="AF12" s="80" t="str">
        <f t="shared" ca="1" si="5"/>
        <v>No</v>
      </c>
      <c r="AG12" s="80" t="str">
        <f t="shared" ca="1" si="5"/>
        <v>No</v>
      </c>
      <c r="AH12" s="80" t="str">
        <f t="shared" ca="1" si="5"/>
        <v>No</v>
      </c>
      <c r="AI12" s="80" t="str">
        <f t="shared" ca="1" si="5"/>
        <v>No</v>
      </c>
      <c r="AJ12" s="80" t="str">
        <f t="shared" ca="1" si="5"/>
        <v>No</v>
      </c>
      <c r="AK12" s="27" t="str">
        <f t="shared" ca="1" si="5"/>
        <v>No</v>
      </c>
    </row>
    <row r="13" spans="1:37" x14ac:dyDescent="0.25">
      <c r="A13" s="164" t="s">
        <v>113</v>
      </c>
      <c r="B13" s="181" t="s">
        <v>123</v>
      </c>
      <c r="C13" s="153">
        <v>1</v>
      </c>
      <c r="D13" s="74">
        <v>0</v>
      </c>
      <c r="E13" s="74">
        <v>0</v>
      </c>
      <c r="F13" s="74">
        <v>0</v>
      </c>
      <c r="G13" s="74">
        <f t="shared" ca="1" si="0"/>
        <v>18</v>
      </c>
      <c r="H13" s="74">
        <f t="shared" ref="H13" ca="1" si="10">SUM(C13:G13)</f>
        <v>19</v>
      </c>
      <c r="I13" s="154"/>
      <c r="J13" s="74" t="str">
        <f t="shared" ca="1" si="2"/>
        <v>Yes</v>
      </c>
      <c r="K13" s="80" t="str">
        <f t="shared" ca="1" si="2"/>
        <v>Yes</v>
      </c>
      <c r="L13" s="80" t="str">
        <f t="shared" ca="1" si="2"/>
        <v>Yes</v>
      </c>
      <c r="M13" s="80" t="str">
        <f t="shared" ca="1" si="2"/>
        <v>Yes</v>
      </c>
      <c r="N13" s="80" t="str">
        <f t="shared" ca="1" si="2"/>
        <v>Yes</v>
      </c>
      <c r="O13" s="80" t="str">
        <f t="shared" ca="1" si="2"/>
        <v>Yes</v>
      </c>
      <c r="P13" s="80" t="str">
        <f t="shared" ca="1" si="2"/>
        <v>Yes</v>
      </c>
      <c r="Q13" s="80" t="str">
        <f t="shared" ca="1" si="2"/>
        <v>No</v>
      </c>
      <c r="R13" s="27" t="str">
        <f t="shared" ca="1" si="2"/>
        <v>No</v>
      </c>
      <c r="T13" s="164" t="s">
        <v>113</v>
      </c>
      <c r="U13" s="184" t="s">
        <v>49</v>
      </c>
      <c r="V13" s="166"/>
      <c r="W13" s="166"/>
      <c r="X13" s="165"/>
      <c r="Y13" s="165"/>
      <c r="Z13" s="74">
        <f t="shared" ca="1" si="3"/>
        <v>14</v>
      </c>
      <c r="AA13" s="74">
        <f t="shared" ref="AA13" ca="1" si="11">SUM(V13:Z13)</f>
        <v>14</v>
      </c>
      <c r="AB13" s="154"/>
      <c r="AC13" s="74" t="str">
        <f t="shared" ca="1" si="5"/>
        <v>Yes</v>
      </c>
      <c r="AD13" s="80" t="str">
        <f t="shared" ca="1" si="5"/>
        <v>Yes</v>
      </c>
      <c r="AE13" s="80" t="str">
        <f t="shared" ca="1" si="5"/>
        <v>Yes</v>
      </c>
      <c r="AF13" s="80" t="str">
        <f t="shared" ca="1" si="5"/>
        <v>No</v>
      </c>
      <c r="AG13" s="80" t="str">
        <f t="shared" ca="1" si="5"/>
        <v>No</v>
      </c>
      <c r="AH13" s="80" t="str">
        <f t="shared" ca="1" si="5"/>
        <v>No</v>
      </c>
      <c r="AI13" s="80" t="str">
        <f t="shared" ca="1" si="5"/>
        <v>No</v>
      </c>
      <c r="AJ13" s="80" t="str">
        <f t="shared" ca="1" si="5"/>
        <v>No</v>
      </c>
      <c r="AK13" s="27" t="str">
        <f t="shared" ca="1" si="5"/>
        <v>No</v>
      </c>
    </row>
    <row r="14" spans="1:37" x14ac:dyDescent="0.25">
      <c r="A14" s="164" t="s">
        <v>132</v>
      </c>
      <c r="B14" s="181" t="s">
        <v>133</v>
      </c>
      <c r="C14" s="153">
        <v>3</v>
      </c>
      <c r="D14" s="74">
        <v>3</v>
      </c>
      <c r="E14" s="74">
        <v>0</v>
      </c>
      <c r="F14" s="74">
        <v>0</v>
      </c>
      <c r="G14" s="74">
        <f t="shared" ca="1" si="0"/>
        <v>20</v>
      </c>
      <c r="H14" s="74">
        <f t="shared" ref="H14" ca="1" si="12">SUM(C14:G14)</f>
        <v>26</v>
      </c>
      <c r="I14" s="154"/>
      <c r="J14" s="74" t="str">
        <f t="shared" ca="1" si="2"/>
        <v>Yes</v>
      </c>
      <c r="K14" s="80" t="str">
        <f t="shared" ca="1" si="2"/>
        <v>Yes</v>
      </c>
      <c r="L14" s="80" t="str">
        <f t="shared" ca="1" si="2"/>
        <v>Yes</v>
      </c>
      <c r="M14" s="80" t="str">
        <f t="shared" ca="1" si="2"/>
        <v>Yes</v>
      </c>
      <c r="N14" s="80" t="str">
        <f t="shared" ca="1" si="2"/>
        <v>Yes</v>
      </c>
      <c r="O14" s="80" t="str">
        <f t="shared" ca="1" si="2"/>
        <v>Yes</v>
      </c>
      <c r="P14" s="80" t="str">
        <f t="shared" ca="1" si="2"/>
        <v>Yes</v>
      </c>
      <c r="Q14" s="80" t="str">
        <f t="shared" ca="1" si="2"/>
        <v>Yes</v>
      </c>
      <c r="R14" s="27" t="str">
        <f t="shared" ca="1" si="2"/>
        <v>Yes</v>
      </c>
      <c r="T14" s="164" t="s">
        <v>130</v>
      </c>
      <c r="U14" s="184" t="s">
        <v>49</v>
      </c>
      <c r="V14" s="166"/>
      <c r="W14" s="166"/>
      <c r="X14" s="165"/>
      <c r="Y14" s="165"/>
      <c r="Z14" s="74">
        <f t="shared" ca="1" si="3"/>
        <v>12</v>
      </c>
      <c r="AA14" s="74">
        <f t="shared" ref="AA14" ca="1" si="13">SUM(V14:Z14)</f>
        <v>12</v>
      </c>
      <c r="AB14" s="154"/>
      <c r="AC14" s="74" t="str">
        <f t="shared" ca="1" si="5"/>
        <v>Yes</v>
      </c>
      <c r="AD14" s="80" t="str">
        <f t="shared" ca="1" si="5"/>
        <v>No</v>
      </c>
      <c r="AE14" s="80" t="str">
        <f t="shared" ca="1" si="5"/>
        <v>No</v>
      </c>
      <c r="AF14" s="80" t="str">
        <f t="shared" ca="1" si="5"/>
        <v>No</v>
      </c>
      <c r="AG14" s="80" t="str">
        <f t="shared" ca="1" si="5"/>
        <v>No</v>
      </c>
      <c r="AH14" s="80" t="str">
        <f t="shared" ca="1" si="5"/>
        <v>No</v>
      </c>
      <c r="AI14" s="80" t="str">
        <f t="shared" ca="1" si="5"/>
        <v>No</v>
      </c>
      <c r="AJ14" s="80" t="str">
        <f t="shared" ca="1" si="5"/>
        <v>No</v>
      </c>
      <c r="AK14" s="27" t="str">
        <f t="shared" ca="1" si="5"/>
        <v>No</v>
      </c>
    </row>
    <row r="16" spans="1:37" ht="18.75" x14ac:dyDescent="0.25">
      <c r="A16" s="155" t="s">
        <v>90</v>
      </c>
      <c r="B16" s="156" t="s">
        <v>91</v>
      </c>
      <c r="C16" s="156"/>
    </row>
    <row r="17" spans="1:3" ht="18.75" x14ac:dyDescent="0.25">
      <c r="A17" s="155" t="s">
        <v>92</v>
      </c>
      <c r="B17" s="156" t="s">
        <v>93</v>
      </c>
      <c r="C17" s="156"/>
    </row>
    <row r="18" spans="1:3" ht="18.75" x14ac:dyDescent="0.25">
      <c r="A18" s="155" t="s">
        <v>94</v>
      </c>
      <c r="B18" s="156" t="s">
        <v>95</v>
      </c>
      <c r="C18" s="156"/>
    </row>
    <row r="19" spans="1:3" ht="18.75" x14ac:dyDescent="0.25">
      <c r="A19" s="155" t="s">
        <v>96</v>
      </c>
      <c r="B19" s="156" t="s">
        <v>97</v>
      </c>
      <c r="C19" s="156"/>
    </row>
    <row r="20" spans="1:3" ht="18.75" x14ac:dyDescent="0.25">
      <c r="A20" s="155" t="s">
        <v>98</v>
      </c>
      <c r="B20" s="156" t="s">
        <v>99</v>
      </c>
      <c r="C20" s="156"/>
    </row>
    <row r="21" spans="1:3" ht="18.75" x14ac:dyDescent="0.25">
      <c r="A21" s="155" t="s">
        <v>100</v>
      </c>
      <c r="B21" s="156" t="s">
        <v>101</v>
      </c>
      <c r="C21" s="156"/>
    </row>
    <row r="22" spans="1:3" ht="18.75" x14ac:dyDescent="0.25">
      <c r="A22" s="155" t="s">
        <v>137</v>
      </c>
      <c r="B22" s="156" t="s">
        <v>138</v>
      </c>
    </row>
    <row r="23" spans="1:3" x14ac:dyDescent="0.25">
      <c r="B23" s="156"/>
    </row>
    <row r="24" spans="1:3" x14ac:dyDescent="0.25">
      <c r="B24" s="156"/>
    </row>
    <row r="25" spans="1:3" x14ac:dyDescent="0.25">
      <c r="B25" s="156"/>
    </row>
    <row r="26" spans="1:3" x14ac:dyDescent="0.25">
      <c r="B26" s="156"/>
    </row>
    <row r="27" spans="1:3" x14ac:dyDescent="0.25">
      <c r="B27" s="156"/>
    </row>
    <row r="28" spans="1:3" x14ac:dyDescent="0.25">
      <c r="B28" s="156"/>
    </row>
    <row r="29" spans="1:3" x14ac:dyDescent="0.25">
      <c r="B29" s="156"/>
    </row>
    <row r="30" spans="1:3" x14ac:dyDescent="0.25">
      <c r="B30" s="156"/>
    </row>
    <row r="31" spans="1:3" x14ac:dyDescent="0.25">
      <c r="B31" s="156"/>
    </row>
    <row r="32" spans="1:3" x14ac:dyDescent="0.25">
      <c r="B32" s="156"/>
    </row>
    <row r="33" spans="2:2" x14ac:dyDescent="0.25">
      <c r="B33" s="156"/>
    </row>
    <row r="34" spans="2:2" x14ac:dyDescent="0.25">
      <c r="B34" s="156"/>
    </row>
    <row r="35" spans="2:2" x14ac:dyDescent="0.25">
      <c r="B35" s="156"/>
    </row>
    <row r="36" spans="2:2" x14ac:dyDescent="0.25">
      <c r="B36" s="156"/>
    </row>
    <row r="37" spans="2:2" x14ac:dyDescent="0.25">
      <c r="B37" s="156"/>
    </row>
    <row r="38" spans="2:2" x14ac:dyDescent="0.25">
      <c r="B38" s="156"/>
    </row>
    <row r="39" spans="2:2" x14ac:dyDescent="0.25">
      <c r="B39" s="156"/>
    </row>
    <row r="40" spans="2:2" x14ac:dyDescent="0.25">
      <c r="B40" s="156"/>
    </row>
    <row r="41" spans="2:2" x14ac:dyDescent="0.25">
      <c r="B41" s="156"/>
    </row>
    <row r="42" spans="2:2" x14ac:dyDescent="0.25">
      <c r="B42" s="156"/>
    </row>
    <row r="43" spans="2:2" x14ac:dyDescent="0.25">
      <c r="B43" s="156"/>
    </row>
    <row r="44" spans="2:2" x14ac:dyDescent="0.25">
      <c r="B44" s="156"/>
    </row>
  </sheetData>
  <conditionalFormatting sqref="C2:J2 W2:AA2 A1:I1 AM1:XFD5 A45:XFD1048576 D16:XFD17 A15:XFD15 D18:P19 A20 AM18:XFD20 D21:XFD21 AL6:XFD14 C11:S12 Z8:AK10 G8:S10 H10:S11 AA10:AK12 C20:P20 A23:A44 C22:XFD44">
    <cfRule type="cellIs" dxfId="769" priority="1014" operator="equal">
      <formula>"No"</formula>
    </cfRule>
    <cfRule type="cellIs" dxfId="768" priority="1015" operator="equal">
      <formula>"Yes"</formula>
    </cfRule>
  </conditionalFormatting>
  <conditionalFormatting sqref="Z2 G1:G2 G15:G1048576 Z15:Z17 Z21:Z1048576 Z8:Z10 G8:G12">
    <cfRule type="cellIs" dxfId="767" priority="1012" operator="equal">
      <formula>1</formula>
    </cfRule>
    <cfRule type="cellIs" dxfId="766" priority="1013" operator="equal">
      <formula>20</formula>
    </cfRule>
  </conditionalFormatting>
  <conditionalFormatting sqref="L2">
    <cfRule type="cellIs" dxfId="765" priority="1000" operator="equal">
      <formula>"No"</formula>
    </cfRule>
    <cfRule type="cellIs" dxfId="764" priority="1001" operator="equal">
      <formula>"Yes"</formula>
    </cfRule>
  </conditionalFormatting>
  <conditionalFormatting sqref="K2">
    <cfRule type="cellIs" dxfId="763" priority="1008" operator="equal">
      <formula>"No"</formula>
    </cfRule>
    <cfRule type="cellIs" dxfId="762" priority="1009" operator="equal">
      <formula>"Yes"</formula>
    </cfRule>
  </conditionalFormatting>
  <conditionalFormatting sqref="N2">
    <cfRule type="cellIs" dxfId="761" priority="994" operator="equal">
      <formula>"No"</formula>
    </cfRule>
    <cfRule type="cellIs" dxfId="760" priority="995" operator="equal">
      <formula>"Yes"</formula>
    </cfRule>
  </conditionalFormatting>
  <conditionalFormatting sqref="R2:S2">
    <cfRule type="cellIs" dxfId="759" priority="1006" operator="equal">
      <formula>"No"</formula>
    </cfRule>
    <cfRule type="cellIs" dxfId="758" priority="1007" operator="equal">
      <formula>"Yes"</formula>
    </cfRule>
  </conditionalFormatting>
  <conditionalFormatting sqref="N2">
    <cfRule type="cellIs" dxfId="757" priority="1004" operator="equal">
      <formula>"No"</formula>
    </cfRule>
    <cfRule type="cellIs" dxfId="756" priority="1005" operator="equal">
      <formula>"Yes"</formula>
    </cfRule>
  </conditionalFormatting>
  <conditionalFormatting sqref="O2">
    <cfRule type="cellIs" dxfId="755" priority="1002" operator="equal">
      <formula>"No"</formula>
    </cfRule>
    <cfRule type="cellIs" dxfId="754" priority="1003" operator="equal">
      <formula>"Yes"</formula>
    </cfRule>
  </conditionalFormatting>
  <conditionalFormatting sqref="L2">
    <cfRule type="cellIs" dxfId="753" priority="998" operator="equal">
      <formula>"No"</formula>
    </cfRule>
    <cfRule type="cellIs" dxfId="752" priority="999" operator="equal">
      <formula>"Yes"</formula>
    </cfRule>
  </conditionalFormatting>
  <conditionalFormatting sqref="O2">
    <cfRule type="cellIs" dxfId="751" priority="996" operator="equal">
      <formula>"No"</formula>
    </cfRule>
    <cfRule type="cellIs" dxfId="750" priority="997" operator="equal">
      <formula>"Yes"</formula>
    </cfRule>
  </conditionalFormatting>
  <conditionalFormatting sqref="R2:S2">
    <cfRule type="cellIs" dxfId="749" priority="1010" operator="equal">
      <formula>"No"</formula>
    </cfRule>
    <cfRule type="cellIs" dxfId="748" priority="1011" operator="equal">
      <formula>"Yes"</formula>
    </cfRule>
  </conditionalFormatting>
  <conditionalFormatting sqref="R2:S2">
    <cfRule type="cellIs" dxfId="747" priority="990" operator="equal">
      <formula>"No"</formula>
    </cfRule>
    <cfRule type="cellIs" dxfId="746" priority="991" operator="equal">
      <formula>"Yes"</formula>
    </cfRule>
  </conditionalFormatting>
  <conditionalFormatting sqref="R2:S2">
    <cfRule type="cellIs" dxfId="745" priority="992" operator="equal">
      <formula>"No"</formula>
    </cfRule>
    <cfRule type="cellIs" dxfId="744" priority="993" operator="equal">
      <formula>"Yes"</formula>
    </cfRule>
  </conditionalFormatting>
  <conditionalFormatting sqref="Q2">
    <cfRule type="cellIs" dxfId="743" priority="988" operator="equal">
      <formula>"No"</formula>
    </cfRule>
    <cfRule type="cellIs" dxfId="742" priority="989" operator="equal">
      <formula>"Yes"</formula>
    </cfRule>
  </conditionalFormatting>
  <conditionalFormatting sqref="Q2">
    <cfRule type="cellIs" dxfId="741" priority="986" operator="equal">
      <formula>"No"</formula>
    </cfRule>
    <cfRule type="cellIs" dxfId="740" priority="987" operator="equal">
      <formula>"Yes"</formula>
    </cfRule>
  </conditionalFormatting>
  <conditionalFormatting sqref="Q2">
    <cfRule type="cellIs" dxfId="739" priority="984" operator="equal">
      <formula>"No"</formula>
    </cfRule>
    <cfRule type="cellIs" dxfId="738" priority="985" operator="equal">
      <formula>"Yes"</formula>
    </cfRule>
  </conditionalFormatting>
  <conditionalFormatting sqref="M2">
    <cfRule type="cellIs" dxfId="737" priority="980" operator="equal">
      <formula>"No"</formula>
    </cfRule>
    <cfRule type="cellIs" dxfId="736" priority="981" operator="equal">
      <formula>"Yes"</formula>
    </cfRule>
  </conditionalFormatting>
  <conditionalFormatting sqref="M2">
    <cfRule type="cellIs" dxfId="735" priority="982" operator="equal">
      <formula>"No"</formula>
    </cfRule>
    <cfRule type="cellIs" dxfId="734" priority="983" operator="equal">
      <formula>"Yes"</formula>
    </cfRule>
  </conditionalFormatting>
  <conditionalFormatting sqref="V1:AB1">
    <cfRule type="cellIs" dxfId="733" priority="978" operator="equal">
      <formula>"No"</formula>
    </cfRule>
    <cfRule type="cellIs" dxfId="732" priority="979" operator="equal">
      <formula>"Yes"</formula>
    </cfRule>
  </conditionalFormatting>
  <conditionalFormatting sqref="Z1">
    <cfRule type="cellIs" dxfId="731" priority="976" operator="equal">
      <formula>1</formula>
    </cfRule>
    <cfRule type="cellIs" dxfId="730" priority="977" operator="equal">
      <formula>20</formula>
    </cfRule>
  </conditionalFormatting>
  <conditionalFormatting sqref="J1">
    <cfRule type="cellIs" dxfId="729" priority="974" operator="equal">
      <formula>"No"</formula>
    </cfRule>
    <cfRule type="cellIs" dxfId="728" priority="975" operator="equal">
      <formula>"Yes"</formula>
    </cfRule>
  </conditionalFormatting>
  <conditionalFormatting sqref="K1">
    <cfRule type="cellIs" dxfId="727" priority="922" operator="equal">
      <formula>"No"</formula>
    </cfRule>
    <cfRule type="cellIs" dxfId="726" priority="923" operator="equal">
      <formula>"Yes"</formula>
    </cfRule>
  </conditionalFormatting>
  <conditionalFormatting sqref="K1">
    <cfRule type="cellIs" dxfId="725" priority="968" operator="equal">
      <formula>"No"</formula>
    </cfRule>
    <cfRule type="cellIs" dxfId="724" priority="969" operator="equal">
      <formula>"Yes"</formula>
    </cfRule>
  </conditionalFormatting>
  <conditionalFormatting sqref="K1">
    <cfRule type="cellIs" dxfId="723" priority="964" operator="equal">
      <formula>"No"</formula>
    </cfRule>
    <cfRule type="cellIs" dxfId="722" priority="965" operator="equal">
      <formula>"Yes"</formula>
    </cfRule>
  </conditionalFormatting>
  <conditionalFormatting sqref="K1">
    <cfRule type="cellIs" dxfId="721" priority="966" operator="equal">
      <formula>"No"</formula>
    </cfRule>
    <cfRule type="cellIs" dxfId="720" priority="967" operator="equal">
      <formula>"Yes"</formula>
    </cfRule>
  </conditionalFormatting>
  <conditionalFormatting sqref="K1">
    <cfRule type="cellIs" dxfId="719" priority="962" operator="equal">
      <formula>"No"</formula>
    </cfRule>
    <cfRule type="cellIs" dxfId="718" priority="963" operator="equal">
      <formula>"Yes"</formula>
    </cfRule>
  </conditionalFormatting>
  <conditionalFormatting sqref="J1">
    <cfRule type="cellIs" dxfId="717" priority="910" operator="equal">
      <formula>"No"</formula>
    </cfRule>
    <cfRule type="cellIs" dxfId="716" priority="911" operator="equal">
      <formula>"Yes"</formula>
    </cfRule>
  </conditionalFormatting>
  <conditionalFormatting sqref="J1">
    <cfRule type="cellIs" dxfId="715" priority="906" operator="equal">
      <formula>"No"</formula>
    </cfRule>
    <cfRule type="cellIs" dxfId="714" priority="907" operator="equal">
      <formula>"Yes"</formula>
    </cfRule>
  </conditionalFormatting>
  <conditionalFormatting sqref="J1">
    <cfRule type="cellIs" dxfId="713" priority="908" operator="equal">
      <formula>"No"</formula>
    </cfRule>
    <cfRule type="cellIs" dxfId="712" priority="909" operator="equal">
      <formula>"Yes"</formula>
    </cfRule>
  </conditionalFormatting>
  <conditionalFormatting sqref="J2">
    <cfRule type="cellIs" dxfId="711" priority="948" operator="equal">
      <formula>"No"</formula>
    </cfRule>
    <cfRule type="cellIs" dxfId="710" priority="949" operator="equal">
      <formula>"Yes"</formula>
    </cfRule>
  </conditionalFormatting>
  <conditionalFormatting sqref="L2">
    <cfRule type="cellIs" dxfId="709" priority="942" operator="equal">
      <formula>"No"</formula>
    </cfRule>
    <cfRule type="cellIs" dxfId="708" priority="943" operator="equal">
      <formula>"Yes"</formula>
    </cfRule>
  </conditionalFormatting>
  <conditionalFormatting sqref="L2">
    <cfRule type="cellIs" dxfId="707" priority="952" operator="equal">
      <formula>"No"</formula>
    </cfRule>
    <cfRule type="cellIs" dxfId="706" priority="953" operator="equal">
      <formula>"Yes"</formula>
    </cfRule>
  </conditionalFormatting>
  <conditionalFormatting sqref="M2">
    <cfRule type="cellIs" dxfId="705" priority="950" operator="equal">
      <formula>"No"</formula>
    </cfRule>
    <cfRule type="cellIs" dxfId="704" priority="951" operator="equal">
      <formula>"Yes"</formula>
    </cfRule>
  </conditionalFormatting>
  <conditionalFormatting sqref="J2">
    <cfRule type="cellIs" dxfId="703" priority="946" operator="equal">
      <formula>"No"</formula>
    </cfRule>
    <cfRule type="cellIs" dxfId="702" priority="947" operator="equal">
      <formula>"Yes"</formula>
    </cfRule>
  </conditionalFormatting>
  <conditionalFormatting sqref="M2">
    <cfRule type="cellIs" dxfId="701" priority="944" operator="equal">
      <formula>"No"</formula>
    </cfRule>
    <cfRule type="cellIs" dxfId="700" priority="945" operator="equal">
      <formula>"Yes"</formula>
    </cfRule>
  </conditionalFormatting>
  <conditionalFormatting sqref="O2">
    <cfRule type="cellIs" dxfId="699" priority="940" operator="equal">
      <formula>"No"</formula>
    </cfRule>
    <cfRule type="cellIs" dxfId="698" priority="941" operator="equal">
      <formula>"Yes"</formula>
    </cfRule>
  </conditionalFormatting>
  <conditionalFormatting sqref="O2">
    <cfRule type="cellIs" dxfId="697" priority="938" operator="equal">
      <formula>"No"</formula>
    </cfRule>
    <cfRule type="cellIs" dxfId="696" priority="939" operator="equal">
      <formula>"Yes"</formula>
    </cfRule>
  </conditionalFormatting>
  <conditionalFormatting sqref="O2">
    <cfRule type="cellIs" dxfId="695" priority="936" operator="equal">
      <formula>"No"</formula>
    </cfRule>
    <cfRule type="cellIs" dxfId="694" priority="937" operator="equal">
      <formula>"Yes"</formula>
    </cfRule>
  </conditionalFormatting>
  <conditionalFormatting sqref="K2">
    <cfRule type="cellIs" dxfId="693" priority="932" operator="equal">
      <formula>"No"</formula>
    </cfRule>
    <cfRule type="cellIs" dxfId="692" priority="933" operator="equal">
      <formula>"Yes"</formula>
    </cfRule>
  </conditionalFormatting>
  <conditionalFormatting sqref="K2">
    <cfRule type="cellIs" dxfId="691" priority="934" operator="equal">
      <formula>"No"</formula>
    </cfRule>
    <cfRule type="cellIs" dxfId="690" priority="935" operator="equal">
      <formula>"Yes"</formula>
    </cfRule>
  </conditionalFormatting>
  <conditionalFormatting sqref="N2">
    <cfRule type="cellIs" dxfId="689" priority="926" operator="equal">
      <formula>"No"</formula>
    </cfRule>
    <cfRule type="cellIs" dxfId="688" priority="927" operator="equal">
      <formula>"Yes"</formula>
    </cfRule>
  </conditionalFormatting>
  <conditionalFormatting sqref="N2">
    <cfRule type="cellIs" dxfId="687" priority="930" operator="equal">
      <formula>"No"</formula>
    </cfRule>
    <cfRule type="cellIs" dxfId="686" priority="931" operator="equal">
      <formula>"Yes"</formula>
    </cfRule>
  </conditionalFormatting>
  <conditionalFormatting sqref="N2">
    <cfRule type="cellIs" dxfId="685" priority="928" operator="equal">
      <formula>"No"</formula>
    </cfRule>
    <cfRule type="cellIs" dxfId="684" priority="929" operator="equal">
      <formula>"Yes"</formula>
    </cfRule>
  </conditionalFormatting>
  <conditionalFormatting sqref="AG2">
    <cfRule type="cellIs" dxfId="683" priority="868" operator="equal">
      <formula>"No"</formula>
    </cfRule>
    <cfRule type="cellIs" dxfId="682" priority="869" operator="equal">
      <formula>"Yes"</formula>
    </cfRule>
  </conditionalFormatting>
  <conditionalFormatting sqref="AK2">
    <cfRule type="cellIs" dxfId="681" priority="870" operator="equal">
      <formula>"No"</formula>
    </cfRule>
    <cfRule type="cellIs" dxfId="680" priority="871" operator="equal">
      <formula>"Yes"</formula>
    </cfRule>
  </conditionalFormatting>
  <conditionalFormatting sqref="AH2">
    <cfRule type="cellIs" dxfId="679" priority="866" operator="equal">
      <formula>"No"</formula>
    </cfRule>
    <cfRule type="cellIs" dxfId="678" priority="867" operator="equal">
      <formula>"Yes"</formula>
    </cfRule>
  </conditionalFormatting>
  <conditionalFormatting sqref="K1">
    <cfRule type="cellIs" dxfId="677" priority="924" operator="equal">
      <formula>"No"</formula>
    </cfRule>
    <cfRule type="cellIs" dxfId="676" priority="925" operator="equal">
      <formula>"Yes"</formula>
    </cfRule>
  </conditionalFormatting>
  <conditionalFormatting sqref="AE2">
    <cfRule type="cellIs" dxfId="675" priority="864" operator="equal">
      <formula>"No"</formula>
    </cfRule>
    <cfRule type="cellIs" dxfId="674" priority="865" operator="equal">
      <formula>"Yes"</formula>
    </cfRule>
  </conditionalFormatting>
  <conditionalFormatting sqref="J1">
    <cfRule type="cellIs" dxfId="673" priority="912" operator="equal">
      <formula>"No"</formula>
    </cfRule>
    <cfRule type="cellIs" dxfId="672" priority="913" operator="equal">
      <formula>"Yes"</formula>
    </cfRule>
  </conditionalFormatting>
  <conditionalFormatting sqref="AK2">
    <cfRule type="cellIs" dxfId="671" priority="854" operator="equal">
      <formula>"No"</formula>
    </cfRule>
    <cfRule type="cellIs" dxfId="670" priority="855" operator="equal">
      <formula>"Yes"</formula>
    </cfRule>
  </conditionalFormatting>
  <conditionalFormatting sqref="AJ2">
    <cfRule type="cellIs" dxfId="669" priority="850" operator="equal">
      <formula>"No"</formula>
    </cfRule>
    <cfRule type="cellIs" dxfId="668" priority="851" operator="equal">
      <formula>"Yes"</formula>
    </cfRule>
  </conditionalFormatting>
  <conditionalFormatting sqref="AJ2">
    <cfRule type="cellIs" dxfId="667" priority="852" operator="equal">
      <formula>"No"</formula>
    </cfRule>
    <cfRule type="cellIs" dxfId="666" priority="853" operator="equal">
      <formula>"Yes"</formula>
    </cfRule>
  </conditionalFormatting>
  <conditionalFormatting sqref="AJ2">
    <cfRule type="cellIs" dxfId="665" priority="848" operator="equal">
      <formula>"No"</formula>
    </cfRule>
    <cfRule type="cellIs" dxfId="664" priority="849" operator="equal">
      <formula>"Yes"</formula>
    </cfRule>
  </conditionalFormatting>
  <conditionalFormatting sqref="P2">
    <cfRule type="cellIs" dxfId="663" priority="896" operator="equal">
      <formula>"No"</formula>
    </cfRule>
    <cfRule type="cellIs" dxfId="662" priority="897" operator="equal">
      <formula>"Yes"</formula>
    </cfRule>
  </conditionalFormatting>
  <conditionalFormatting sqref="P2">
    <cfRule type="cellIs" dxfId="661" priority="894" operator="equal">
      <formula>"No"</formula>
    </cfRule>
    <cfRule type="cellIs" dxfId="660" priority="895" operator="equal">
      <formula>"Yes"</formula>
    </cfRule>
  </conditionalFormatting>
  <conditionalFormatting sqref="P2">
    <cfRule type="cellIs" dxfId="659" priority="892" operator="equal">
      <formula>"No"</formula>
    </cfRule>
    <cfRule type="cellIs" dxfId="658" priority="893" operator="equal">
      <formula>"Yes"</formula>
    </cfRule>
  </conditionalFormatting>
  <conditionalFormatting sqref="P2">
    <cfRule type="cellIs" dxfId="657" priority="890" operator="equal">
      <formula>"No"</formula>
    </cfRule>
    <cfRule type="cellIs" dxfId="656" priority="891" operator="equal">
      <formula>"Yes"</formula>
    </cfRule>
  </conditionalFormatting>
  <conditionalFormatting sqref="P2">
    <cfRule type="cellIs" dxfId="655" priority="888" operator="equal">
      <formula>"No"</formula>
    </cfRule>
    <cfRule type="cellIs" dxfId="654" priority="889" operator="equal">
      <formula>"Yes"</formula>
    </cfRule>
  </conditionalFormatting>
  <conditionalFormatting sqref="AC1">
    <cfRule type="cellIs" dxfId="653" priority="886" operator="equal">
      <formula>"No"</formula>
    </cfRule>
    <cfRule type="cellIs" dxfId="652" priority="887" operator="equal">
      <formula>"Yes"</formula>
    </cfRule>
  </conditionalFormatting>
  <conditionalFormatting sqref="AC1">
    <cfRule type="cellIs" dxfId="651" priority="884" operator="equal">
      <formula>"No"</formula>
    </cfRule>
    <cfRule type="cellIs" dxfId="650" priority="885" operator="equal">
      <formula>"Yes"</formula>
    </cfRule>
  </conditionalFormatting>
  <conditionalFormatting sqref="AC1">
    <cfRule type="cellIs" dxfId="649" priority="880" operator="equal">
      <formula>"No"</formula>
    </cfRule>
    <cfRule type="cellIs" dxfId="648" priority="881" operator="equal">
      <formula>"Yes"</formula>
    </cfRule>
  </conditionalFormatting>
  <conditionalFormatting sqref="AC1">
    <cfRule type="cellIs" dxfId="647" priority="882" operator="equal">
      <formula>"No"</formula>
    </cfRule>
    <cfRule type="cellIs" dxfId="646" priority="883" operator="equal">
      <formula>"Yes"</formula>
    </cfRule>
  </conditionalFormatting>
  <conditionalFormatting sqref="AC1">
    <cfRule type="cellIs" dxfId="645" priority="878" operator="equal">
      <formula>"No"</formula>
    </cfRule>
    <cfRule type="cellIs" dxfId="644" priority="879" operator="equal">
      <formula>"Yes"</formula>
    </cfRule>
  </conditionalFormatting>
  <conditionalFormatting sqref="AC2">
    <cfRule type="cellIs" dxfId="643" priority="876" operator="equal">
      <formula>"No"</formula>
    </cfRule>
    <cfRule type="cellIs" dxfId="642" priority="877" operator="equal">
      <formula>"Yes"</formula>
    </cfRule>
  </conditionalFormatting>
  <conditionalFormatting sqref="AK2">
    <cfRule type="cellIs" dxfId="641" priority="874" operator="equal">
      <formula>"No"</formula>
    </cfRule>
    <cfRule type="cellIs" dxfId="640" priority="875" operator="equal">
      <formula>"Yes"</formula>
    </cfRule>
  </conditionalFormatting>
  <conditionalFormatting sqref="AD2">
    <cfRule type="cellIs" dxfId="639" priority="872" operator="equal">
      <formula>"No"</formula>
    </cfRule>
    <cfRule type="cellIs" dxfId="638" priority="873" operator="equal">
      <formula>"Yes"</formula>
    </cfRule>
  </conditionalFormatting>
  <conditionalFormatting sqref="AG2">
    <cfRule type="cellIs" dxfId="637" priority="858" operator="equal">
      <formula>"No"</formula>
    </cfRule>
    <cfRule type="cellIs" dxfId="636" priority="859" operator="equal">
      <formula>"Yes"</formula>
    </cfRule>
  </conditionalFormatting>
  <conditionalFormatting sqref="AE2">
    <cfRule type="cellIs" dxfId="635" priority="862" operator="equal">
      <formula>"No"</formula>
    </cfRule>
    <cfRule type="cellIs" dxfId="634" priority="863" operator="equal">
      <formula>"Yes"</formula>
    </cfRule>
  </conditionalFormatting>
  <conditionalFormatting sqref="AH2">
    <cfRule type="cellIs" dxfId="633" priority="860" operator="equal">
      <formula>"No"</formula>
    </cfRule>
    <cfRule type="cellIs" dxfId="632" priority="861" operator="equal">
      <formula>"Yes"</formula>
    </cfRule>
  </conditionalFormatting>
  <conditionalFormatting sqref="AK2">
    <cfRule type="cellIs" dxfId="631" priority="856" operator="equal">
      <formula>"No"</formula>
    </cfRule>
    <cfRule type="cellIs" dxfId="630" priority="857" operator="equal">
      <formula>"Yes"</formula>
    </cfRule>
  </conditionalFormatting>
  <conditionalFormatting sqref="AF2">
    <cfRule type="cellIs" dxfId="629" priority="844" operator="equal">
      <formula>"No"</formula>
    </cfRule>
    <cfRule type="cellIs" dxfId="628" priority="845" operator="equal">
      <formula>"Yes"</formula>
    </cfRule>
  </conditionalFormatting>
  <conditionalFormatting sqref="AF2">
    <cfRule type="cellIs" dxfId="627" priority="846" operator="equal">
      <formula>"No"</formula>
    </cfRule>
    <cfRule type="cellIs" dxfId="626" priority="847" operator="equal">
      <formula>"Yes"</formula>
    </cfRule>
  </conditionalFormatting>
  <conditionalFormatting sqref="AC2">
    <cfRule type="cellIs" dxfId="625" priority="838" operator="equal">
      <formula>"No"</formula>
    </cfRule>
    <cfRule type="cellIs" dxfId="624" priority="839" operator="equal">
      <formula>"Yes"</formula>
    </cfRule>
  </conditionalFormatting>
  <conditionalFormatting sqref="AE2">
    <cfRule type="cellIs" dxfId="623" priority="832" operator="equal">
      <formula>"No"</formula>
    </cfRule>
    <cfRule type="cellIs" dxfId="622" priority="833" operator="equal">
      <formula>"Yes"</formula>
    </cfRule>
  </conditionalFormatting>
  <conditionalFormatting sqref="AE2">
    <cfRule type="cellIs" dxfId="621" priority="842" operator="equal">
      <formula>"No"</formula>
    </cfRule>
    <cfRule type="cellIs" dxfId="620" priority="843" operator="equal">
      <formula>"Yes"</formula>
    </cfRule>
  </conditionalFormatting>
  <conditionalFormatting sqref="AF2">
    <cfRule type="cellIs" dxfId="619" priority="840" operator="equal">
      <formula>"No"</formula>
    </cfRule>
    <cfRule type="cellIs" dxfId="618" priority="841" operator="equal">
      <formula>"Yes"</formula>
    </cfRule>
  </conditionalFormatting>
  <conditionalFormatting sqref="AC2">
    <cfRule type="cellIs" dxfId="617" priority="836" operator="equal">
      <formula>"No"</formula>
    </cfRule>
    <cfRule type="cellIs" dxfId="616" priority="837" operator="equal">
      <formula>"Yes"</formula>
    </cfRule>
  </conditionalFormatting>
  <conditionalFormatting sqref="AF2">
    <cfRule type="cellIs" dxfId="615" priority="834" operator="equal">
      <formula>"No"</formula>
    </cfRule>
    <cfRule type="cellIs" dxfId="614" priority="835" operator="equal">
      <formula>"Yes"</formula>
    </cfRule>
  </conditionalFormatting>
  <conditionalFormatting sqref="AH2">
    <cfRule type="cellIs" dxfId="613" priority="830" operator="equal">
      <formula>"No"</formula>
    </cfRule>
    <cfRule type="cellIs" dxfId="612" priority="831" operator="equal">
      <formula>"Yes"</formula>
    </cfRule>
  </conditionalFormatting>
  <conditionalFormatting sqref="AH2">
    <cfRule type="cellIs" dxfId="611" priority="828" operator="equal">
      <formula>"No"</formula>
    </cfRule>
    <cfRule type="cellIs" dxfId="610" priority="829" operator="equal">
      <formula>"Yes"</formula>
    </cfRule>
  </conditionalFormatting>
  <conditionalFormatting sqref="AH2">
    <cfRule type="cellIs" dxfId="609" priority="826" operator="equal">
      <formula>"No"</formula>
    </cfRule>
    <cfRule type="cellIs" dxfId="608" priority="827" operator="equal">
      <formula>"Yes"</formula>
    </cfRule>
  </conditionalFormatting>
  <conditionalFormatting sqref="AD2">
    <cfRule type="cellIs" dxfId="607" priority="822" operator="equal">
      <formula>"No"</formula>
    </cfRule>
    <cfRule type="cellIs" dxfId="606" priority="823" operator="equal">
      <formula>"Yes"</formula>
    </cfRule>
  </conditionalFormatting>
  <conditionalFormatting sqref="AD2">
    <cfRule type="cellIs" dxfId="605" priority="824" operator="equal">
      <formula>"No"</formula>
    </cfRule>
    <cfRule type="cellIs" dxfId="604" priority="825" operator="equal">
      <formula>"Yes"</formula>
    </cfRule>
  </conditionalFormatting>
  <conditionalFormatting sqref="AG2">
    <cfRule type="cellIs" dxfId="603" priority="816" operator="equal">
      <formula>"No"</formula>
    </cfRule>
    <cfRule type="cellIs" dxfId="602" priority="817" operator="equal">
      <formula>"Yes"</formula>
    </cfRule>
  </conditionalFormatting>
  <conditionalFormatting sqref="AG2">
    <cfRule type="cellIs" dxfId="601" priority="820" operator="equal">
      <formula>"No"</formula>
    </cfRule>
    <cfRule type="cellIs" dxfId="600" priority="821" operator="equal">
      <formula>"Yes"</formula>
    </cfRule>
  </conditionalFormatting>
  <conditionalFormatting sqref="AG2">
    <cfRule type="cellIs" dxfId="599" priority="818" operator="equal">
      <formula>"No"</formula>
    </cfRule>
    <cfRule type="cellIs" dxfId="598" priority="819" operator="equal">
      <formula>"Yes"</formula>
    </cfRule>
  </conditionalFormatting>
  <conditionalFormatting sqref="AI2">
    <cfRule type="cellIs" dxfId="597" priority="814" operator="equal">
      <formula>"No"</formula>
    </cfRule>
    <cfRule type="cellIs" dxfId="596" priority="815" operator="equal">
      <formula>"Yes"</formula>
    </cfRule>
  </conditionalFormatting>
  <conditionalFormatting sqref="AI2">
    <cfRule type="cellIs" dxfId="595" priority="812" operator="equal">
      <formula>"No"</formula>
    </cfRule>
    <cfRule type="cellIs" dxfId="594" priority="813" operator="equal">
      <formula>"Yes"</formula>
    </cfRule>
  </conditionalFormatting>
  <conditionalFormatting sqref="AI2">
    <cfRule type="cellIs" dxfId="593" priority="810" operator="equal">
      <formula>"No"</formula>
    </cfRule>
    <cfRule type="cellIs" dxfId="592" priority="811" operator="equal">
      <formula>"Yes"</formula>
    </cfRule>
  </conditionalFormatting>
  <conditionalFormatting sqref="AI2">
    <cfRule type="cellIs" dxfId="591" priority="808" operator="equal">
      <formula>"No"</formula>
    </cfRule>
    <cfRule type="cellIs" dxfId="590" priority="809" operator="equal">
      <formula>"Yes"</formula>
    </cfRule>
  </conditionalFormatting>
  <conditionalFormatting sqref="AI2">
    <cfRule type="cellIs" dxfId="589" priority="806" operator="equal">
      <formula>"No"</formula>
    </cfRule>
    <cfRule type="cellIs" dxfId="588" priority="807" operator="equal">
      <formula>"Yes"</formula>
    </cfRule>
  </conditionalFormatting>
  <conditionalFormatting sqref="AK1">
    <cfRule type="cellIs" dxfId="587" priority="802" operator="equal">
      <formula>"No"</formula>
    </cfRule>
    <cfRule type="cellIs" dxfId="586" priority="803" operator="equal">
      <formula>"Yes"</formula>
    </cfRule>
  </conditionalFormatting>
  <conditionalFormatting sqref="AK1">
    <cfRule type="cellIs" dxfId="585" priority="804" operator="equal">
      <formula>"No"</formula>
    </cfRule>
    <cfRule type="cellIs" dxfId="584" priority="805" operator="equal">
      <formula>"Yes"</formula>
    </cfRule>
  </conditionalFormatting>
  <conditionalFormatting sqref="AK1">
    <cfRule type="cellIs" dxfId="583" priority="800" operator="equal">
      <formula>"No"</formula>
    </cfRule>
    <cfRule type="cellIs" dxfId="582" priority="801" operator="equal">
      <formula>"Yes"</formula>
    </cfRule>
  </conditionalFormatting>
  <conditionalFormatting sqref="AK1">
    <cfRule type="cellIs" dxfId="581" priority="798" operator="equal">
      <formula>"No"</formula>
    </cfRule>
    <cfRule type="cellIs" dxfId="580" priority="799" operator="equal">
      <formula>"Yes"</formula>
    </cfRule>
  </conditionalFormatting>
  <conditionalFormatting sqref="AD1">
    <cfRule type="cellIs" dxfId="579" priority="782" operator="equal">
      <formula>"No"</formula>
    </cfRule>
    <cfRule type="cellIs" dxfId="578" priority="783" operator="equal">
      <formula>"Yes"</formula>
    </cfRule>
  </conditionalFormatting>
  <conditionalFormatting sqref="AD1">
    <cfRule type="cellIs" dxfId="577" priority="778" operator="equal">
      <formula>"No"</formula>
    </cfRule>
    <cfRule type="cellIs" dxfId="576" priority="779" operator="equal">
      <formula>"Yes"</formula>
    </cfRule>
  </conditionalFormatting>
  <conditionalFormatting sqref="AD1">
    <cfRule type="cellIs" dxfId="575" priority="780" operator="equal">
      <formula>"No"</formula>
    </cfRule>
    <cfRule type="cellIs" dxfId="574" priority="781" operator="equal">
      <formula>"Yes"</formula>
    </cfRule>
  </conditionalFormatting>
  <conditionalFormatting sqref="AD1">
    <cfRule type="cellIs" dxfId="573" priority="776" operator="equal">
      <formula>"No"</formula>
    </cfRule>
    <cfRule type="cellIs" dxfId="572" priority="777" operator="equal">
      <formula>"Yes"</formula>
    </cfRule>
  </conditionalFormatting>
  <conditionalFormatting sqref="AD1">
    <cfRule type="cellIs" dxfId="571" priority="774" operator="equal">
      <formula>"No"</formula>
    </cfRule>
    <cfRule type="cellIs" dxfId="570" priority="775" operator="equal">
      <formula>"Yes"</formula>
    </cfRule>
  </conditionalFormatting>
  <conditionalFormatting sqref="R1:U1">
    <cfRule type="cellIs" dxfId="569" priority="794" operator="equal">
      <formula>"No"</formula>
    </cfRule>
    <cfRule type="cellIs" dxfId="568" priority="795" operator="equal">
      <formula>"Yes"</formula>
    </cfRule>
  </conditionalFormatting>
  <conditionalFormatting sqref="R1:U1">
    <cfRule type="cellIs" dxfId="567" priority="796" operator="equal">
      <formula>"No"</formula>
    </cfRule>
    <cfRule type="cellIs" dxfId="566" priority="797" operator="equal">
      <formula>"Yes"</formula>
    </cfRule>
  </conditionalFormatting>
  <conditionalFormatting sqref="R1:U1">
    <cfRule type="cellIs" dxfId="565" priority="792" operator="equal">
      <formula>"No"</formula>
    </cfRule>
    <cfRule type="cellIs" dxfId="564" priority="793" operator="equal">
      <formula>"Yes"</formula>
    </cfRule>
  </conditionalFormatting>
  <conditionalFormatting sqref="R1:U1">
    <cfRule type="cellIs" dxfId="563" priority="790" operator="equal">
      <formula>"No"</formula>
    </cfRule>
    <cfRule type="cellIs" dxfId="562" priority="791" operator="equal">
      <formula>"Yes"</formula>
    </cfRule>
  </conditionalFormatting>
  <conditionalFormatting sqref="G8:G12">
    <cfRule type="cellIs" dxfId="561" priority="789" operator="equal">
      <formula>19</formula>
    </cfRule>
  </conditionalFormatting>
  <conditionalFormatting sqref="Z8:Z10 G8:G12">
    <cfRule type="cellIs" dxfId="560" priority="788" operator="equal">
      <formula>19</formula>
    </cfRule>
  </conditionalFormatting>
  <conditionalFormatting sqref="V2">
    <cfRule type="cellIs" dxfId="559" priority="784" operator="equal">
      <formula>"No"</formula>
    </cfRule>
    <cfRule type="cellIs" dxfId="558" priority="785" operator="equal">
      <formula>"Yes"</formula>
    </cfRule>
  </conditionalFormatting>
  <conditionalFormatting sqref="A17:A20 C17:C20">
    <cfRule type="cellIs" dxfId="557" priority="768" operator="equal">
      <formula>"No"</formula>
    </cfRule>
    <cfRule type="cellIs" dxfId="556" priority="769" operator="equal">
      <formula>"Yes"</formula>
    </cfRule>
  </conditionalFormatting>
  <conditionalFormatting sqref="C6 G6:R6 Z6:AA6 E6 AC6:AK6">
    <cfRule type="cellIs" dxfId="555" priority="758" operator="equal">
      <formula>"No"</formula>
    </cfRule>
    <cfRule type="cellIs" dxfId="554" priority="759" operator="equal">
      <formula>"Yes"</formula>
    </cfRule>
  </conditionalFormatting>
  <conditionalFormatting sqref="G6 Z6">
    <cfRule type="cellIs" dxfId="553" priority="756" operator="equal">
      <formula>1</formula>
    </cfRule>
    <cfRule type="cellIs" dxfId="552" priority="757" operator="equal">
      <formula>20</formula>
    </cfRule>
  </conditionalFormatting>
  <conditionalFormatting sqref="G6">
    <cfRule type="cellIs" dxfId="551" priority="755" operator="equal">
      <formula>19</formula>
    </cfRule>
  </conditionalFormatting>
  <conditionalFormatting sqref="G6 Z6">
    <cfRule type="cellIs" dxfId="550" priority="754" operator="equal">
      <formula>19</formula>
    </cfRule>
  </conditionalFormatting>
  <conditionalFormatting sqref="F6">
    <cfRule type="cellIs" dxfId="549" priority="750" operator="equal">
      <formula>"No"</formula>
    </cfRule>
    <cfRule type="cellIs" dxfId="548" priority="751" operator="equal">
      <formula>"Yes"</formula>
    </cfRule>
  </conditionalFormatting>
  <conditionalFormatting sqref="F3:F5">
    <cfRule type="cellIs" dxfId="547" priority="702" operator="equal">
      <formula>"No"</formula>
    </cfRule>
    <cfRule type="cellIs" dxfId="546" priority="703" operator="equal">
      <formula>"Yes"</formula>
    </cfRule>
  </conditionalFormatting>
  <conditionalFormatting sqref="D3:E6">
    <cfRule type="cellIs" dxfId="545" priority="696" operator="equal">
      <formula>"No"</formula>
    </cfRule>
    <cfRule type="cellIs" dxfId="544" priority="697" operator="equal">
      <formula>"Yes"</formula>
    </cfRule>
  </conditionalFormatting>
  <conditionalFormatting sqref="C3:C5">
    <cfRule type="cellIs" dxfId="543" priority="698" operator="equal">
      <formula>"No"</formula>
    </cfRule>
    <cfRule type="cellIs" dxfId="542" priority="699" operator="equal">
      <formula>"Yes"</formula>
    </cfRule>
  </conditionalFormatting>
  <conditionalFormatting sqref="D6">
    <cfRule type="cellIs" dxfId="541" priority="694" operator="equal">
      <formula>"No"</formula>
    </cfRule>
    <cfRule type="cellIs" dxfId="540" priority="695" operator="equal">
      <formula>"Yes"</formula>
    </cfRule>
  </conditionalFormatting>
  <conditionalFormatting sqref="P1">
    <cfRule type="cellIs" dxfId="539" priority="722" operator="equal">
      <formula>"No"</formula>
    </cfRule>
    <cfRule type="cellIs" dxfId="538" priority="723" operator="equal">
      <formula>"Yes"</formula>
    </cfRule>
  </conditionalFormatting>
  <conditionalFormatting sqref="P1">
    <cfRule type="cellIs" dxfId="537" priority="718" operator="equal">
      <formula>"No"</formula>
    </cfRule>
    <cfRule type="cellIs" dxfId="536" priority="719" operator="equal">
      <formula>"Yes"</formula>
    </cfRule>
  </conditionalFormatting>
  <conditionalFormatting sqref="P1">
    <cfRule type="cellIs" dxfId="535" priority="720" operator="equal">
      <formula>"No"</formula>
    </cfRule>
    <cfRule type="cellIs" dxfId="534" priority="721" operator="equal">
      <formula>"Yes"</formula>
    </cfRule>
  </conditionalFormatting>
  <conditionalFormatting sqref="P1">
    <cfRule type="cellIs" dxfId="533" priority="716" operator="equal">
      <formula>"No"</formula>
    </cfRule>
    <cfRule type="cellIs" dxfId="532" priority="717" operator="equal">
      <formula>"Yes"</formula>
    </cfRule>
  </conditionalFormatting>
  <conditionalFormatting sqref="P1">
    <cfRule type="cellIs" dxfId="531" priority="712" operator="equal">
      <formula>"No"</formula>
    </cfRule>
    <cfRule type="cellIs" dxfId="530" priority="713" operator="equal">
      <formula>"Yes"</formula>
    </cfRule>
  </conditionalFormatting>
  <conditionalFormatting sqref="P1">
    <cfRule type="cellIs" dxfId="529" priority="714" operator="equal">
      <formula>"No"</formula>
    </cfRule>
    <cfRule type="cellIs" dxfId="528" priority="715" operator="equal">
      <formula>"Yes"</formula>
    </cfRule>
  </conditionalFormatting>
  <conditionalFormatting sqref="P1">
    <cfRule type="cellIs" dxfId="527" priority="710" operator="equal">
      <formula>"No"</formula>
    </cfRule>
    <cfRule type="cellIs" dxfId="526" priority="711" operator="equal">
      <formula>"Yes"</formula>
    </cfRule>
  </conditionalFormatting>
  <conditionalFormatting sqref="G3:R5 Z3:AA5 AC3:AK5">
    <cfRule type="cellIs" dxfId="525" priority="708" operator="equal">
      <formula>"No"</formula>
    </cfRule>
    <cfRule type="cellIs" dxfId="524" priority="709" operator="equal">
      <formula>"Yes"</formula>
    </cfRule>
  </conditionalFormatting>
  <conditionalFormatting sqref="G3:G5 Z3:Z5">
    <cfRule type="cellIs" dxfId="523" priority="706" operator="equal">
      <formula>1</formula>
    </cfRule>
    <cfRule type="cellIs" dxfId="522" priority="707" operator="equal">
      <formula>20</formula>
    </cfRule>
  </conditionalFormatting>
  <conditionalFormatting sqref="G3:G5">
    <cfRule type="cellIs" dxfId="521" priority="705" operator="equal">
      <formula>19</formula>
    </cfRule>
  </conditionalFormatting>
  <conditionalFormatting sqref="G3:G5 Z3:Z5">
    <cfRule type="cellIs" dxfId="520" priority="704" operator="equal">
      <formula>19</formula>
    </cfRule>
  </conditionalFormatting>
  <conditionalFormatting sqref="G13:S13 Z13:AA13 AC13:AK13">
    <cfRule type="cellIs" dxfId="519" priority="580" operator="equal">
      <formula>"No"</formula>
    </cfRule>
    <cfRule type="cellIs" dxfId="518" priority="581" operator="equal">
      <formula>"Yes"</formula>
    </cfRule>
  </conditionalFormatting>
  <conditionalFormatting sqref="AB2">
    <cfRule type="cellIs" dxfId="517" priority="558" operator="equal">
      <formula>"No"</formula>
    </cfRule>
    <cfRule type="cellIs" dxfId="516" priority="559" operator="equal">
      <formula>"Yes"</formula>
    </cfRule>
  </conditionalFormatting>
  <conditionalFormatting sqref="F13">
    <cfRule type="cellIs" dxfId="515" priority="574" operator="equal">
      <formula>"No"</formula>
    </cfRule>
    <cfRule type="cellIs" dxfId="514" priority="575" operator="equal">
      <formula>"Yes"</formula>
    </cfRule>
  </conditionalFormatting>
  <conditionalFormatting sqref="G13 Z13">
    <cfRule type="cellIs" dxfId="513" priority="578" operator="equal">
      <formula>1</formula>
    </cfRule>
    <cfRule type="cellIs" dxfId="512" priority="579" operator="equal">
      <formula>20</formula>
    </cfRule>
  </conditionalFormatting>
  <conditionalFormatting sqref="G13">
    <cfRule type="cellIs" dxfId="511" priority="577" operator="equal">
      <formula>19</formula>
    </cfRule>
  </conditionalFormatting>
  <conditionalFormatting sqref="G13 Z13">
    <cfRule type="cellIs" dxfId="510" priority="576" operator="equal">
      <formula>19</formula>
    </cfRule>
  </conditionalFormatting>
  <conditionalFormatting sqref="C13">
    <cfRule type="cellIs" dxfId="509" priority="572" operator="equal">
      <formula>"No"</formula>
    </cfRule>
    <cfRule type="cellIs" dxfId="508" priority="573" operator="equal">
      <formula>"Yes"</formula>
    </cfRule>
  </conditionalFormatting>
  <conditionalFormatting sqref="D13:E13">
    <cfRule type="cellIs" dxfId="507" priority="570" operator="equal">
      <formula>"No"</formula>
    </cfRule>
    <cfRule type="cellIs" dxfId="506" priority="571" operator="equal">
      <formula>"Yes"</formula>
    </cfRule>
  </conditionalFormatting>
  <conditionalFormatting sqref="AB13">
    <cfRule type="cellIs" dxfId="505" priority="542" operator="equal">
      <formula>"No"</formula>
    </cfRule>
    <cfRule type="cellIs" dxfId="504" priority="543" operator="equal">
      <formula>"Yes"</formula>
    </cfRule>
  </conditionalFormatting>
  <conditionalFormatting sqref="AB6">
    <cfRule type="cellIs" dxfId="503" priority="554" operator="equal">
      <formula>"No"</formula>
    </cfRule>
    <cfRule type="cellIs" dxfId="502" priority="555" operator="equal">
      <formula>"Yes"</formula>
    </cfRule>
  </conditionalFormatting>
  <conditionalFormatting sqref="AB3:AB5">
    <cfRule type="cellIs" dxfId="501" priority="550" operator="equal">
      <formula>"No"</formula>
    </cfRule>
    <cfRule type="cellIs" dxfId="500" priority="551" operator="equal">
      <formula>"Yes"</formula>
    </cfRule>
  </conditionalFormatting>
  <conditionalFormatting sqref="T13">
    <cfRule type="cellIs" dxfId="499" priority="514" operator="equal">
      <formula>"No"</formula>
    </cfRule>
    <cfRule type="cellIs" dxfId="498" priority="515" operator="equal">
      <formula>"Yes"</formula>
    </cfRule>
  </conditionalFormatting>
  <conditionalFormatting sqref="A16 C16">
    <cfRule type="cellIs" dxfId="497" priority="506" operator="equal">
      <formula>"No"</formula>
    </cfRule>
    <cfRule type="cellIs" dxfId="496" priority="507" operator="equal">
      <formula>"Yes"</formula>
    </cfRule>
  </conditionalFormatting>
  <conditionalFormatting sqref="Q18:AL20">
    <cfRule type="cellIs" dxfId="495" priority="504" operator="equal">
      <formula>"No"</formula>
    </cfRule>
    <cfRule type="cellIs" dxfId="494" priority="505" operator="equal">
      <formula>"Yes"</formula>
    </cfRule>
  </conditionalFormatting>
  <conditionalFormatting sqref="Z18:Z20">
    <cfRule type="cellIs" dxfId="493" priority="502" operator="equal">
      <formula>1</formula>
    </cfRule>
    <cfRule type="cellIs" dxfId="492" priority="503" operator="equal">
      <formula>20</formula>
    </cfRule>
  </conditionalFormatting>
  <conditionalFormatting sqref="A21 C21">
    <cfRule type="cellIs" dxfId="491" priority="454" operator="equal">
      <formula>"No"</formula>
    </cfRule>
    <cfRule type="cellIs" dxfId="490" priority="455" operator="equal">
      <formula>"Yes"</formula>
    </cfRule>
  </conditionalFormatting>
  <conditionalFormatting sqref="N1">
    <cfRule type="cellIs" dxfId="489" priority="376" operator="equal">
      <formula>"No"</formula>
    </cfRule>
    <cfRule type="cellIs" dxfId="488" priority="377" operator="equal">
      <formula>"Yes"</formula>
    </cfRule>
  </conditionalFormatting>
  <conditionalFormatting sqref="M1">
    <cfRule type="cellIs" dxfId="487" priority="382" operator="equal">
      <formula>"No"</formula>
    </cfRule>
    <cfRule type="cellIs" dxfId="486" priority="383" operator="equal">
      <formula>"Yes"</formula>
    </cfRule>
  </conditionalFormatting>
  <conditionalFormatting sqref="M1">
    <cfRule type="cellIs" dxfId="485" priority="380" operator="equal">
      <formula>"No"</formula>
    </cfRule>
    <cfRule type="cellIs" dxfId="484" priority="381" operator="equal">
      <formula>"Yes"</formula>
    </cfRule>
  </conditionalFormatting>
  <conditionalFormatting sqref="Q1">
    <cfRule type="cellIs" dxfId="483" priority="350" operator="equal">
      <formula>"No"</formula>
    </cfRule>
    <cfRule type="cellIs" dxfId="482" priority="351" operator="equal">
      <formula>"Yes"</formula>
    </cfRule>
  </conditionalFormatting>
  <conditionalFormatting sqref="Q1">
    <cfRule type="cellIs" dxfId="481" priority="352" operator="equal">
      <formula>"No"</formula>
    </cfRule>
    <cfRule type="cellIs" dxfId="480" priority="353" operator="equal">
      <formula>"Yes"</formula>
    </cfRule>
  </conditionalFormatting>
  <conditionalFormatting sqref="Q1">
    <cfRule type="cellIs" dxfId="479" priority="354" operator="equal">
      <formula>"No"</formula>
    </cfRule>
    <cfRule type="cellIs" dxfId="478" priority="355" operator="equal">
      <formula>"Yes"</formula>
    </cfRule>
  </conditionalFormatting>
  <conditionalFormatting sqref="S3:S6">
    <cfRule type="cellIs" dxfId="477" priority="348" operator="equal">
      <formula>"No"</formula>
    </cfRule>
    <cfRule type="cellIs" dxfId="476" priority="349" operator="equal">
      <formula>"Yes"</formula>
    </cfRule>
  </conditionalFormatting>
  <conditionalFormatting sqref="AG1">
    <cfRule type="cellIs" dxfId="475" priority="346" operator="equal">
      <formula>"No"</formula>
    </cfRule>
    <cfRule type="cellIs" dxfId="474" priority="347" operator="equal">
      <formula>"Yes"</formula>
    </cfRule>
  </conditionalFormatting>
  <conditionalFormatting sqref="AG1">
    <cfRule type="cellIs" dxfId="473" priority="344" operator="equal">
      <formula>"No"</formula>
    </cfRule>
    <cfRule type="cellIs" dxfId="472" priority="345" operator="equal">
      <formula>"Yes"</formula>
    </cfRule>
  </conditionalFormatting>
  <conditionalFormatting sqref="A3:B6">
    <cfRule type="cellIs" dxfId="471" priority="392" operator="equal">
      <formula>"No"</formula>
    </cfRule>
    <cfRule type="cellIs" dxfId="470" priority="393" operator="equal">
      <formula>"Yes"</formula>
    </cfRule>
  </conditionalFormatting>
  <conditionalFormatting sqref="AH1">
    <cfRule type="cellIs" dxfId="469" priority="334" operator="equal">
      <formula>"No"</formula>
    </cfRule>
    <cfRule type="cellIs" dxfId="468" priority="335" operator="equal">
      <formula>"Yes"</formula>
    </cfRule>
  </conditionalFormatting>
  <conditionalFormatting sqref="T3:U6">
    <cfRule type="cellIs" dxfId="467" priority="390" operator="equal">
      <formula>"No"</formula>
    </cfRule>
    <cfRule type="cellIs" dxfId="466" priority="391" operator="equal">
      <formula>"Yes"</formula>
    </cfRule>
  </conditionalFormatting>
  <conditionalFormatting sqref="F8">
    <cfRule type="cellIs" dxfId="465" priority="303" operator="equal">
      <formula>"No"</formula>
    </cfRule>
    <cfRule type="cellIs" dxfId="464" priority="304" operator="equal">
      <formula>"Yes"</formula>
    </cfRule>
  </conditionalFormatting>
  <conditionalFormatting sqref="W3:Y6">
    <cfRule type="cellIs" dxfId="463" priority="388" operator="equal">
      <formula>"No"</formula>
    </cfRule>
    <cfRule type="cellIs" dxfId="462" priority="389" operator="equal">
      <formula>"Yes"</formula>
    </cfRule>
  </conditionalFormatting>
  <conditionalFormatting sqref="V6">
    <cfRule type="cellIs" dxfId="461" priority="386" operator="equal">
      <formula>"No"</formula>
    </cfRule>
    <cfRule type="cellIs" dxfId="460" priority="387" operator="equal">
      <formula>"Yes"</formula>
    </cfRule>
  </conditionalFormatting>
  <conditionalFormatting sqref="V3:V5">
    <cfRule type="cellIs" dxfId="459" priority="384" operator="equal">
      <formula>"No"</formula>
    </cfRule>
    <cfRule type="cellIs" dxfId="458" priority="385" operator="equal">
      <formula>"Yes"</formula>
    </cfRule>
  </conditionalFormatting>
  <conditionalFormatting sqref="N1">
    <cfRule type="cellIs" dxfId="457" priority="378" operator="equal">
      <formula>"No"</formula>
    </cfRule>
    <cfRule type="cellIs" dxfId="456" priority="379" operator="equal">
      <formula>"Yes"</formula>
    </cfRule>
  </conditionalFormatting>
  <conditionalFormatting sqref="N1">
    <cfRule type="cellIs" dxfId="455" priority="374" operator="equal">
      <formula>"No"</formula>
    </cfRule>
    <cfRule type="cellIs" dxfId="454" priority="375" operator="equal">
      <formula>"Yes"</formula>
    </cfRule>
  </conditionalFormatting>
  <conditionalFormatting sqref="O1">
    <cfRule type="cellIs" dxfId="453" priority="370" operator="equal">
      <formula>"No"</formula>
    </cfRule>
    <cfRule type="cellIs" dxfId="452" priority="371" operator="equal">
      <formula>"Yes"</formula>
    </cfRule>
  </conditionalFormatting>
  <conditionalFormatting sqref="O1">
    <cfRule type="cellIs" dxfId="451" priority="372" operator="equal">
      <formula>"No"</formula>
    </cfRule>
    <cfRule type="cellIs" dxfId="450" priority="373" operator="equal">
      <formula>"Yes"</formula>
    </cfRule>
  </conditionalFormatting>
  <conditionalFormatting sqref="O1">
    <cfRule type="cellIs" dxfId="449" priority="368" operator="equal">
      <formula>"No"</formula>
    </cfRule>
    <cfRule type="cellIs" dxfId="448" priority="369" operator="equal">
      <formula>"Yes"</formula>
    </cfRule>
  </conditionalFormatting>
  <conditionalFormatting sqref="L1">
    <cfRule type="cellIs" dxfId="447" priority="364" operator="equal">
      <formula>"No"</formula>
    </cfRule>
    <cfRule type="cellIs" dxfId="446" priority="365" operator="equal">
      <formula>"Yes"</formula>
    </cfRule>
  </conditionalFormatting>
  <conditionalFormatting sqref="L1">
    <cfRule type="cellIs" dxfId="445" priority="366" operator="equal">
      <formula>"No"</formula>
    </cfRule>
    <cfRule type="cellIs" dxfId="444" priority="367" operator="equal">
      <formula>"Yes"</formula>
    </cfRule>
  </conditionalFormatting>
  <conditionalFormatting sqref="Q1">
    <cfRule type="cellIs" dxfId="443" priority="362" operator="equal">
      <formula>"No"</formula>
    </cfRule>
    <cfRule type="cellIs" dxfId="442" priority="363" operator="equal">
      <formula>"Yes"</formula>
    </cfRule>
  </conditionalFormatting>
  <conditionalFormatting sqref="Q1">
    <cfRule type="cellIs" dxfId="441" priority="358" operator="equal">
      <formula>"No"</formula>
    </cfRule>
    <cfRule type="cellIs" dxfId="440" priority="359" operator="equal">
      <formula>"Yes"</formula>
    </cfRule>
  </conditionalFormatting>
  <conditionalFormatting sqref="Q1">
    <cfRule type="cellIs" dxfId="439" priority="360" operator="equal">
      <formula>"No"</formula>
    </cfRule>
    <cfRule type="cellIs" dxfId="438" priority="361" operator="equal">
      <formula>"Yes"</formula>
    </cfRule>
  </conditionalFormatting>
  <conditionalFormatting sqref="Q1">
    <cfRule type="cellIs" dxfId="437" priority="356" operator="equal">
      <formula>"No"</formula>
    </cfRule>
    <cfRule type="cellIs" dxfId="436" priority="357" operator="equal">
      <formula>"Yes"</formula>
    </cfRule>
  </conditionalFormatting>
  <conditionalFormatting sqref="AF1">
    <cfRule type="cellIs" dxfId="435" priority="340" operator="equal">
      <formula>"No"</formula>
    </cfRule>
    <cfRule type="cellIs" dxfId="434" priority="341" operator="equal">
      <formula>"Yes"</formula>
    </cfRule>
  </conditionalFormatting>
  <conditionalFormatting sqref="AF1">
    <cfRule type="cellIs" dxfId="433" priority="342" operator="equal">
      <formula>"No"</formula>
    </cfRule>
    <cfRule type="cellIs" dxfId="432" priority="343" operator="equal">
      <formula>"Yes"</formula>
    </cfRule>
  </conditionalFormatting>
  <conditionalFormatting sqref="AH1">
    <cfRule type="cellIs" dxfId="431" priority="336" operator="equal">
      <formula>"No"</formula>
    </cfRule>
    <cfRule type="cellIs" dxfId="430" priority="337" operator="equal">
      <formula>"Yes"</formula>
    </cfRule>
  </conditionalFormatting>
  <conditionalFormatting sqref="AH1">
    <cfRule type="cellIs" dxfId="429" priority="338" operator="equal">
      <formula>"No"</formula>
    </cfRule>
    <cfRule type="cellIs" dxfId="428" priority="339" operator="equal">
      <formula>"Yes"</formula>
    </cfRule>
  </conditionalFormatting>
  <conditionalFormatting sqref="Z11">
    <cfRule type="cellIs" dxfId="427" priority="332" operator="equal">
      <formula>"No"</formula>
    </cfRule>
    <cfRule type="cellIs" dxfId="426" priority="333" operator="equal">
      <formula>"Yes"</formula>
    </cfRule>
  </conditionalFormatting>
  <conditionalFormatting sqref="Z11">
    <cfRule type="cellIs" dxfId="425" priority="330" operator="equal">
      <formula>1</formula>
    </cfRule>
    <cfRule type="cellIs" dxfId="424" priority="331" operator="equal">
      <formula>20</formula>
    </cfRule>
  </conditionalFormatting>
  <conditionalFormatting sqref="Z11">
    <cfRule type="cellIs" dxfId="423" priority="329" operator="equal">
      <formula>19</formula>
    </cfRule>
  </conditionalFormatting>
  <conditionalFormatting sqref="A8:B8 D8:E8">
    <cfRule type="cellIs" dxfId="422" priority="305" operator="equal">
      <formula>"No"</formula>
    </cfRule>
    <cfRule type="cellIs" dxfId="421" priority="306" operator="equal">
      <formula>"Yes"</formula>
    </cfRule>
  </conditionalFormatting>
  <conditionalFormatting sqref="F9">
    <cfRule type="cellIs" dxfId="420" priority="299" operator="equal">
      <formula>"No"</formula>
    </cfRule>
    <cfRule type="cellIs" dxfId="419" priority="300" operator="equal">
      <formula>"Yes"</formula>
    </cfRule>
  </conditionalFormatting>
  <conditionalFormatting sqref="C8:C10">
    <cfRule type="cellIs" dxfId="418" priority="297" operator="equal">
      <formula>"No"</formula>
    </cfRule>
    <cfRule type="cellIs" dxfId="417" priority="298" operator="equal">
      <formula>"Yes"</formula>
    </cfRule>
  </conditionalFormatting>
  <conditionalFormatting sqref="Y8 W8">
    <cfRule type="cellIs" dxfId="416" priority="295" operator="equal">
      <formula>"No"</formula>
    </cfRule>
    <cfRule type="cellIs" dxfId="415" priority="296" operator="equal">
      <formula>"Yes"</formula>
    </cfRule>
  </conditionalFormatting>
  <conditionalFormatting sqref="X8">
    <cfRule type="cellIs" dxfId="414" priority="293" operator="equal">
      <formula>"No"</formula>
    </cfRule>
    <cfRule type="cellIs" dxfId="413" priority="294" operator="equal">
      <formula>"Yes"</formula>
    </cfRule>
  </conditionalFormatting>
  <conditionalFormatting sqref="A10 D10:E10">
    <cfRule type="cellIs" dxfId="412" priority="273" operator="equal">
      <formula>"No"</formula>
    </cfRule>
    <cfRule type="cellIs" dxfId="411" priority="274" operator="equal">
      <formula>"Yes"</formula>
    </cfRule>
  </conditionalFormatting>
  <conditionalFormatting sqref="V9:W9">
    <cfRule type="cellIs" dxfId="410" priority="289" operator="equal">
      <formula>"No"</formula>
    </cfRule>
    <cfRule type="cellIs" dxfId="409" priority="290" operator="equal">
      <formula>"Yes"</formula>
    </cfRule>
  </conditionalFormatting>
  <conditionalFormatting sqref="X10:Y10">
    <cfRule type="cellIs" dxfId="408" priority="260" operator="equal">
      <formula>"No"</formula>
    </cfRule>
    <cfRule type="cellIs" dxfId="407" priority="261" operator="equal">
      <formula>"Yes"</formula>
    </cfRule>
  </conditionalFormatting>
  <conditionalFormatting sqref="T8:U8">
    <cfRule type="cellIs" dxfId="406" priority="285" operator="equal">
      <formula>"No"</formula>
    </cfRule>
    <cfRule type="cellIs" dxfId="405" priority="286" operator="equal">
      <formula>"Yes"</formula>
    </cfRule>
  </conditionalFormatting>
  <conditionalFormatting sqref="T9:U9">
    <cfRule type="cellIs" dxfId="404" priority="283" operator="equal">
      <formula>"No"</formula>
    </cfRule>
    <cfRule type="cellIs" dxfId="403" priority="284" operator="equal">
      <formula>"Yes"</formula>
    </cfRule>
  </conditionalFormatting>
  <conditionalFormatting sqref="A9 D9:E9">
    <cfRule type="cellIs" dxfId="402" priority="301" operator="equal">
      <formula>"No"</formula>
    </cfRule>
    <cfRule type="cellIs" dxfId="401" priority="302" operator="equal">
      <formula>"Yes"</formula>
    </cfRule>
  </conditionalFormatting>
  <conditionalFormatting sqref="V8">
    <cfRule type="cellIs" dxfId="400" priority="281" operator="equal">
      <formula>"No"</formula>
    </cfRule>
    <cfRule type="cellIs" dxfId="399" priority="282" operator="equal">
      <formula>"Yes"</formula>
    </cfRule>
  </conditionalFormatting>
  <conditionalFormatting sqref="G10">
    <cfRule type="cellIs" dxfId="398" priority="279" operator="equal">
      <formula>"No"</formula>
    </cfRule>
    <cfRule type="cellIs" dxfId="397" priority="280" operator="equal">
      <formula>"Yes"</formula>
    </cfRule>
  </conditionalFormatting>
  <conditionalFormatting sqref="F10">
    <cfRule type="cellIs" dxfId="396" priority="271" operator="equal">
      <formula>"No"</formula>
    </cfRule>
    <cfRule type="cellIs" dxfId="395" priority="272" operator="equal">
      <formula>"Yes"</formula>
    </cfRule>
  </conditionalFormatting>
  <conditionalFormatting sqref="X9:Y9">
    <cfRule type="cellIs" dxfId="394" priority="287" operator="equal">
      <formula>"No"</formula>
    </cfRule>
    <cfRule type="cellIs" dxfId="393" priority="288" operator="equal">
      <formula>"Yes"</formula>
    </cfRule>
  </conditionalFormatting>
  <conditionalFormatting sqref="Z10">
    <cfRule type="cellIs" dxfId="392" priority="267" operator="equal">
      <formula>"No"</formula>
    </cfRule>
    <cfRule type="cellIs" dxfId="391" priority="268" operator="equal">
      <formula>"Yes"</formula>
    </cfRule>
  </conditionalFormatting>
  <conditionalFormatting sqref="G10">
    <cfRule type="cellIs" dxfId="390" priority="277" operator="equal">
      <formula>1</formula>
    </cfRule>
    <cfRule type="cellIs" dxfId="389" priority="278" operator="equal">
      <formula>20</formula>
    </cfRule>
  </conditionalFormatting>
  <conditionalFormatting sqref="G10">
    <cfRule type="cellIs" dxfId="388" priority="276" operator="equal">
      <formula>19</formula>
    </cfRule>
  </conditionalFormatting>
  <conditionalFormatting sqref="G10">
    <cfRule type="cellIs" dxfId="387" priority="275" operator="equal">
      <formula>19</formula>
    </cfRule>
  </conditionalFormatting>
  <conditionalFormatting sqref="C10">
    <cfRule type="cellIs" dxfId="386" priority="269" operator="equal">
      <formula>"No"</formula>
    </cfRule>
    <cfRule type="cellIs" dxfId="385" priority="270" operator="equal">
      <formula>"Yes"</formula>
    </cfRule>
  </conditionalFormatting>
  <conditionalFormatting sqref="Z10">
    <cfRule type="cellIs" dxfId="384" priority="265" operator="equal">
      <formula>1</formula>
    </cfRule>
    <cfRule type="cellIs" dxfId="383" priority="266" operator="equal">
      <formula>20</formula>
    </cfRule>
  </conditionalFormatting>
  <conditionalFormatting sqref="Z10">
    <cfRule type="cellIs" dxfId="382" priority="264" operator="equal">
      <formula>19</formula>
    </cfRule>
  </conditionalFormatting>
  <conditionalFormatting sqref="V10:W10">
    <cfRule type="cellIs" dxfId="381" priority="262" operator="equal">
      <formula>"No"</formula>
    </cfRule>
    <cfRule type="cellIs" dxfId="380" priority="263" operator="equal">
      <formula>"Yes"</formula>
    </cfRule>
  </conditionalFormatting>
  <conditionalFormatting sqref="T10:U10">
    <cfRule type="cellIs" dxfId="379" priority="258" operator="equal">
      <formula>"No"</formula>
    </cfRule>
    <cfRule type="cellIs" dxfId="378" priority="259" operator="equal">
      <formula>"Yes"</formula>
    </cfRule>
  </conditionalFormatting>
  <conditionalFormatting sqref="A11 A13:B13">
    <cfRule type="cellIs" dxfId="377" priority="256" operator="equal">
      <formula>"No"</formula>
    </cfRule>
    <cfRule type="cellIs" dxfId="376" priority="257" operator="equal">
      <formula>"Yes"</formula>
    </cfRule>
  </conditionalFormatting>
  <conditionalFormatting sqref="T11:U11">
    <cfRule type="cellIs" dxfId="375" priority="254" operator="equal">
      <formula>"No"</formula>
    </cfRule>
    <cfRule type="cellIs" dxfId="374" priority="255" operator="equal">
      <formula>"Yes"</formula>
    </cfRule>
  </conditionalFormatting>
  <conditionalFormatting sqref="C12:S12 AA12:AK12">
    <cfRule type="cellIs" dxfId="373" priority="252" operator="equal">
      <formula>"No"</formula>
    </cfRule>
    <cfRule type="cellIs" dxfId="372" priority="253" operator="equal">
      <formula>"Yes"</formula>
    </cfRule>
  </conditionalFormatting>
  <conditionalFormatting sqref="G12">
    <cfRule type="cellIs" dxfId="371" priority="250" operator="equal">
      <formula>1</formula>
    </cfRule>
    <cfRule type="cellIs" dxfId="370" priority="251" operator="equal">
      <formula>20</formula>
    </cfRule>
  </conditionalFormatting>
  <conditionalFormatting sqref="G12">
    <cfRule type="cellIs" dxfId="369" priority="249" operator="equal">
      <formula>19</formula>
    </cfRule>
  </conditionalFormatting>
  <conditionalFormatting sqref="G12">
    <cfRule type="cellIs" dxfId="368" priority="248" operator="equal">
      <formula>19</formula>
    </cfRule>
  </conditionalFormatting>
  <conditionalFormatting sqref="Z12">
    <cfRule type="cellIs" dxfId="367" priority="246" operator="equal">
      <formula>"No"</formula>
    </cfRule>
    <cfRule type="cellIs" dxfId="366" priority="247" operator="equal">
      <formula>"Yes"</formula>
    </cfRule>
  </conditionalFormatting>
  <conditionalFormatting sqref="Z12">
    <cfRule type="cellIs" dxfId="365" priority="244" operator="equal">
      <formula>1</formula>
    </cfRule>
    <cfRule type="cellIs" dxfId="364" priority="245" operator="equal">
      <formula>20</formula>
    </cfRule>
  </conditionalFormatting>
  <conditionalFormatting sqref="Z12">
    <cfRule type="cellIs" dxfId="363" priority="243" operator="equal">
      <formula>19</formula>
    </cfRule>
  </conditionalFormatting>
  <conditionalFormatting sqref="A12:B12">
    <cfRule type="cellIs" dxfId="362" priority="237" operator="equal">
      <formula>"No"</formula>
    </cfRule>
    <cfRule type="cellIs" dxfId="361" priority="238" operator="equal">
      <formula>"Yes"</formula>
    </cfRule>
  </conditionalFormatting>
  <conditionalFormatting sqref="T12">
    <cfRule type="cellIs" dxfId="360" priority="235" operator="equal">
      <formula>"No"</formula>
    </cfRule>
    <cfRule type="cellIs" dxfId="359" priority="236" operator="equal">
      <formula>"Yes"</formula>
    </cfRule>
  </conditionalFormatting>
  <conditionalFormatting sqref="Z12">
    <cfRule type="cellIs" dxfId="358" priority="233" operator="equal">
      <formula>"No"</formula>
    </cfRule>
    <cfRule type="cellIs" dxfId="357" priority="234" operator="equal">
      <formula>"Yes"</formula>
    </cfRule>
  </conditionalFormatting>
  <conditionalFormatting sqref="Z12">
    <cfRule type="cellIs" dxfId="356" priority="231" operator="equal">
      <formula>1</formula>
    </cfRule>
    <cfRule type="cellIs" dxfId="355" priority="232" operator="equal">
      <formula>20</formula>
    </cfRule>
  </conditionalFormatting>
  <conditionalFormatting sqref="Z12">
    <cfRule type="cellIs" dxfId="354" priority="230" operator="equal">
      <formula>19</formula>
    </cfRule>
  </conditionalFormatting>
  <conditionalFormatting sqref="D8:E8">
    <cfRule type="cellIs" dxfId="353" priority="224" operator="equal">
      <formula>"No"</formula>
    </cfRule>
    <cfRule type="cellIs" dxfId="352" priority="225" operator="equal">
      <formula>"Yes"</formula>
    </cfRule>
  </conditionalFormatting>
  <conditionalFormatting sqref="A8:B8">
    <cfRule type="cellIs" dxfId="351" priority="222" operator="equal">
      <formula>"No"</formula>
    </cfRule>
    <cfRule type="cellIs" dxfId="350" priority="223" operator="equal">
      <formula>"Yes"</formula>
    </cfRule>
  </conditionalFormatting>
  <conditionalFormatting sqref="F8">
    <cfRule type="cellIs" dxfId="349" priority="220" operator="equal">
      <formula>"No"</formula>
    </cfRule>
    <cfRule type="cellIs" dxfId="348" priority="221" operator="equal">
      <formula>"Yes"</formula>
    </cfRule>
  </conditionalFormatting>
  <conditionalFormatting sqref="C8">
    <cfRule type="cellIs" dxfId="347" priority="218" operator="equal">
      <formula>"No"</formula>
    </cfRule>
    <cfRule type="cellIs" dxfId="346" priority="219" operator="equal">
      <formula>"Yes"</formula>
    </cfRule>
  </conditionalFormatting>
  <conditionalFormatting sqref="Y8 W8">
    <cfRule type="cellIs" dxfId="345" priority="216" operator="equal">
      <formula>"No"</formula>
    </cfRule>
    <cfRule type="cellIs" dxfId="344" priority="217" operator="equal">
      <formula>"Yes"</formula>
    </cfRule>
  </conditionalFormatting>
  <conditionalFormatting sqref="X8">
    <cfRule type="cellIs" dxfId="343" priority="214" operator="equal">
      <formula>"No"</formula>
    </cfRule>
    <cfRule type="cellIs" dxfId="342" priority="215" operator="equal">
      <formula>"Yes"</formula>
    </cfRule>
  </conditionalFormatting>
  <conditionalFormatting sqref="T8:U8">
    <cfRule type="cellIs" dxfId="341" priority="212" operator="equal">
      <formula>"No"</formula>
    </cfRule>
    <cfRule type="cellIs" dxfId="340" priority="213" operator="equal">
      <formula>"Yes"</formula>
    </cfRule>
  </conditionalFormatting>
  <conditionalFormatting sqref="V8">
    <cfRule type="cellIs" dxfId="339" priority="210" operator="equal">
      <formula>"No"</formula>
    </cfRule>
    <cfRule type="cellIs" dxfId="338" priority="211" operator="equal">
      <formula>"Yes"</formula>
    </cfRule>
  </conditionalFormatting>
  <conditionalFormatting sqref="A9 D9:E9">
    <cfRule type="cellIs" dxfId="337" priority="208" operator="equal">
      <formula>"No"</formula>
    </cfRule>
    <cfRule type="cellIs" dxfId="336" priority="209" operator="equal">
      <formula>"Yes"</formula>
    </cfRule>
  </conditionalFormatting>
  <conditionalFormatting sqref="F9">
    <cfRule type="cellIs" dxfId="335" priority="206" operator="equal">
      <formula>"No"</formula>
    </cfRule>
    <cfRule type="cellIs" dxfId="334" priority="207" operator="equal">
      <formula>"Yes"</formula>
    </cfRule>
  </conditionalFormatting>
  <conditionalFormatting sqref="A10 D10:E10">
    <cfRule type="cellIs" dxfId="333" priority="204" operator="equal">
      <formula>"No"</formula>
    </cfRule>
    <cfRule type="cellIs" dxfId="332" priority="205" operator="equal">
      <formula>"Yes"</formula>
    </cfRule>
  </conditionalFormatting>
  <conditionalFormatting sqref="F10">
    <cfRule type="cellIs" dxfId="331" priority="202" operator="equal">
      <formula>"No"</formula>
    </cfRule>
    <cfRule type="cellIs" dxfId="330" priority="203" operator="equal">
      <formula>"Yes"</formula>
    </cfRule>
  </conditionalFormatting>
  <conditionalFormatting sqref="Y9 W9">
    <cfRule type="cellIs" dxfId="329" priority="200" operator="equal">
      <formula>"No"</formula>
    </cfRule>
    <cfRule type="cellIs" dxfId="328" priority="201" operator="equal">
      <formula>"Yes"</formula>
    </cfRule>
  </conditionalFormatting>
  <conditionalFormatting sqref="X9">
    <cfRule type="cellIs" dxfId="327" priority="198" operator="equal">
      <formula>"No"</formula>
    </cfRule>
    <cfRule type="cellIs" dxfId="326" priority="199" operator="equal">
      <formula>"Yes"</formula>
    </cfRule>
  </conditionalFormatting>
  <conditionalFormatting sqref="V10:W10">
    <cfRule type="cellIs" dxfId="325" priority="196" operator="equal">
      <formula>"No"</formula>
    </cfRule>
    <cfRule type="cellIs" dxfId="324" priority="197" operator="equal">
      <formula>"Yes"</formula>
    </cfRule>
  </conditionalFormatting>
  <conditionalFormatting sqref="X10:Y10">
    <cfRule type="cellIs" dxfId="323" priority="194" operator="equal">
      <formula>"No"</formula>
    </cfRule>
    <cfRule type="cellIs" dxfId="322" priority="195" operator="equal">
      <formula>"Yes"</formula>
    </cfRule>
  </conditionalFormatting>
  <conditionalFormatting sqref="T9:U9">
    <cfRule type="cellIs" dxfId="321" priority="192" operator="equal">
      <formula>"No"</formula>
    </cfRule>
    <cfRule type="cellIs" dxfId="320" priority="193" operator="equal">
      <formula>"Yes"</formula>
    </cfRule>
  </conditionalFormatting>
  <conditionalFormatting sqref="T10:U10">
    <cfRule type="cellIs" dxfId="319" priority="190" operator="equal">
      <formula>"No"</formula>
    </cfRule>
    <cfRule type="cellIs" dxfId="318" priority="191" operator="equal">
      <formula>"Yes"</formula>
    </cfRule>
  </conditionalFormatting>
  <conditionalFormatting sqref="V9">
    <cfRule type="cellIs" dxfId="317" priority="188" operator="equal">
      <formula>"No"</formula>
    </cfRule>
    <cfRule type="cellIs" dxfId="316" priority="189" operator="equal">
      <formula>"Yes"</formula>
    </cfRule>
  </conditionalFormatting>
  <conditionalFormatting sqref="G11">
    <cfRule type="cellIs" dxfId="315" priority="186" operator="equal">
      <formula>"No"</formula>
    </cfRule>
    <cfRule type="cellIs" dxfId="314" priority="187" operator="equal">
      <formula>"Yes"</formula>
    </cfRule>
  </conditionalFormatting>
  <conditionalFormatting sqref="G11">
    <cfRule type="cellIs" dxfId="313" priority="184" operator="equal">
      <formula>1</formula>
    </cfRule>
    <cfRule type="cellIs" dxfId="312" priority="185" operator="equal">
      <formula>20</formula>
    </cfRule>
  </conditionalFormatting>
  <conditionalFormatting sqref="G11">
    <cfRule type="cellIs" dxfId="311" priority="183" operator="equal">
      <formula>19</formula>
    </cfRule>
  </conditionalFormatting>
  <conditionalFormatting sqref="G11">
    <cfRule type="cellIs" dxfId="310" priority="182" operator="equal">
      <formula>19</formula>
    </cfRule>
  </conditionalFormatting>
  <conditionalFormatting sqref="A11 D11:E11">
    <cfRule type="cellIs" dxfId="309" priority="180" operator="equal">
      <formula>"No"</formula>
    </cfRule>
    <cfRule type="cellIs" dxfId="308" priority="181" operator="equal">
      <formula>"Yes"</formula>
    </cfRule>
  </conditionalFormatting>
  <conditionalFormatting sqref="F11">
    <cfRule type="cellIs" dxfId="307" priority="178" operator="equal">
      <formula>"No"</formula>
    </cfRule>
    <cfRule type="cellIs" dxfId="306" priority="179" operator="equal">
      <formula>"Yes"</formula>
    </cfRule>
  </conditionalFormatting>
  <conditionalFormatting sqref="C11">
    <cfRule type="cellIs" dxfId="305" priority="176" operator="equal">
      <formula>"No"</formula>
    </cfRule>
    <cfRule type="cellIs" dxfId="304" priority="177" operator="equal">
      <formula>"Yes"</formula>
    </cfRule>
  </conditionalFormatting>
  <conditionalFormatting sqref="Z11">
    <cfRule type="cellIs" dxfId="303" priority="174" operator="equal">
      <formula>"No"</formula>
    </cfRule>
    <cfRule type="cellIs" dxfId="302" priority="175" operator="equal">
      <formula>"Yes"</formula>
    </cfRule>
  </conditionalFormatting>
  <conditionalFormatting sqref="Z11">
    <cfRule type="cellIs" dxfId="301" priority="172" operator="equal">
      <formula>1</formula>
    </cfRule>
    <cfRule type="cellIs" dxfId="300" priority="173" operator="equal">
      <formula>20</formula>
    </cfRule>
  </conditionalFormatting>
  <conditionalFormatting sqref="Z11">
    <cfRule type="cellIs" dxfId="299" priority="171" operator="equal">
      <formula>19</formula>
    </cfRule>
  </conditionalFormatting>
  <conditionalFormatting sqref="T11:U11">
    <cfRule type="cellIs" dxfId="298" priority="165" operator="equal">
      <formula>"No"</formula>
    </cfRule>
    <cfRule type="cellIs" dxfId="297" priority="166" operator="equal">
      <formula>"Yes"</formula>
    </cfRule>
  </conditionalFormatting>
  <conditionalFormatting sqref="A12:B12">
    <cfRule type="cellIs" dxfId="296" priority="163" operator="equal">
      <formula>"No"</formula>
    </cfRule>
    <cfRule type="cellIs" dxfId="295" priority="164" operator="equal">
      <formula>"Yes"</formula>
    </cfRule>
  </conditionalFormatting>
  <conditionalFormatting sqref="T12">
    <cfRule type="cellIs" dxfId="294" priority="161" operator="equal">
      <formula>"No"</formula>
    </cfRule>
    <cfRule type="cellIs" dxfId="293" priority="162" operator="equal">
      <formula>"Yes"</formula>
    </cfRule>
  </conditionalFormatting>
  <conditionalFormatting sqref="C13:S13 AA13:AK13">
    <cfRule type="cellIs" dxfId="292" priority="159" operator="equal">
      <formula>"No"</formula>
    </cfRule>
    <cfRule type="cellIs" dxfId="291" priority="160" operator="equal">
      <formula>"Yes"</formula>
    </cfRule>
  </conditionalFormatting>
  <conditionalFormatting sqref="G13">
    <cfRule type="cellIs" dxfId="290" priority="157" operator="equal">
      <formula>1</formula>
    </cfRule>
    <cfRule type="cellIs" dxfId="289" priority="158" operator="equal">
      <formula>20</formula>
    </cfRule>
  </conditionalFormatting>
  <conditionalFormatting sqref="G13">
    <cfRule type="cellIs" dxfId="288" priority="156" operator="equal">
      <formula>19</formula>
    </cfRule>
  </conditionalFormatting>
  <conditionalFormatting sqref="G13">
    <cfRule type="cellIs" dxfId="287" priority="155" operator="equal">
      <formula>19</formula>
    </cfRule>
  </conditionalFormatting>
  <conditionalFormatting sqref="Z13">
    <cfRule type="cellIs" dxfId="286" priority="153" operator="equal">
      <formula>"No"</formula>
    </cfRule>
    <cfRule type="cellIs" dxfId="285" priority="154" operator="equal">
      <formula>"Yes"</formula>
    </cfRule>
  </conditionalFormatting>
  <conditionalFormatting sqref="Z13">
    <cfRule type="cellIs" dxfId="284" priority="151" operator="equal">
      <formula>1</formula>
    </cfRule>
    <cfRule type="cellIs" dxfId="283" priority="152" operator="equal">
      <formula>20</formula>
    </cfRule>
  </conditionalFormatting>
  <conditionalFormatting sqref="Z13">
    <cfRule type="cellIs" dxfId="282" priority="150" operator="equal">
      <formula>19</formula>
    </cfRule>
  </conditionalFormatting>
  <conditionalFormatting sqref="A13:B13">
    <cfRule type="cellIs" dxfId="281" priority="144" operator="equal">
      <formula>"No"</formula>
    </cfRule>
    <cfRule type="cellIs" dxfId="280" priority="145" operator="equal">
      <formula>"Yes"</formula>
    </cfRule>
  </conditionalFormatting>
  <conditionalFormatting sqref="T13">
    <cfRule type="cellIs" dxfId="279" priority="142" operator="equal">
      <formula>"No"</formula>
    </cfRule>
    <cfRule type="cellIs" dxfId="278" priority="143" operator="equal">
      <formula>"Yes"</formula>
    </cfRule>
  </conditionalFormatting>
  <conditionalFormatting sqref="F7">
    <cfRule type="cellIs" dxfId="277" priority="134" operator="equal">
      <formula>"No"</formula>
    </cfRule>
    <cfRule type="cellIs" dxfId="276" priority="135" operator="equal">
      <formula>"Yes"</formula>
    </cfRule>
  </conditionalFormatting>
  <conditionalFormatting sqref="D7:E7">
    <cfRule type="cellIs" dxfId="275" priority="130" operator="equal">
      <formula>"No"</formula>
    </cfRule>
    <cfRule type="cellIs" dxfId="274" priority="131" operator="equal">
      <formula>"Yes"</formula>
    </cfRule>
  </conditionalFormatting>
  <conditionalFormatting sqref="C7">
    <cfRule type="cellIs" dxfId="273" priority="132" operator="equal">
      <formula>"No"</formula>
    </cfRule>
    <cfRule type="cellIs" dxfId="272" priority="133" operator="equal">
      <formula>"Yes"</formula>
    </cfRule>
  </conditionalFormatting>
  <conditionalFormatting sqref="G7:R7 Z7:AA7 AC7:AK7">
    <cfRule type="cellIs" dxfId="271" priority="140" operator="equal">
      <formula>"No"</formula>
    </cfRule>
    <cfRule type="cellIs" dxfId="270" priority="141" operator="equal">
      <formula>"Yes"</formula>
    </cfRule>
  </conditionalFormatting>
  <conditionalFormatting sqref="G7 Z7">
    <cfRule type="cellIs" dxfId="269" priority="138" operator="equal">
      <formula>1</formula>
    </cfRule>
    <cfRule type="cellIs" dxfId="268" priority="139" operator="equal">
      <formula>20</formula>
    </cfRule>
  </conditionalFormatting>
  <conditionalFormatting sqref="G7">
    <cfRule type="cellIs" dxfId="267" priority="137" operator="equal">
      <formula>19</formula>
    </cfRule>
  </conditionalFormatting>
  <conditionalFormatting sqref="G7 Z7">
    <cfRule type="cellIs" dxfId="266" priority="136" operator="equal">
      <formula>19</formula>
    </cfRule>
  </conditionalFormatting>
  <conditionalFormatting sqref="AB7">
    <cfRule type="cellIs" dxfId="265" priority="128" operator="equal">
      <formula>"No"</formula>
    </cfRule>
    <cfRule type="cellIs" dxfId="264" priority="129" operator="equal">
      <formula>"Yes"</formula>
    </cfRule>
  </conditionalFormatting>
  <conditionalFormatting sqref="S7">
    <cfRule type="cellIs" dxfId="263" priority="118" operator="equal">
      <formula>"No"</formula>
    </cfRule>
    <cfRule type="cellIs" dxfId="262" priority="119" operator="equal">
      <formula>"Yes"</formula>
    </cfRule>
  </conditionalFormatting>
  <conditionalFormatting sqref="A7:B7">
    <cfRule type="cellIs" dxfId="261" priority="126" operator="equal">
      <formula>"No"</formula>
    </cfRule>
    <cfRule type="cellIs" dxfId="260" priority="127" operator="equal">
      <formula>"Yes"</formula>
    </cfRule>
  </conditionalFormatting>
  <conditionalFormatting sqref="B20">
    <cfRule type="cellIs" dxfId="259" priority="116" operator="equal">
      <formula>"No"</formula>
    </cfRule>
    <cfRule type="cellIs" dxfId="258" priority="117" operator="equal">
      <formula>"Yes"</formula>
    </cfRule>
  </conditionalFormatting>
  <conditionalFormatting sqref="B17:B20">
    <cfRule type="cellIs" dxfId="257" priority="114" operator="equal">
      <formula>"No"</formula>
    </cfRule>
    <cfRule type="cellIs" dxfId="256" priority="115" operator="equal">
      <formula>"Yes"</formula>
    </cfRule>
  </conditionalFormatting>
  <conditionalFormatting sqref="B16">
    <cfRule type="cellIs" dxfId="255" priority="112" operator="equal">
      <formula>"No"</formula>
    </cfRule>
    <cfRule type="cellIs" dxfId="254" priority="113" operator="equal">
      <formula>"Yes"</formula>
    </cfRule>
  </conditionalFormatting>
  <conditionalFormatting sqref="B21">
    <cfRule type="cellIs" dxfId="253" priority="110" operator="equal">
      <formula>"No"</formula>
    </cfRule>
    <cfRule type="cellIs" dxfId="252" priority="111" operator="equal">
      <formula>"Yes"</formula>
    </cfRule>
  </conditionalFormatting>
  <conditionalFormatting sqref="A2">
    <cfRule type="cellIs" dxfId="251" priority="106" operator="equal">
      <formula>"No"</formula>
    </cfRule>
    <cfRule type="cellIs" dxfId="250" priority="107" operator="equal">
      <formula>"Yes"</formula>
    </cfRule>
  </conditionalFormatting>
  <conditionalFormatting sqref="A2">
    <cfRule type="cellIs" dxfId="249" priority="108" operator="equal">
      <formula>"No"</formula>
    </cfRule>
    <cfRule type="cellIs" dxfId="248" priority="109" operator="equal">
      <formula>"Yes"</formula>
    </cfRule>
  </conditionalFormatting>
  <conditionalFormatting sqref="A2">
    <cfRule type="cellIs" dxfId="247" priority="102" operator="equal">
      <formula>"No"</formula>
    </cfRule>
    <cfRule type="cellIs" dxfId="246" priority="103" operator="equal">
      <formula>"Yes"</formula>
    </cfRule>
  </conditionalFormatting>
  <conditionalFormatting sqref="A2">
    <cfRule type="cellIs" dxfId="245" priority="104" operator="equal">
      <formula>"No"</formula>
    </cfRule>
    <cfRule type="cellIs" dxfId="244" priority="105" operator="equal">
      <formula>"Yes"</formula>
    </cfRule>
  </conditionalFormatting>
  <conditionalFormatting sqref="B2">
    <cfRule type="cellIs" dxfId="243" priority="100" operator="equal">
      <formula>"No"</formula>
    </cfRule>
    <cfRule type="cellIs" dxfId="242" priority="101" operator="equal">
      <formula>"Yes"</formula>
    </cfRule>
  </conditionalFormatting>
  <conditionalFormatting sqref="V11:W11">
    <cfRule type="cellIs" dxfId="241" priority="96" operator="equal">
      <formula>"No"</formula>
    </cfRule>
    <cfRule type="cellIs" dxfId="240" priority="97" operator="equal">
      <formula>"Yes"</formula>
    </cfRule>
  </conditionalFormatting>
  <conditionalFormatting sqref="X11:Y11">
    <cfRule type="cellIs" dxfId="239" priority="94" operator="equal">
      <formula>"No"</formula>
    </cfRule>
    <cfRule type="cellIs" dxfId="238" priority="95" operator="equal">
      <formula>"Yes"</formula>
    </cfRule>
  </conditionalFormatting>
  <conditionalFormatting sqref="Y11 W11">
    <cfRule type="cellIs" dxfId="237" priority="92" operator="equal">
      <formula>"No"</formula>
    </cfRule>
    <cfRule type="cellIs" dxfId="236" priority="93" operator="equal">
      <formula>"Yes"</formula>
    </cfRule>
  </conditionalFormatting>
  <conditionalFormatting sqref="X11">
    <cfRule type="cellIs" dxfId="235" priority="90" operator="equal">
      <formula>"No"</formula>
    </cfRule>
    <cfRule type="cellIs" dxfId="234" priority="91" operator="equal">
      <formula>"Yes"</formula>
    </cfRule>
  </conditionalFormatting>
  <conditionalFormatting sqref="V11">
    <cfRule type="cellIs" dxfId="233" priority="88" operator="equal">
      <formula>"No"</formula>
    </cfRule>
    <cfRule type="cellIs" dxfId="232" priority="89" operator="equal">
      <formula>"Yes"</formula>
    </cfRule>
  </conditionalFormatting>
  <conditionalFormatting sqref="B9:B11">
    <cfRule type="cellIs" dxfId="231" priority="86" operator="equal">
      <formula>"No"</formula>
    </cfRule>
    <cfRule type="cellIs" dxfId="230" priority="87" operator="equal">
      <formula>"Yes"</formula>
    </cfRule>
  </conditionalFormatting>
  <conditionalFormatting sqref="B9:B11">
    <cfRule type="cellIs" dxfId="229" priority="84" operator="equal">
      <formula>"No"</formula>
    </cfRule>
    <cfRule type="cellIs" dxfId="228" priority="85" operator="equal">
      <formula>"Yes"</formula>
    </cfRule>
  </conditionalFormatting>
  <conditionalFormatting sqref="T7">
    <cfRule type="cellIs" dxfId="227" priority="82" operator="equal">
      <formula>"No"</formula>
    </cfRule>
    <cfRule type="cellIs" dxfId="226" priority="83" operator="equal">
      <formula>"Yes"</formula>
    </cfRule>
  </conditionalFormatting>
  <conditionalFormatting sqref="U7">
    <cfRule type="cellIs" dxfId="225" priority="80" operator="equal">
      <formula>"No"</formula>
    </cfRule>
    <cfRule type="cellIs" dxfId="224" priority="81" operator="equal">
      <formula>"Yes"</formula>
    </cfRule>
  </conditionalFormatting>
  <conditionalFormatting sqref="W7:Y7">
    <cfRule type="cellIs" dxfId="223" priority="78" operator="equal">
      <formula>"No"</formula>
    </cfRule>
    <cfRule type="cellIs" dxfId="222" priority="79" operator="equal">
      <formula>"Yes"</formula>
    </cfRule>
  </conditionalFormatting>
  <conditionalFormatting sqref="V7">
    <cfRule type="cellIs" dxfId="221" priority="76" operator="equal">
      <formula>"No"</formula>
    </cfRule>
    <cfRule type="cellIs" dxfId="220" priority="77" operator="equal">
      <formula>"Yes"</formula>
    </cfRule>
  </conditionalFormatting>
  <conditionalFormatting sqref="G14:S14 Z14:AA14 AC14:AK14">
    <cfRule type="cellIs" dxfId="219" priority="74" operator="equal">
      <formula>"No"</formula>
    </cfRule>
    <cfRule type="cellIs" dxfId="218" priority="75" operator="equal">
      <formula>"Yes"</formula>
    </cfRule>
  </conditionalFormatting>
  <conditionalFormatting sqref="F14">
    <cfRule type="cellIs" dxfId="217" priority="68" operator="equal">
      <formula>"No"</formula>
    </cfRule>
    <cfRule type="cellIs" dxfId="216" priority="69" operator="equal">
      <formula>"Yes"</formula>
    </cfRule>
  </conditionalFormatting>
  <conditionalFormatting sqref="G14 Z14">
    <cfRule type="cellIs" dxfId="215" priority="72" operator="equal">
      <formula>1</formula>
    </cfRule>
    <cfRule type="cellIs" dxfId="214" priority="73" operator="equal">
      <formula>20</formula>
    </cfRule>
  </conditionalFormatting>
  <conditionalFormatting sqref="G14">
    <cfRule type="cellIs" dxfId="213" priority="71" operator="equal">
      <formula>19</formula>
    </cfRule>
  </conditionalFormatting>
  <conditionalFormatting sqref="G14 Z14">
    <cfRule type="cellIs" dxfId="212" priority="70" operator="equal">
      <formula>19</formula>
    </cfRule>
  </conditionalFormatting>
  <conditionalFormatting sqref="C14">
    <cfRule type="cellIs" dxfId="211" priority="66" operator="equal">
      <formula>"No"</formula>
    </cfRule>
    <cfRule type="cellIs" dxfId="210" priority="67" operator="equal">
      <formula>"Yes"</formula>
    </cfRule>
  </conditionalFormatting>
  <conditionalFormatting sqref="D14:E14">
    <cfRule type="cellIs" dxfId="209" priority="64" operator="equal">
      <formula>"No"</formula>
    </cfRule>
    <cfRule type="cellIs" dxfId="208" priority="65" operator="equal">
      <formula>"Yes"</formula>
    </cfRule>
  </conditionalFormatting>
  <conditionalFormatting sqref="AB14">
    <cfRule type="cellIs" dxfId="207" priority="56" operator="equal">
      <formula>"No"</formula>
    </cfRule>
    <cfRule type="cellIs" dxfId="206" priority="57" operator="equal">
      <formula>"Yes"</formula>
    </cfRule>
  </conditionalFormatting>
  <conditionalFormatting sqref="A14:B14">
    <cfRule type="cellIs" dxfId="205" priority="52" operator="equal">
      <formula>"No"</formula>
    </cfRule>
    <cfRule type="cellIs" dxfId="204" priority="53" operator="equal">
      <formula>"Yes"</formula>
    </cfRule>
  </conditionalFormatting>
  <conditionalFormatting sqref="C14:S14 AA14:AK14">
    <cfRule type="cellIs" dxfId="203" priority="50" operator="equal">
      <formula>"No"</formula>
    </cfRule>
    <cfRule type="cellIs" dxfId="202" priority="51" operator="equal">
      <formula>"Yes"</formula>
    </cfRule>
  </conditionalFormatting>
  <conditionalFormatting sqref="G14">
    <cfRule type="cellIs" dxfId="201" priority="48" operator="equal">
      <formula>1</formula>
    </cfRule>
    <cfRule type="cellIs" dxfId="200" priority="49" operator="equal">
      <formula>20</formula>
    </cfRule>
  </conditionalFormatting>
  <conditionalFormatting sqref="G14">
    <cfRule type="cellIs" dxfId="199" priority="47" operator="equal">
      <formula>19</formula>
    </cfRule>
  </conditionalFormatting>
  <conditionalFormatting sqref="G14">
    <cfRule type="cellIs" dxfId="198" priority="46" operator="equal">
      <formula>19</formula>
    </cfRule>
  </conditionalFormatting>
  <conditionalFormatting sqref="Z14">
    <cfRule type="cellIs" dxfId="197" priority="44" operator="equal">
      <formula>"No"</formula>
    </cfRule>
    <cfRule type="cellIs" dxfId="196" priority="45" operator="equal">
      <formula>"Yes"</formula>
    </cfRule>
  </conditionalFormatting>
  <conditionalFormatting sqref="Z14">
    <cfRule type="cellIs" dxfId="195" priority="42" operator="equal">
      <formula>1</formula>
    </cfRule>
    <cfRule type="cellIs" dxfId="194" priority="43" operator="equal">
      <formula>20</formula>
    </cfRule>
  </conditionalFormatting>
  <conditionalFormatting sqref="Z14">
    <cfRule type="cellIs" dxfId="193" priority="41" operator="equal">
      <formula>19</formula>
    </cfRule>
  </conditionalFormatting>
  <conditionalFormatting sqref="A14:B14">
    <cfRule type="cellIs" dxfId="192" priority="35" operator="equal">
      <formula>"No"</formula>
    </cfRule>
    <cfRule type="cellIs" dxfId="191" priority="36" operator="equal">
      <formula>"Yes"</formula>
    </cfRule>
  </conditionalFormatting>
  <conditionalFormatting sqref="T14">
    <cfRule type="cellIs" dxfId="190" priority="31" operator="equal">
      <formula>"No"</formula>
    </cfRule>
    <cfRule type="cellIs" dxfId="189" priority="32" operator="equal">
      <formula>"Yes"</formula>
    </cfRule>
  </conditionalFormatting>
  <conditionalFormatting sqref="T14">
    <cfRule type="cellIs" dxfId="188" priority="29" operator="equal">
      <formula>"No"</formula>
    </cfRule>
    <cfRule type="cellIs" dxfId="187" priority="30" operator="equal">
      <formula>"Yes"</formula>
    </cfRule>
  </conditionalFormatting>
  <conditionalFormatting sqref="T2">
    <cfRule type="cellIs" dxfId="186" priority="25" operator="equal">
      <formula>"No"</formula>
    </cfRule>
    <cfRule type="cellIs" dxfId="185" priority="26" operator="equal">
      <formula>"Yes"</formula>
    </cfRule>
  </conditionalFormatting>
  <conditionalFormatting sqref="T2">
    <cfRule type="cellIs" dxfId="184" priority="27" operator="equal">
      <formula>"No"</formula>
    </cfRule>
    <cfRule type="cellIs" dxfId="183" priority="28" operator="equal">
      <formula>"Yes"</formula>
    </cfRule>
  </conditionalFormatting>
  <conditionalFormatting sqref="T2">
    <cfRule type="cellIs" dxfId="182" priority="21" operator="equal">
      <formula>"No"</formula>
    </cfRule>
    <cfRule type="cellIs" dxfId="181" priority="22" operator="equal">
      <formula>"Yes"</formula>
    </cfRule>
  </conditionalFormatting>
  <conditionalFormatting sqref="T2">
    <cfRule type="cellIs" dxfId="180" priority="23" operator="equal">
      <formula>"No"</formula>
    </cfRule>
    <cfRule type="cellIs" dxfId="179" priority="24" operator="equal">
      <formula>"Yes"</formula>
    </cfRule>
  </conditionalFormatting>
  <conditionalFormatting sqref="U2">
    <cfRule type="cellIs" dxfId="178" priority="19" operator="equal">
      <formula>"No"</formula>
    </cfRule>
    <cfRule type="cellIs" dxfId="177" priority="20" operator="equal">
      <formula>"Yes"</formula>
    </cfRule>
  </conditionalFormatting>
  <conditionalFormatting sqref="U14">
    <cfRule type="cellIs" dxfId="176" priority="17" operator="equal">
      <formula>"No"</formula>
    </cfRule>
    <cfRule type="cellIs" dxfId="175" priority="18" operator="equal">
      <formula>"Yes"</formula>
    </cfRule>
  </conditionalFormatting>
  <conditionalFormatting sqref="W14:Y14">
    <cfRule type="cellIs" dxfId="174" priority="15" operator="equal">
      <formula>"No"</formula>
    </cfRule>
    <cfRule type="cellIs" dxfId="173" priority="16" operator="equal">
      <formula>"Yes"</formula>
    </cfRule>
  </conditionalFormatting>
  <conditionalFormatting sqref="V14">
    <cfRule type="cellIs" dxfId="172" priority="13" operator="equal">
      <formula>"No"</formula>
    </cfRule>
    <cfRule type="cellIs" dxfId="171" priority="14" operator="equal">
      <formula>"Yes"</formula>
    </cfRule>
  </conditionalFormatting>
  <conditionalFormatting sqref="U12:U13">
    <cfRule type="cellIs" dxfId="170" priority="11" operator="equal">
      <formula>"No"</formula>
    </cfRule>
    <cfRule type="cellIs" dxfId="169" priority="12" operator="equal">
      <formula>"Yes"</formula>
    </cfRule>
  </conditionalFormatting>
  <conditionalFormatting sqref="W12:Y13">
    <cfRule type="cellIs" dxfId="168" priority="9" operator="equal">
      <formula>"No"</formula>
    </cfRule>
    <cfRule type="cellIs" dxfId="167" priority="10" operator="equal">
      <formula>"Yes"</formula>
    </cfRule>
  </conditionalFormatting>
  <conditionalFormatting sqref="V12:V13">
    <cfRule type="cellIs" dxfId="166" priority="7" operator="equal">
      <formula>"No"</formula>
    </cfRule>
    <cfRule type="cellIs" dxfId="165" priority="8" operator="equal">
      <formula>"Yes"</formula>
    </cfRule>
  </conditionalFormatting>
  <conditionalFormatting sqref="A22">
    <cfRule type="cellIs" dxfId="164" priority="5" operator="equal">
      <formula>"No"</formula>
    </cfRule>
    <cfRule type="cellIs" dxfId="163" priority="6" operator="equal">
      <formula>"Yes"</formula>
    </cfRule>
  </conditionalFormatting>
  <conditionalFormatting sqref="B22">
    <cfRule type="cellIs" dxfId="162" priority="3" operator="equal">
      <formula>"No"</formula>
    </cfRule>
    <cfRule type="cellIs" dxfId="161" priority="4" operator="equal">
      <formula>"Yes"</formula>
    </cfRule>
  </conditionalFormatting>
  <conditionalFormatting sqref="B23:B44">
    <cfRule type="cellIs" dxfId="160" priority="1" operator="equal">
      <formula>"No"</formula>
    </cfRule>
    <cfRule type="cellIs" dxfId="159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16.125" style="2" bestFit="1" customWidth="1"/>
    <col min="2" max="2" width="15.375" style="2" bestFit="1" customWidth="1"/>
    <col min="3" max="3" width="6.375" style="2" bestFit="1" customWidth="1"/>
    <col min="4" max="4" width="4.375" style="2" bestFit="1" customWidth="1"/>
    <col min="5" max="5" width="5" style="2" bestFit="1" customWidth="1"/>
    <col min="6" max="6" width="2.125" style="167" customWidth="1"/>
    <col min="7" max="7" width="3.875" style="2" bestFit="1" customWidth="1"/>
    <col min="8" max="8" width="3.875" style="2" customWidth="1"/>
    <col min="9" max="10" width="3.875" style="2" bestFit="1" customWidth="1"/>
    <col min="11" max="11" width="3.875" style="2" customWidth="1"/>
    <col min="12" max="13" width="3.875" style="2" bestFit="1" customWidth="1"/>
    <col min="14" max="15" width="3.375" style="2" bestFit="1" customWidth="1"/>
    <col min="16" max="21" width="3.375" style="2" customWidth="1"/>
    <col min="22" max="22" width="3.375" style="27" bestFit="1" customWidth="1"/>
    <col min="23" max="23" width="13" style="2" bestFit="1" customWidth="1"/>
    <col min="24" max="16384" width="9" style="2"/>
  </cols>
  <sheetData>
    <row r="1" spans="1:22" s="1" customFormat="1" ht="16.5" thickBot="1" x14ac:dyDescent="0.3">
      <c r="A1" s="100" t="s">
        <v>6</v>
      </c>
      <c r="B1" s="82" t="s">
        <v>22</v>
      </c>
      <c r="C1" s="83" t="s">
        <v>21</v>
      </c>
      <c r="D1" s="83" t="s">
        <v>1</v>
      </c>
      <c r="E1" s="83" t="s">
        <v>2</v>
      </c>
      <c r="F1" s="167"/>
      <c r="G1" s="82">
        <v>10</v>
      </c>
      <c r="H1" s="82">
        <v>11</v>
      </c>
      <c r="I1" s="82">
        <v>12</v>
      </c>
      <c r="J1" s="82">
        <v>13</v>
      </c>
      <c r="K1" s="82">
        <v>14</v>
      </c>
      <c r="L1" s="82">
        <v>15</v>
      </c>
      <c r="M1" s="82">
        <v>16</v>
      </c>
      <c r="N1" s="82">
        <v>17</v>
      </c>
      <c r="O1" s="82">
        <v>18</v>
      </c>
      <c r="P1" s="82">
        <v>19</v>
      </c>
      <c r="Q1" s="82">
        <v>20</v>
      </c>
      <c r="R1" s="82">
        <v>21</v>
      </c>
      <c r="S1" s="82">
        <v>22</v>
      </c>
      <c r="T1" s="82">
        <v>23</v>
      </c>
      <c r="U1" s="82">
        <v>24</v>
      </c>
      <c r="V1" s="101">
        <v>25</v>
      </c>
    </row>
    <row r="2" spans="1:22" x14ac:dyDescent="0.25">
      <c r="A2" s="70" t="s">
        <v>63</v>
      </c>
      <c r="B2" s="2" t="s">
        <v>51</v>
      </c>
      <c r="C2" s="74">
        <v>5</v>
      </c>
      <c r="D2" s="74">
        <f t="shared" ref="D2:D28" ca="1" si="0">RANDBETWEEN(1,20)</f>
        <v>15</v>
      </c>
      <c r="E2" s="74">
        <f t="shared" ref="E2:E4" ca="1" si="1">D2+C2</f>
        <v>20</v>
      </c>
      <c r="G2" s="80" t="str">
        <f t="shared" ref="G2:V7" ca="1" si="2">IF($E2&gt;G$1-1,"Yes","No")</f>
        <v>Yes</v>
      </c>
      <c r="H2" s="2" t="str">
        <f t="shared" ca="1" si="2"/>
        <v>Yes</v>
      </c>
      <c r="I2" s="2" t="str">
        <f t="shared" ca="1" si="2"/>
        <v>Yes</v>
      </c>
      <c r="J2" s="2" t="str">
        <f t="shared" ca="1" si="2"/>
        <v>Yes</v>
      </c>
      <c r="K2" s="2" t="str">
        <f t="shared" ca="1" si="2"/>
        <v>Yes</v>
      </c>
      <c r="L2" s="2" t="str">
        <f t="shared" ca="1" si="2"/>
        <v>Yes</v>
      </c>
      <c r="M2" s="2" t="str">
        <f t="shared" ca="1" si="2"/>
        <v>Yes</v>
      </c>
      <c r="N2" s="2" t="str">
        <f t="shared" ca="1" si="2"/>
        <v>Yes</v>
      </c>
      <c r="O2" s="2" t="str">
        <f t="shared" ca="1" si="2"/>
        <v>Yes</v>
      </c>
      <c r="P2" s="2" t="str">
        <f t="shared" ref="P2:U7" ca="1" si="3">IF($E2&gt;P$1-1,"Yes","No")</f>
        <v>Yes</v>
      </c>
      <c r="Q2" s="2" t="str">
        <f t="shared" ca="1" si="3"/>
        <v>Yes</v>
      </c>
      <c r="R2" s="2" t="str">
        <f t="shared" ca="1" si="3"/>
        <v>No</v>
      </c>
      <c r="S2" s="2" t="str">
        <f t="shared" ca="1" si="3"/>
        <v>No</v>
      </c>
      <c r="T2" s="2" t="str">
        <f t="shared" ca="1" si="3"/>
        <v>No</v>
      </c>
      <c r="U2" s="2" t="str">
        <f t="shared" ca="1" si="3"/>
        <v>No</v>
      </c>
      <c r="V2" s="27" t="str">
        <f t="shared" ca="1" si="2"/>
        <v>No</v>
      </c>
    </row>
    <row r="3" spans="1:22" x14ac:dyDescent="0.25">
      <c r="A3" s="70" t="s">
        <v>63</v>
      </c>
      <c r="B3" s="2" t="s">
        <v>52</v>
      </c>
      <c r="C3" s="74">
        <v>5</v>
      </c>
      <c r="D3" s="74">
        <f t="shared" ca="1" si="0"/>
        <v>11</v>
      </c>
      <c r="E3" s="74">
        <f t="shared" ca="1" si="1"/>
        <v>16</v>
      </c>
      <c r="G3" s="80" t="str">
        <f t="shared" ca="1" si="2"/>
        <v>Yes</v>
      </c>
      <c r="H3" s="2" t="str">
        <f t="shared" ca="1" si="2"/>
        <v>Yes</v>
      </c>
      <c r="I3" s="2" t="str">
        <f t="shared" ca="1" si="2"/>
        <v>Yes</v>
      </c>
      <c r="J3" s="2" t="str">
        <f t="shared" ca="1" si="2"/>
        <v>Yes</v>
      </c>
      <c r="K3" s="2" t="str">
        <f t="shared" ca="1" si="2"/>
        <v>Yes</v>
      </c>
      <c r="L3" s="2" t="str">
        <f t="shared" ca="1" si="2"/>
        <v>Yes</v>
      </c>
      <c r="M3" s="2" t="str">
        <f t="shared" ca="1" si="2"/>
        <v>Yes</v>
      </c>
      <c r="N3" s="2" t="str">
        <f t="shared" ca="1" si="2"/>
        <v>No</v>
      </c>
      <c r="O3" s="2" t="str">
        <f t="shared" ca="1" si="2"/>
        <v>No</v>
      </c>
      <c r="P3" s="2" t="str">
        <f t="shared" ca="1" si="3"/>
        <v>No</v>
      </c>
      <c r="Q3" s="2" t="str">
        <f t="shared" ca="1" si="3"/>
        <v>No</v>
      </c>
      <c r="R3" s="2" t="str">
        <f t="shared" ca="1" si="3"/>
        <v>No</v>
      </c>
      <c r="S3" s="2" t="str">
        <f t="shared" ca="1" si="3"/>
        <v>No</v>
      </c>
      <c r="T3" s="2" t="str">
        <f t="shared" ca="1" si="3"/>
        <v>No</v>
      </c>
      <c r="U3" s="2" t="str">
        <f t="shared" ca="1" si="3"/>
        <v>No</v>
      </c>
      <c r="V3" s="27" t="str">
        <f t="shared" ca="1" si="2"/>
        <v>No</v>
      </c>
    </row>
    <row r="4" spans="1:22" x14ac:dyDescent="0.25">
      <c r="A4" s="71" t="s">
        <v>63</v>
      </c>
      <c r="B4" s="60" t="s">
        <v>53</v>
      </c>
      <c r="C4" s="75">
        <v>1</v>
      </c>
      <c r="D4" s="75">
        <f t="shared" ca="1" si="0"/>
        <v>6</v>
      </c>
      <c r="E4" s="75">
        <f t="shared" ca="1" si="1"/>
        <v>7</v>
      </c>
      <c r="G4" s="60" t="str">
        <f t="shared" ca="1" si="2"/>
        <v>No</v>
      </c>
      <c r="H4" s="60" t="str">
        <f t="shared" ca="1" si="2"/>
        <v>No</v>
      </c>
      <c r="I4" s="60" t="str">
        <f t="shared" ca="1" si="2"/>
        <v>No</v>
      </c>
      <c r="J4" s="60" t="str">
        <f t="shared" ca="1" si="2"/>
        <v>No</v>
      </c>
      <c r="K4" s="60" t="str">
        <f t="shared" ca="1" si="2"/>
        <v>No</v>
      </c>
      <c r="L4" s="60" t="str">
        <f t="shared" ca="1" si="2"/>
        <v>No</v>
      </c>
      <c r="M4" s="60" t="str">
        <f t="shared" ca="1" si="2"/>
        <v>No</v>
      </c>
      <c r="N4" s="60" t="str">
        <f t="shared" ca="1" si="2"/>
        <v>No</v>
      </c>
      <c r="O4" s="60" t="str">
        <f t="shared" ca="1" si="2"/>
        <v>No</v>
      </c>
      <c r="P4" s="60" t="str">
        <f t="shared" ca="1" si="3"/>
        <v>No</v>
      </c>
      <c r="Q4" s="60" t="str">
        <f t="shared" ca="1" si="3"/>
        <v>No</v>
      </c>
      <c r="R4" s="60" t="str">
        <f t="shared" ca="1" si="3"/>
        <v>No</v>
      </c>
      <c r="S4" s="60" t="str">
        <f t="shared" ca="1" si="3"/>
        <v>No</v>
      </c>
      <c r="T4" s="60" t="str">
        <f t="shared" ca="1" si="3"/>
        <v>No</v>
      </c>
      <c r="U4" s="60" t="str">
        <f t="shared" ca="1" si="3"/>
        <v>No</v>
      </c>
      <c r="V4" s="61" t="str">
        <f t="shared" ca="1" si="2"/>
        <v>No</v>
      </c>
    </row>
    <row r="5" spans="1:22" x14ac:dyDescent="0.25">
      <c r="A5" s="70" t="s">
        <v>118</v>
      </c>
      <c r="B5" s="2" t="s">
        <v>51</v>
      </c>
      <c r="C5" s="74">
        <v>3</v>
      </c>
      <c r="D5" s="74">
        <f t="shared" ca="1" si="0"/>
        <v>6</v>
      </c>
      <c r="E5" s="74">
        <f t="shared" ref="E5:E7" ca="1" si="4">D5+C5</f>
        <v>9</v>
      </c>
      <c r="G5" s="80" t="str">
        <f t="shared" ca="1" si="2"/>
        <v>No</v>
      </c>
      <c r="H5" s="2" t="str">
        <f t="shared" ca="1" si="2"/>
        <v>No</v>
      </c>
      <c r="I5" s="2" t="str">
        <f t="shared" ca="1" si="2"/>
        <v>No</v>
      </c>
      <c r="J5" s="2" t="str">
        <f t="shared" ca="1" si="2"/>
        <v>No</v>
      </c>
      <c r="K5" s="2" t="str">
        <f t="shared" ca="1" si="2"/>
        <v>No</v>
      </c>
      <c r="L5" s="2" t="str">
        <f t="shared" ca="1" si="2"/>
        <v>No</v>
      </c>
      <c r="M5" s="2" t="str">
        <f t="shared" ca="1" si="2"/>
        <v>No</v>
      </c>
      <c r="N5" s="2" t="str">
        <f t="shared" ca="1" si="2"/>
        <v>No</v>
      </c>
      <c r="O5" s="2" t="str">
        <f t="shared" ca="1" si="2"/>
        <v>No</v>
      </c>
      <c r="P5" s="2" t="str">
        <f t="shared" ca="1" si="3"/>
        <v>No</v>
      </c>
      <c r="Q5" s="2" t="str">
        <f t="shared" ca="1" si="3"/>
        <v>No</v>
      </c>
      <c r="R5" s="2" t="str">
        <f t="shared" ca="1" si="3"/>
        <v>No</v>
      </c>
      <c r="S5" s="2" t="str">
        <f t="shared" ca="1" si="3"/>
        <v>No</v>
      </c>
      <c r="T5" s="2" t="str">
        <f t="shared" ca="1" si="3"/>
        <v>No</v>
      </c>
      <c r="U5" s="2" t="str">
        <f t="shared" ca="1" si="3"/>
        <v>No</v>
      </c>
      <c r="V5" s="27" t="str">
        <f t="shared" ca="1" si="2"/>
        <v>No</v>
      </c>
    </row>
    <row r="6" spans="1:22" x14ac:dyDescent="0.25">
      <c r="A6" s="70" t="s">
        <v>118</v>
      </c>
      <c r="B6" s="2" t="s">
        <v>52</v>
      </c>
      <c r="C6" s="74">
        <v>3</v>
      </c>
      <c r="D6" s="74">
        <f t="shared" ca="1" si="0"/>
        <v>10</v>
      </c>
      <c r="E6" s="74">
        <f t="shared" ca="1" si="4"/>
        <v>13</v>
      </c>
      <c r="G6" s="80" t="str">
        <f t="shared" ca="1" si="2"/>
        <v>Yes</v>
      </c>
      <c r="H6" s="2" t="str">
        <f t="shared" ca="1" si="2"/>
        <v>Yes</v>
      </c>
      <c r="I6" s="2" t="str">
        <f t="shared" ca="1" si="2"/>
        <v>Yes</v>
      </c>
      <c r="J6" s="2" t="str">
        <f t="shared" ca="1" si="2"/>
        <v>Yes</v>
      </c>
      <c r="K6" s="2" t="str">
        <f t="shared" ca="1" si="2"/>
        <v>No</v>
      </c>
      <c r="L6" s="2" t="str">
        <f t="shared" ca="1" si="2"/>
        <v>No</v>
      </c>
      <c r="M6" s="2" t="str">
        <f t="shared" ca="1" si="2"/>
        <v>No</v>
      </c>
      <c r="N6" s="2" t="str">
        <f t="shared" ca="1" si="2"/>
        <v>No</v>
      </c>
      <c r="O6" s="2" t="str">
        <f t="shared" ca="1" si="2"/>
        <v>No</v>
      </c>
      <c r="P6" s="2" t="str">
        <f t="shared" ca="1" si="3"/>
        <v>No</v>
      </c>
      <c r="Q6" s="2" t="str">
        <f t="shared" ca="1" si="3"/>
        <v>No</v>
      </c>
      <c r="R6" s="2" t="str">
        <f t="shared" ca="1" si="3"/>
        <v>No</v>
      </c>
      <c r="S6" s="2" t="str">
        <f t="shared" ca="1" si="3"/>
        <v>No</v>
      </c>
      <c r="T6" s="2" t="str">
        <f t="shared" ca="1" si="3"/>
        <v>No</v>
      </c>
      <c r="U6" s="2" t="str">
        <f t="shared" ca="1" si="3"/>
        <v>No</v>
      </c>
      <c r="V6" s="27" t="str">
        <f t="shared" ca="1" si="2"/>
        <v>No</v>
      </c>
    </row>
    <row r="7" spans="1:22" x14ac:dyDescent="0.25">
      <c r="A7" s="71" t="s">
        <v>118</v>
      </c>
      <c r="B7" s="60" t="s">
        <v>53</v>
      </c>
      <c r="C7" s="75">
        <v>2</v>
      </c>
      <c r="D7" s="75">
        <f t="shared" ca="1" si="0"/>
        <v>2</v>
      </c>
      <c r="E7" s="75">
        <f t="shared" ca="1" si="4"/>
        <v>4</v>
      </c>
      <c r="G7" s="60" t="str">
        <f t="shared" ca="1" si="2"/>
        <v>No</v>
      </c>
      <c r="H7" s="60" t="str">
        <f t="shared" ca="1" si="2"/>
        <v>No</v>
      </c>
      <c r="I7" s="60" t="str">
        <f t="shared" ca="1" si="2"/>
        <v>No</v>
      </c>
      <c r="J7" s="60" t="str">
        <f t="shared" ca="1" si="2"/>
        <v>No</v>
      </c>
      <c r="K7" s="60" t="str">
        <f t="shared" ca="1" si="2"/>
        <v>No</v>
      </c>
      <c r="L7" s="60" t="str">
        <f t="shared" ca="1" si="2"/>
        <v>No</v>
      </c>
      <c r="M7" s="60" t="str">
        <f t="shared" ca="1" si="2"/>
        <v>No</v>
      </c>
      <c r="N7" s="60" t="str">
        <f t="shared" ca="1" si="2"/>
        <v>No</v>
      </c>
      <c r="O7" s="60" t="str">
        <f t="shared" ca="1" si="2"/>
        <v>No</v>
      </c>
      <c r="P7" s="60" t="str">
        <f t="shared" ca="1" si="3"/>
        <v>No</v>
      </c>
      <c r="Q7" s="60" t="str">
        <f t="shared" ca="1" si="3"/>
        <v>No</v>
      </c>
      <c r="R7" s="60" t="str">
        <f t="shared" ca="1" si="3"/>
        <v>No</v>
      </c>
      <c r="S7" s="60" t="str">
        <f t="shared" ca="1" si="3"/>
        <v>No</v>
      </c>
      <c r="T7" s="60" t="str">
        <f t="shared" ca="1" si="3"/>
        <v>No</v>
      </c>
      <c r="U7" s="60" t="str">
        <f t="shared" ca="1" si="3"/>
        <v>No</v>
      </c>
      <c r="V7" s="61" t="str">
        <f t="shared" ca="1" si="2"/>
        <v>No</v>
      </c>
    </row>
    <row r="8" spans="1:22" x14ac:dyDescent="0.25">
      <c r="A8" s="105" t="s">
        <v>81</v>
      </c>
      <c r="B8" s="2" t="s">
        <v>51</v>
      </c>
      <c r="C8" s="74">
        <v>1</v>
      </c>
      <c r="D8" s="74">
        <f t="shared" ca="1" si="0"/>
        <v>11</v>
      </c>
      <c r="E8" s="74">
        <f t="shared" ref="E8:E13" ca="1" si="5">D8+C8</f>
        <v>12</v>
      </c>
      <c r="G8" s="80" t="str">
        <f t="shared" ref="G8:V23" ca="1" si="6">IF($E8&gt;G$1-1,"Yes","No")</f>
        <v>Yes</v>
      </c>
      <c r="H8" s="2" t="str">
        <f t="shared" ca="1" si="6"/>
        <v>Yes</v>
      </c>
      <c r="I8" s="2" t="str">
        <f t="shared" ca="1" si="6"/>
        <v>Yes</v>
      </c>
      <c r="J8" s="2" t="str">
        <f t="shared" ca="1" si="6"/>
        <v>No</v>
      </c>
      <c r="K8" s="2" t="str">
        <f t="shared" ca="1" si="6"/>
        <v>No</v>
      </c>
      <c r="L8" s="2" t="str">
        <f t="shared" ca="1" si="6"/>
        <v>No</v>
      </c>
      <c r="M8" s="2" t="str">
        <f t="shared" ca="1" si="6"/>
        <v>No</v>
      </c>
      <c r="N8" s="2" t="str">
        <f t="shared" ca="1" si="6"/>
        <v>No</v>
      </c>
      <c r="O8" s="2" t="str">
        <f t="shared" ca="1" si="6"/>
        <v>No</v>
      </c>
      <c r="P8" s="2" t="str">
        <f t="shared" ca="1" si="6"/>
        <v>No</v>
      </c>
      <c r="Q8" s="2" t="str">
        <f t="shared" ca="1" si="6"/>
        <v>No</v>
      </c>
      <c r="R8" s="2" t="str">
        <f t="shared" ca="1" si="6"/>
        <v>No</v>
      </c>
      <c r="S8" s="2" t="str">
        <f t="shared" ca="1" si="6"/>
        <v>No</v>
      </c>
      <c r="T8" s="2" t="str">
        <f t="shared" ca="1" si="6"/>
        <v>No</v>
      </c>
      <c r="U8" s="2" t="str">
        <f t="shared" ca="1" si="6"/>
        <v>No</v>
      </c>
      <c r="V8" s="27" t="str">
        <f t="shared" ca="1" si="6"/>
        <v>No</v>
      </c>
    </row>
    <row r="9" spans="1:22" x14ac:dyDescent="0.25">
      <c r="A9" s="105" t="s">
        <v>81</v>
      </c>
      <c r="B9" s="2" t="s">
        <v>52</v>
      </c>
      <c r="C9" s="74">
        <v>4</v>
      </c>
      <c r="D9" s="74">
        <f t="shared" ca="1" si="0"/>
        <v>2</v>
      </c>
      <c r="E9" s="74">
        <f t="shared" ca="1" si="5"/>
        <v>6</v>
      </c>
      <c r="G9" s="80" t="str">
        <f t="shared" ca="1" si="6"/>
        <v>No</v>
      </c>
      <c r="H9" s="2" t="str">
        <f t="shared" ca="1" si="6"/>
        <v>No</v>
      </c>
      <c r="I9" s="2" t="str">
        <f t="shared" ca="1" si="6"/>
        <v>No</v>
      </c>
      <c r="J9" s="2" t="str">
        <f t="shared" ca="1" si="6"/>
        <v>No</v>
      </c>
      <c r="K9" s="2" t="str">
        <f t="shared" ca="1" si="6"/>
        <v>No</v>
      </c>
      <c r="L9" s="2" t="str">
        <f t="shared" ca="1" si="6"/>
        <v>No</v>
      </c>
      <c r="M9" s="2" t="str">
        <f t="shared" ca="1" si="6"/>
        <v>No</v>
      </c>
      <c r="N9" s="2" t="str">
        <f t="shared" ca="1" si="6"/>
        <v>No</v>
      </c>
      <c r="O9" s="2" t="str">
        <f t="shared" ca="1" si="6"/>
        <v>No</v>
      </c>
      <c r="P9" s="2" t="str">
        <f t="shared" ca="1" si="6"/>
        <v>No</v>
      </c>
      <c r="Q9" s="2" t="str">
        <f t="shared" ca="1" si="6"/>
        <v>No</v>
      </c>
      <c r="R9" s="2" t="str">
        <f t="shared" ca="1" si="6"/>
        <v>No</v>
      </c>
      <c r="S9" s="2" t="str">
        <f t="shared" ca="1" si="6"/>
        <v>No</v>
      </c>
      <c r="T9" s="2" t="str">
        <f t="shared" ca="1" si="6"/>
        <v>No</v>
      </c>
      <c r="U9" s="2" t="str">
        <f t="shared" ca="1" si="6"/>
        <v>No</v>
      </c>
      <c r="V9" s="27" t="str">
        <f t="shared" ca="1" si="6"/>
        <v>No</v>
      </c>
    </row>
    <row r="10" spans="1:22" x14ac:dyDescent="0.25">
      <c r="A10" s="106" t="s">
        <v>81</v>
      </c>
      <c r="B10" s="60" t="s">
        <v>53</v>
      </c>
      <c r="C10" s="75">
        <v>6</v>
      </c>
      <c r="D10" s="75">
        <f t="shared" ca="1" si="0"/>
        <v>12</v>
      </c>
      <c r="E10" s="75">
        <f t="shared" ca="1" si="5"/>
        <v>18</v>
      </c>
      <c r="G10" s="60" t="str">
        <f t="shared" ca="1" si="6"/>
        <v>Yes</v>
      </c>
      <c r="H10" s="60" t="str">
        <f t="shared" ca="1" si="6"/>
        <v>Yes</v>
      </c>
      <c r="I10" s="60" t="str">
        <f t="shared" ca="1" si="6"/>
        <v>Yes</v>
      </c>
      <c r="J10" s="60" t="str">
        <f t="shared" ca="1" si="6"/>
        <v>Yes</v>
      </c>
      <c r="K10" s="60" t="str">
        <f t="shared" ca="1" si="6"/>
        <v>Yes</v>
      </c>
      <c r="L10" s="60" t="str">
        <f t="shared" ca="1" si="6"/>
        <v>Yes</v>
      </c>
      <c r="M10" s="60" t="str">
        <f t="shared" ca="1" si="6"/>
        <v>Yes</v>
      </c>
      <c r="N10" s="60" t="str">
        <f t="shared" ca="1" si="6"/>
        <v>Yes</v>
      </c>
      <c r="O10" s="60" t="str">
        <f t="shared" ca="1" si="6"/>
        <v>Yes</v>
      </c>
      <c r="P10" s="60" t="str">
        <f t="shared" ca="1" si="6"/>
        <v>No</v>
      </c>
      <c r="Q10" s="60" t="str">
        <f t="shared" ca="1" si="6"/>
        <v>No</v>
      </c>
      <c r="R10" s="60" t="str">
        <f t="shared" ca="1" si="6"/>
        <v>No</v>
      </c>
      <c r="S10" s="60" t="str">
        <f t="shared" ca="1" si="6"/>
        <v>No</v>
      </c>
      <c r="T10" s="60" t="str">
        <f t="shared" ca="1" si="6"/>
        <v>No</v>
      </c>
      <c r="U10" s="60" t="str">
        <f t="shared" ca="1" si="6"/>
        <v>No</v>
      </c>
      <c r="V10" s="61" t="str">
        <f t="shared" ca="1" si="6"/>
        <v>No</v>
      </c>
    </row>
    <row r="11" spans="1:22" x14ac:dyDescent="0.25">
      <c r="A11" s="105" t="s">
        <v>82</v>
      </c>
      <c r="B11" s="2" t="s">
        <v>51</v>
      </c>
      <c r="C11" s="74">
        <v>2</v>
      </c>
      <c r="D11" s="74">
        <f t="shared" ca="1" si="0"/>
        <v>5</v>
      </c>
      <c r="E11" s="74">
        <f t="shared" ca="1" si="5"/>
        <v>7</v>
      </c>
      <c r="G11" s="80" t="str">
        <f t="shared" ca="1" si="6"/>
        <v>No</v>
      </c>
      <c r="H11" s="2" t="str">
        <f t="shared" ca="1" si="6"/>
        <v>No</v>
      </c>
      <c r="I11" s="2" t="str">
        <f t="shared" ca="1" si="6"/>
        <v>No</v>
      </c>
      <c r="J11" s="2" t="str">
        <f t="shared" ca="1" si="6"/>
        <v>No</v>
      </c>
      <c r="K11" s="2" t="str">
        <f t="shared" ca="1" si="6"/>
        <v>No</v>
      </c>
      <c r="L11" s="2" t="str">
        <f t="shared" ca="1" si="6"/>
        <v>No</v>
      </c>
      <c r="M11" s="2" t="str">
        <f t="shared" ca="1" si="6"/>
        <v>No</v>
      </c>
      <c r="N11" s="2" t="str">
        <f t="shared" ca="1" si="6"/>
        <v>No</v>
      </c>
      <c r="O11" s="2" t="str">
        <f t="shared" ca="1" si="6"/>
        <v>No</v>
      </c>
      <c r="P11" s="2" t="str">
        <f t="shared" ca="1" si="6"/>
        <v>No</v>
      </c>
      <c r="Q11" s="2" t="str">
        <f t="shared" ca="1" si="6"/>
        <v>No</v>
      </c>
      <c r="R11" s="2" t="str">
        <f t="shared" ca="1" si="6"/>
        <v>No</v>
      </c>
      <c r="S11" s="2" t="str">
        <f t="shared" ca="1" si="6"/>
        <v>No</v>
      </c>
      <c r="T11" s="2" t="str">
        <f t="shared" ca="1" si="6"/>
        <v>No</v>
      </c>
      <c r="U11" s="2" t="str">
        <f t="shared" ca="1" si="6"/>
        <v>No</v>
      </c>
      <c r="V11" s="27" t="str">
        <f t="shared" ca="1" si="6"/>
        <v>No</v>
      </c>
    </row>
    <row r="12" spans="1:22" x14ac:dyDescent="0.25">
      <c r="A12" s="105" t="s">
        <v>82</v>
      </c>
      <c r="B12" s="2" t="s">
        <v>52</v>
      </c>
      <c r="C12" s="74">
        <v>3</v>
      </c>
      <c r="D12" s="74">
        <f t="shared" ca="1" si="0"/>
        <v>6</v>
      </c>
      <c r="E12" s="74">
        <f t="shared" ca="1" si="5"/>
        <v>9</v>
      </c>
      <c r="G12" s="80" t="str">
        <f t="shared" ca="1" si="6"/>
        <v>No</v>
      </c>
      <c r="H12" s="2" t="str">
        <f t="shared" ca="1" si="6"/>
        <v>No</v>
      </c>
      <c r="I12" s="2" t="str">
        <f t="shared" ca="1" si="6"/>
        <v>No</v>
      </c>
      <c r="J12" s="2" t="str">
        <f t="shared" ca="1" si="6"/>
        <v>No</v>
      </c>
      <c r="K12" s="2" t="str">
        <f t="shared" ca="1" si="6"/>
        <v>No</v>
      </c>
      <c r="L12" s="2" t="str">
        <f t="shared" ca="1" si="6"/>
        <v>No</v>
      </c>
      <c r="M12" s="2" t="str">
        <f t="shared" ca="1" si="6"/>
        <v>No</v>
      </c>
      <c r="N12" s="2" t="str">
        <f t="shared" ca="1" si="6"/>
        <v>No</v>
      </c>
      <c r="O12" s="2" t="str">
        <f t="shared" ca="1" si="6"/>
        <v>No</v>
      </c>
      <c r="P12" s="2" t="str">
        <f t="shared" ca="1" si="6"/>
        <v>No</v>
      </c>
      <c r="Q12" s="2" t="str">
        <f t="shared" ca="1" si="6"/>
        <v>No</v>
      </c>
      <c r="R12" s="2" t="str">
        <f t="shared" ca="1" si="6"/>
        <v>No</v>
      </c>
      <c r="S12" s="2" t="str">
        <f t="shared" ca="1" si="6"/>
        <v>No</v>
      </c>
      <c r="T12" s="2" t="str">
        <f t="shared" ca="1" si="6"/>
        <v>No</v>
      </c>
      <c r="U12" s="2" t="str">
        <f t="shared" ca="1" si="6"/>
        <v>No</v>
      </c>
      <c r="V12" s="27" t="str">
        <f t="shared" ca="1" si="6"/>
        <v>No</v>
      </c>
    </row>
    <row r="13" spans="1:22" x14ac:dyDescent="0.25">
      <c r="A13" s="106" t="s">
        <v>82</v>
      </c>
      <c r="B13" s="60" t="s">
        <v>53</v>
      </c>
      <c r="C13" s="75">
        <v>5</v>
      </c>
      <c r="D13" s="75">
        <f t="shared" ca="1" si="0"/>
        <v>16</v>
      </c>
      <c r="E13" s="75">
        <f t="shared" ca="1" si="5"/>
        <v>21</v>
      </c>
      <c r="G13" s="60" t="str">
        <f t="shared" ca="1" si="6"/>
        <v>Yes</v>
      </c>
      <c r="H13" s="60" t="str">
        <f t="shared" ca="1" si="6"/>
        <v>Yes</v>
      </c>
      <c r="I13" s="60" t="str">
        <f t="shared" ca="1" si="6"/>
        <v>Yes</v>
      </c>
      <c r="J13" s="60" t="str">
        <f t="shared" ca="1" si="6"/>
        <v>Yes</v>
      </c>
      <c r="K13" s="60" t="str">
        <f t="shared" ca="1" si="6"/>
        <v>Yes</v>
      </c>
      <c r="L13" s="60" t="str">
        <f t="shared" ca="1" si="6"/>
        <v>Yes</v>
      </c>
      <c r="M13" s="60" t="str">
        <f t="shared" ca="1" si="6"/>
        <v>Yes</v>
      </c>
      <c r="N13" s="60" t="str">
        <f t="shared" ca="1" si="6"/>
        <v>Yes</v>
      </c>
      <c r="O13" s="60" t="str">
        <f t="shared" ca="1" si="6"/>
        <v>Yes</v>
      </c>
      <c r="P13" s="60" t="str">
        <f t="shared" ca="1" si="6"/>
        <v>Yes</v>
      </c>
      <c r="Q13" s="60" t="str">
        <f t="shared" ca="1" si="6"/>
        <v>Yes</v>
      </c>
      <c r="R13" s="60" t="str">
        <f t="shared" ca="1" si="6"/>
        <v>Yes</v>
      </c>
      <c r="S13" s="60" t="str">
        <f t="shared" ca="1" si="6"/>
        <v>No</v>
      </c>
      <c r="T13" s="60" t="str">
        <f t="shared" ca="1" si="6"/>
        <v>No</v>
      </c>
      <c r="U13" s="60" t="str">
        <f t="shared" ca="1" si="6"/>
        <v>No</v>
      </c>
      <c r="V13" s="61" t="str">
        <f t="shared" ca="1" si="6"/>
        <v>No</v>
      </c>
    </row>
    <row r="14" spans="1:22" x14ac:dyDescent="0.25">
      <c r="A14" s="105" t="s">
        <v>80</v>
      </c>
      <c r="B14" s="2" t="s">
        <v>51</v>
      </c>
      <c r="C14" s="74">
        <v>4</v>
      </c>
      <c r="D14" s="74">
        <f t="shared" ca="1" si="0"/>
        <v>9</v>
      </c>
      <c r="E14" s="74">
        <f t="shared" ref="E14:E16" ca="1" si="7">D14+C14</f>
        <v>13</v>
      </c>
      <c r="G14" s="80" t="str">
        <f t="shared" ca="1" si="6"/>
        <v>Yes</v>
      </c>
      <c r="H14" s="2" t="str">
        <f t="shared" ca="1" si="6"/>
        <v>Yes</v>
      </c>
      <c r="I14" s="2" t="str">
        <f t="shared" ca="1" si="6"/>
        <v>Yes</v>
      </c>
      <c r="J14" s="2" t="str">
        <f t="shared" ca="1" si="6"/>
        <v>Yes</v>
      </c>
      <c r="K14" s="2" t="str">
        <f t="shared" ca="1" si="6"/>
        <v>No</v>
      </c>
      <c r="L14" s="2" t="str">
        <f t="shared" ca="1" si="6"/>
        <v>No</v>
      </c>
      <c r="M14" s="2" t="str">
        <f t="shared" ca="1" si="6"/>
        <v>No</v>
      </c>
      <c r="N14" s="2" t="str">
        <f t="shared" ca="1" si="6"/>
        <v>No</v>
      </c>
      <c r="O14" s="2" t="str">
        <f t="shared" ca="1" si="6"/>
        <v>No</v>
      </c>
      <c r="P14" s="2" t="str">
        <f t="shared" ca="1" si="6"/>
        <v>No</v>
      </c>
      <c r="Q14" s="2" t="str">
        <f t="shared" ca="1" si="6"/>
        <v>No</v>
      </c>
      <c r="R14" s="2" t="str">
        <f t="shared" ca="1" si="6"/>
        <v>No</v>
      </c>
      <c r="S14" s="2" t="str">
        <f t="shared" ca="1" si="6"/>
        <v>No</v>
      </c>
      <c r="T14" s="2" t="str">
        <f t="shared" ca="1" si="6"/>
        <v>No</v>
      </c>
      <c r="U14" s="2" t="str">
        <f t="shared" ca="1" si="6"/>
        <v>No</v>
      </c>
      <c r="V14" s="27" t="str">
        <f t="shared" ca="1" si="6"/>
        <v>No</v>
      </c>
    </row>
    <row r="15" spans="1:22" x14ac:dyDescent="0.25">
      <c r="A15" s="105" t="s">
        <v>80</v>
      </c>
      <c r="B15" s="2" t="s">
        <v>52</v>
      </c>
      <c r="C15" s="74">
        <v>1</v>
      </c>
      <c r="D15" s="74">
        <f t="shared" ca="1" si="0"/>
        <v>3</v>
      </c>
      <c r="E15" s="74">
        <f t="shared" ca="1" si="7"/>
        <v>4</v>
      </c>
      <c r="G15" s="80" t="str">
        <f t="shared" ca="1" si="6"/>
        <v>No</v>
      </c>
      <c r="H15" s="2" t="str">
        <f t="shared" ca="1" si="6"/>
        <v>No</v>
      </c>
      <c r="I15" s="2" t="str">
        <f t="shared" ca="1" si="6"/>
        <v>No</v>
      </c>
      <c r="J15" s="2" t="str">
        <f t="shared" ca="1" si="6"/>
        <v>No</v>
      </c>
      <c r="K15" s="2" t="str">
        <f t="shared" ca="1" si="6"/>
        <v>No</v>
      </c>
      <c r="L15" s="2" t="str">
        <f t="shared" ca="1" si="6"/>
        <v>No</v>
      </c>
      <c r="M15" s="2" t="str">
        <f t="shared" ca="1" si="6"/>
        <v>No</v>
      </c>
      <c r="N15" s="2" t="str">
        <f t="shared" ca="1" si="6"/>
        <v>No</v>
      </c>
      <c r="O15" s="2" t="str">
        <f t="shared" ca="1" si="6"/>
        <v>No</v>
      </c>
      <c r="P15" s="2" t="str">
        <f t="shared" ca="1" si="6"/>
        <v>No</v>
      </c>
      <c r="Q15" s="2" t="str">
        <f t="shared" ca="1" si="6"/>
        <v>No</v>
      </c>
      <c r="R15" s="2" t="str">
        <f t="shared" ca="1" si="6"/>
        <v>No</v>
      </c>
      <c r="S15" s="2" t="str">
        <f t="shared" ca="1" si="6"/>
        <v>No</v>
      </c>
      <c r="T15" s="2" t="str">
        <f t="shared" ca="1" si="6"/>
        <v>No</v>
      </c>
      <c r="U15" s="2" t="str">
        <f t="shared" ca="1" si="6"/>
        <v>No</v>
      </c>
      <c r="V15" s="27" t="str">
        <f t="shared" ca="1" si="6"/>
        <v>No</v>
      </c>
    </row>
    <row r="16" spans="1:22" x14ac:dyDescent="0.25">
      <c r="A16" s="106" t="s">
        <v>80</v>
      </c>
      <c r="B16" s="60" t="s">
        <v>53</v>
      </c>
      <c r="C16" s="75">
        <v>4</v>
      </c>
      <c r="D16" s="75">
        <f t="shared" ca="1" si="0"/>
        <v>9</v>
      </c>
      <c r="E16" s="75">
        <f t="shared" ca="1" si="7"/>
        <v>13</v>
      </c>
      <c r="G16" s="60" t="str">
        <f t="shared" ca="1" si="6"/>
        <v>Yes</v>
      </c>
      <c r="H16" s="60" t="str">
        <f t="shared" ca="1" si="6"/>
        <v>Yes</v>
      </c>
      <c r="I16" s="60" t="str">
        <f t="shared" ca="1" si="6"/>
        <v>Yes</v>
      </c>
      <c r="J16" s="60" t="str">
        <f t="shared" ca="1" si="6"/>
        <v>Yes</v>
      </c>
      <c r="K16" s="60" t="str">
        <f t="shared" ca="1" si="6"/>
        <v>No</v>
      </c>
      <c r="L16" s="60" t="str">
        <f t="shared" ca="1" si="6"/>
        <v>No</v>
      </c>
      <c r="M16" s="60" t="str">
        <f t="shared" ca="1" si="6"/>
        <v>No</v>
      </c>
      <c r="N16" s="60" t="str">
        <f t="shared" ca="1" si="6"/>
        <v>No</v>
      </c>
      <c r="O16" s="60" t="str">
        <f t="shared" ca="1" si="6"/>
        <v>No</v>
      </c>
      <c r="P16" s="60" t="str">
        <f t="shared" ca="1" si="6"/>
        <v>No</v>
      </c>
      <c r="Q16" s="60" t="str">
        <f t="shared" ca="1" si="6"/>
        <v>No</v>
      </c>
      <c r="R16" s="60" t="str">
        <f t="shared" ca="1" si="6"/>
        <v>No</v>
      </c>
      <c r="S16" s="60" t="str">
        <f t="shared" ca="1" si="6"/>
        <v>No</v>
      </c>
      <c r="T16" s="60" t="str">
        <f t="shared" ca="1" si="6"/>
        <v>No</v>
      </c>
      <c r="U16" s="60" t="str">
        <f t="shared" ca="1" si="6"/>
        <v>No</v>
      </c>
      <c r="V16" s="61" t="str">
        <f t="shared" ca="1" si="6"/>
        <v>No</v>
      </c>
    </row>
    <row r="17" spans="1:22" x14ac:dyDescent="0.25">
      <c r="A17" s="72" t="s">
        <v>103</v>
      </c>
      <c r="B17" s="2" t="s">
        <v>51</v>
      </c>
      <c r="C17" s="74">
        <v>2</v>
      </c>
      <c r="D17" s="74">
        <f t="shared" ca="1" si="0"/>
        <v>19</v>
      </c>
      <c r="E17" s="74">
        <f ca="1">D17+C17</f>
        <v>21</v>
      </c>
      <c r="G17" s="80" t="str">
        <f t="shared" ca="1" si="6"/>
        <v>Yes</v>
      </c>
      <c r="H17" s="2" t="str">
        <f t="shared" ca="1" si="6"/>
        <v>Yes</v>
      </c>
      <c r="I17" s="2" t="str">
        <f t="shared" ca="1" si="6"/>
        <v>Yes</v>
      </c>
      <c r="J17" s="2" t="str">
        <f t="shared" ca="1" si="6"/>
        <v>Yes</v>
      </c>
      <c r="K17" s="2" t="str">
        <f t="shared" ca="1" si="6"/>
        <v>Yes</v>
      </c>
      <c r="L17" s="2" t="str">
        <f t="shared" ca="1" si="6"/>
        <v>Yes</v>
      </c>
      <c r="M17" s="2" t="str">
        <f t="shared" ca="1" si="6"/>
        <v>Yes</v>
      </c>
      <c r="N17" s="2" t="str">
        <f t="shared" ca="1" si="6"/>
        <v>Yes</v>
      </c>
      <c r="O17" s="2" t="str">
        <f t="shared" ca="1" si="6"/>
        <v>Yes</v>
      </c>
      <c r="P17" s="2" t="str">
        <f t="shared" ca="1" si="6"/>
        <v>Yes</v>
      </c>
      <c r="Q17" s="2" t="str">
        <f t="shared" ca="1" si="6"/>
        <v>Yes</v>
      </c>
      <c r="R17" s="2" t="str">
        <f t="shared" ca="1" si="6"/>
        <v>Yes</v>
      </c>
      <c r="S17" s="2" t="str">
        <f t="shared" ca="1" si="6"/>
        <v>No</v>
      </c>
      <c r="T17" s="2" t="str">
        <f t="shared" ca="1" si="6"/>
        <v>No</v>
      </c>
      <c r="U17" s="2" t="str">
        <f t="shared" ca="1" si="6"/>
        <v>No</v>
      </c>
      <c r="V17" s="27" t="str">
        <f t="shared" ca="1" si="6"/>
        <v>No</v>
      </c>
    </row>
    <row r="18" spans="1:22" x14ac:dyDescent="0.25">
      <c r="A18" s="72" t="s">
        <v>103</v>
      </c>
      <c r="B18" s="2" t="s">
        <v>52</v>
      </c>
      <c r="C18" s="74">
        <v>3</v>
      </c>
      <c r="D18" s="74">
        <f t="shared" ca="1" si="0"/>
        <v>13</v>
      </c>
      <c r="E18" s="74">
        <f t="shared" ref="E18:E19" ca="1" si="8">D18+C18</f>
        <v>16</v>
      </c>
      <c r="G18" s="80" t="str">
        <f t="shared" ca="1" si="6"/>
        <v>Yes</v>
      </c>
      <c r="H18" s="2" t="str">
        <f t="shared" ca="1" si="6"/>
        <v>Yes</v>
      </c>
      <c r="I18" s="2" t="str">
        <f t="shared" ca="1" si="6"/>
        <v>Yes</v>
      </c>
      <c r="J18" s="2" t="str">
        <f t="shared" ca="1" si="6"/>
        <v>Yes</v>
      </c>
      <c r="K18" s="2" t="str">
        <f t="shared" ca="1" si="6"/>
        <v>Yes</v>
      </c>
      <c r="L18" s="2" t="str">
        <f t="shared" ca="1" si="6"/>
        <v>Yes</v>
      </c>
      <c r="M18" s="2" t="str">
        <f t="shared" ca="1" si="6"/>
        <v>Yes</v>
      </c>
      <c r="N18" s="2" t="str">
        <f t="shared" ca="1" si="6"/>
        <v>No</v>
      </c>
      <c r="O18" s="2" t="str">
        <f t="shared" ca="1" si="6"/>
        <v>No</v>
      </c>
      <c r="P18" s="2" t="str">
        <f t="shared" ca="1" si="6"/>
        <v>No</v>
      </c>
      <c r="Q18" s="2" t="str">
        <f t="shared" ca="1" si="6"/>
        <v>No</v>
      </c>
      <c r="R18" s="2" t="str">
        <f t="shared" ca="1" si="6"/>
        <v>No</v>
      </c>
      <c r="S18" s="2" t="str">
        <f t="shared" ca="1" si="6"/>
        <v>No</v>
      </c>
      <c r="T18" s="2" t="str">
        <f t="shared" ca="1" si="6"/>
        <v>No</v>
      </c>
      <c r="U18" s="2" t="str">
        <f t="shared" ca="1" si="6"/>
        <v>No</v>
      </c>
      <c r="V18" s="27" t="str">
        <f t="shared" ca="1" si="6"/>
        <v>No</v>
      </c>
    </row>
    <row r="19" spans="1:22" x14ac:dyDescent="0.25">
      <c r="A19" s="73" t="s">
        <v>103</v>
      </c>
      <c r="B19" s="60" t="s">
        <v>53</v>
      </c>
      <c r="C19" s="75">
        <v>0</v>
      </c>
      <c r="D19" s="75">
        <f t="shared" ca="1" si="0"/>
        <v>15</v>
      </c>
      <c r="E19" s="75">
        <f t="shared" ca="1" si="8"/>
        <v>15</v>
      </c>
      <c r="G19" s="60" t="str">
        <f t="shared" ca="1" si="6"/>
        <v>Yes</v>
      </c>
      <c r="H19" s="60" t="str">
        <f t="shared" ca="1" si="6"/>
        <v>Yes</v>
      </c>
      <c r="I19" s="60" t="str">
        <f t="shared" ca="1" si="6"/>
        <v>Yes</v>
      </c>
      <c r="J19" s="60" t="str">
        <f t="shared" ca="1" si="6"/>
        <v>Yes</v>
      </c>
      <c r="K19" s="60" t="str">
        <f t="shared" ca="1" si="6"/>
        <v>Yes</v>
      </c>
      <c r="L19" s="60" t="str">
        <f t="shared" ca="1" si="6"/>
        <v>Yes</v>
      </c>
      <c r="M19" s="60" t="str">
        <f t="shared" ca="1" si="6"/>
        <v>No</v>
      </c>
      <c r="N19" s="60" t="str">
        <f t="shared" ca="1" si="6"/>
        <v>No</v>
      </c>
      <c r="O19" s="60" t="str">
        <f t="shared" ca="1" si="6"/>
        <v>No</v>
      </c>
      <c r="P19" s="60" t="str">
        <f t="shared" ca="1" si="6"/>
        <v>No</v>
      </c>
      <c r="Q19" s="60" t="str">
        <f t="shared" ca="1" si="6"/>
        <v>No</v>
      </c>
      <c r="R19" s="60" t="str">
        <f t="shared" ca="1" si="6"/>
        <v>No</v>
      </c>
      <c r="S19" s="60" t="str">
        <f t="shared" ca="1" si="6"/>
        <v>No</v>
      </c>
      <c r="T19" s="60" t="str">
        <f t="shared" ca="1" si="6"/>
        <v>No</v>
      </c>
      <c r="U19" s="60" t="str">
        <f t="shared" ca="1" si="6"/>
        <v>No</v>
      </c>
      <c r="V19" s="61" t="str">
        <f t="shared" ca="1" si="6"/>
        <v>No</v>
      </c>
    </row>
    <row r="20" spans="1:22" x14ac:dyDescent="0.25">
      <c r="A20" s="72" t="s">
        <v>104</v>
      </c>
      <c r="B20" s="2" t="s">
        <v>51</v>
      </c>
      <c r="C20" s="74">
        <v>2</v>
      </c>
      <c r="D20" s="74">
        <f t="shared" ca="1" si="0"/>
        <v>14</v>
      </c>
      <c r="E20" s="74">
        <f ca="1">D20+C20</f>
        <v>16</v>
      </c>
      <c r="G20" s="80" t="str">
        <f t="shared" ca="1" si="6"/>
        <v>Yes</v>
      </c>
      <c r="H20" s="2" t="str">
        <f t="shared" ca="1" si="6"/>
        <v>Yes</v>
      </c>
      <c r="I20" s="2" t="str">
        <f t="shared" ca="1" si="6"/>
        <v>Yes</v>
      </c>
      <c r="J20" s="2" t="str">
        <f t="shared" ca="1" si="6"/>
        <v>Yes</v>
      </c>
      <c r="K20" s="2" t="str">
        <f t="shared" ca="1" si="6"/>
        <v>Yes</v>
      </c>
      <c r="L20" s="2" t="str">
        <f t="shared" ca="1" si="6"/>
        <v>Yes</v>
      </c>
      <c r="M20" s="2" t="str">
        <f t="shared" ca="1" si="6"/>
        <v>Yes</v>
      </c>
      <c r="N20" s="2" t="str">
        <f t="shared" ca="1" si="6"/>
        <v>No</v>
      </c>
      <c r="O20" s="2" t="str">
        <f t="shared" ca="1" si="6"/>
        <v>No</v>
      </c>
      <c r="P20" s="2" t="str">
        <f t="shared" ca="1" si="6"/>
        <v>No</v>
      </c>
      <c r="Q20" s="2" t="str">
        <f t="shared" ca="1" si="6"/>
        <v>No</v>
      </c>
      <c r="R20" s="2" t="str">
        <f t="shared" ca="1" si="6"/>
        <v>No</v>
      </c>
      <c r="S20" s="2" t="str">
        <f t="shared" ca="1" si="6"/>
        <v>No</v>
      </c>
      <c r="T20" s="2" t="str">
        <f t="shared" ca="1" si="6"/>
        <v>No</v>
      </c>
      <c r="U20" s="2" t="str">
        <f t="shared" ca="1" si="6"/>
        <v>No</v>
      </c>
      <c r="V20" s="27" t="str">
        <f t="shared" ca="1" si="6"/>
        <v>No</v>
      </c>
    </row>
    <row r="21" spans="1:22" x14ac:dyDescent="0.25">
      <c r="A21" s="72" t="s">
        <v>104</v>
      </c>
      <c r="B21" s="2" t="s">
        <v>52</v>
      </c>
      <c r="C21" s="74">
        <v>3</v>
      </c>
      <c r="D21" s="74">
        <f t="shared" ca="1" si="0"/>
        <v>1</v>
      </c>
      <c r="E21" s="74">
        <f t="shared" ref="E21:E22" ca="1" si="9">D21+C21</f>
        <v>4</v>
      </c>
      <c r="G21" s="80" t="str">
        <f t="shared" ca="1" si="6"/>
        <v>No</v>
      </c>
      <c r="H21" s="2" t="str">
        <f t="shared" ca="1" si="6"/>
        <v>No</v>
      </c>
      <c r="I21" s="2" t="str">
        <f t="shared" ca="1" si="6"/>
        <v>No</v>
      </c>
      <c r="J21" s="2" t="str">
        <f t="shared" ca="1" si="6"/>
        <v>No</v>
      </c>
      <c r="K21" s="2" t="str">
        <f t="shared" ca="1" si="6"/>
        <v>No</v>
      </c>
      <c r="L21" s="2" t="str">
        <f t="shared" ca="1" si="6"/>
        <v>No</v>
      </c>
      <c r="M21" s="2" t="str">
        <f t="shared" ca="1" si="6"/>
        <v>No</v>
      </c>
      <c r="N21" s="2" t="str">
        <f t="shared" ca="1" si="6"/>
        <v>No</v>
      </c>
      <c r="O21" s="2" t="str">
        <f t="shared" ca="1" si="6"/>
        <v>No</v>
      </c>
      <c r="P21" s="2" t="str">
        <f t="shared" ca="1" si="6"/>
        <v>No</v>
      </c>
      <c r="Q21" s="2" t="str">
        <f t="shared" ca="1" si="6"/>
        <v>No</v>
      </c>
      <c r="R21" s="2" t="str">
        <f t="shared" ca="1" si="6"/>
        <v>No</v>
      </c>
      <c r="S21" s="2" t="str">
        <f t="shared" ca="1" si="6"/>
        <v>No</v>
      </c>
      <c r="T21" s="2" t="str">
        <f t="shared" ca="1" si="6"/>
        <v>No</v>
      </c>
      <c r="U21" s="2" t="str">
        <f t="shared" ca="1" si="6"/>
        <v>No</v>
      </c>
      <c r="V21" s="27" t="str">
        <f t="shared" ca="1" si="6"/>
        <v>No</v>
      </c>
    </row>
    <row r="22" spans="1:22" x14ac:dyDescent="0.25">
      <c r="A22" s="73" t="s">
        <v>104</v>
      </c>
      <c r="B22" s="60" t="s">
        <v>53</v>
      </c>
      <c r="C22" s="75">
        <v>0</v>
      </c>
      <c r="D22" s="75">
        <f t="shared" ca="1" si="0"/>
        <v>8</v>
      </c>
      <c r="E22" s="75">
        <f t="shared" ca="1" si="9"/>
        <v>8</v>
      </c>
      <c r="G22" s="60" t="str">
        <f t="shared" ca="1" si="6"/>
        <v>No</v>
      </c>
      <c r="H22" s="60" t="str">
        <f t="shared" ca="1" si="6"/>
        <v>No</v>
      </c>
      <c r="I22" s="60" t="str">
        <f t="shared" ca="1" si="6"/>
        <v>No</v>
      </c>
      <c r="J22" s="60" t="str">
        <f t="shared" ca="1" si="6"/>
        <v>No</v>
      </c>
      <c r="K22" s="60" t="str">
        <f t="shared" ca="1" si="6"/>
        <v>No</v>
      </c>
      <c r="L22" s="60" t="str">
        <f t="shared" ca="1" si="6"/>
        <v>No</v>
      </c>
      <c r="M22" s="60" t="str">
        <f t="shared" ca="1" si="6"/>
        <v>No</v>
      </c>
      <c r="N22" s="60" t="str">
        <f t="shared" ca="1" si="6"/>
        <v>No</v>
      </c>
      <c r="O22" s="60" t="str">
        <f t="shared" ca="1" si="6"/>
        <v>No</v>
      </c>
      <c r="P22" s="60" t="str">
        <f t="shared" ca="1" si="6"/>
        <v>No</v>
      </c>
      <c r="Q22" s="60" t="str">
        <f t="shared" ca="1" si="6"/>
        <v>No</v>
      </c>
      <c r="R22" s="60" t="str">
        <f t="shared" ca="1" si="6"/>
        <v>No</v>
      </c>
      <c r="S22" s="60" t="str">
        <f t="shared" ca="1" si="6"/>
        <v>No</v>
      </c>
      <c r="T22" s="60" t="str">
        <f t="shared" ca="1" si="6"/>
        <v>No</v>
      </c>
      <c r="U22" s="60" t="str">
        <f t="shared" ca="1" si="6"/>
        <v>No</v>
      </c>
      <c r="V22" s="61" t="str">
        <f t="shared" ca="1" si="6"/>
        <v>No</v>
      </c>
    </row>
    <row r="23" spans="1:22" x14ac:dyDescent="0.25">
      <c r="A23" s="72" t="s">
        <v>105</v>
      </c>
      <c r="B23" s="2" t="s">
        <v>51</v>
      </c>
      <c r="C23" s="74">
        <v>4</v>
      </c>
      <c r="D23" s="74">
        <f t="shared" ca="1" si="0"/>
        <v>3</v>
      </c>
      <c r="E23" s="74">
        <f ca="1">D23+C23</f>
        <v>7</v>
      </c>
      <c r="G23" s="80" t="str">
        <f t="shared" ca="1" si="6"/>
        <v>No</v>
      </c>
      <c r="H23" s="2" t="str">
        <f t="shared" ca="1" si="6"/>
        <v>No</v>
      </c>
      <c r="I23" s="2" t="str">
        <f t="shared" ca="1" si="6"/>
        <v>No</v>
      </c>
      <c r="J23" s="2" t="str">
        <f t="shared" ca="1" si="6"/>
        <v>No</v>
      </c>
      <c r="K23" s="2" t="str">
        <f t="shared" ca="1" si="6"/>
        <v>No</v>
      </c>
      <c r="L23" s="2" t="str">
        <f t="shared" ca="1" si="6"/>
        <v>No</v>
      </c>
      <c r="M23" s="2" t="str">
        <f t="shared" ca="1" si="6"/>
        <v>No</v>
      </c>
      <c r="N23" s="2" t="str">
        <f t="shared" ca="1" si="6"/>
        <v>No</v>
      </c>
      <c r="O23" s="2" t="str">
        <f t="shared" ca="1" si="6"/>
        <v>No</v>
      </c>
      <c r="P23" s="2" t="str">
        <f t="shared" ca="1" si="6"/>
        <v>No</v>
      </c>
      <c r="Q23" s="2" t="str">
        <f t="shared" ca="1" si="6"/>
        <v>No</v>
      </c>
      <c r="R23" s="2" t="str">
        <f t="shared" ca="1" si="6"/>
        <v>No</v>
      </c>
      <c r="S23" s="2" t="str">
        <f t="shared" ca="1" si="6"/>
        <v>No</v>
      </c>
      <c r="T23" s="2" t="str">
        <f t="shared" ca="1" si="6"/>
        <v>No</v>
      </c>
      <c r="U23" s="2" t="str">
        <f t="shared" ca="1" si="6"/>
        <v>No</v>
      </c>
      <c r="V23" s="27" t="str">
        <f t="shared" ref="G23:V28" ca="1" si="10">IF($E23&gt;V$1-1,"Yes","No")</f>
        <v>No</v>
      </c>
    </row>
    <row r="24" spans="1:22" x14ac:dyDescent="0.25">
      <c r="A24" s="72" t="s">
        <v>105</v>
      </c>
      <c r="B24" s="2" t="s">
        <v>52</v>
      </c>
      <c r="C24" s="74">
        <v>3</v>
      </c>
      <c r="D24" s="74">
        <f t="shared" ca="1" si="0"/>
        <v>7</v>
      </c>
      <c r="E24" s="74">
        <f t="shared" ref="E24:E25" ca="1" si="11">D24+C24</f>
        <v>10</v>
      </c>
      <c r="G24" s="80" t="str">
        <f t="shared" ca="1" si="10"/>
        <v>Yes</v>
      </c>
      <c r="H24" s="2" t="str">
        <f t="shared" ca="1" si="10"/>
        <v>No</v>
      </c>
      <c r="I24" s="2" t="str">
        <f t="shared" ca="1" si="10"/>
        <v>No</v>
      </c>
      <c r="J24" s="2" t="str">
        <f t="shared" ca="1" si="10"/>
        <v>No</v>
      </c>
      <c r="K24" s="2" t="str">
        <f t="shared" ca="1" si="10"/>
        <v>No</v>
      </c>
      <c r="L24" s="2" t="str">
        <f t="shared" ca="1" si="10"/>
        <v>No</v>
      </c>
      <c r="M24" s="2" t="str">
        <f t="shared" ca="1" si="10"/>
        <v>No</v>
      </c>
      <c r="N24" s="2" t="str">
        <f t="shared" ca="1" si="10"/>
        <v>No</v>
      </c>
      <c r="O24" s="2" t="str">
        <f t="shared" ca="1" si="10"/>
        <v>No</v>
      </c>
      <c r="P24" s="2" t="str">
        <f t="shared" ca="1" si="10"/>
        <v>No</v>
      </c>
      <c r="Q24" s="2" t="str">
        <f t="shared" ca="1" si="10"/>
        <v>No</v>
      </c>
      <c r="R24" s="2" t="str">
        <f t="shared" ca="1" si="10"/>
        <v>No</v>
      </c>
      <c r="S24" s="2" t="str">
        <f t="shared" ca="1" si="10"/>
        <v>No</v>
      </c>
      <c r="T24" s="2" t="str">
        <f t="shared" ca="1" si="10"/>
        <v>No</v>
      </c>
      <c r="U24" s="2" t="str">
        <f t="shared" ca="1" si="10"/>
        <v>No</v>
      </c>
      <c r="V24" s="27" t="str">
        <f t="shared" ca="1" si="10"/>
        <v>No</v>
      </c>
    </row>
    <row r="25" spans="1:22" x14ac:dyDescent="0.25">
      <c r="A25" s="73" t="s">
        <v>105</v>
      </c>
      <c r="B25" s="60" t="s">
        <v>53</v>
      </c>
      <c r="C25" s="75">
        <v>0</v>
      </c>
      <c r="D25" s="75">
        <f t="shared" ca="1" si="0"/>
        <v>10</v>
      </c>
      <c r="E25" s="75">
        <f t="shared" ca="1" si="11"/>
        <v>10</v>
      </c>
      <c r="G25" s="60" t="str">
        <f t="shared" ca="1" si="10"/>
        <v>Yes</v>
      </c>
      <c r="H25" s="60" t="str">
        <f t="shared" ca="1" si="10"/>
        <v>No</v>
      </c>
      <c r="I25" s="60" t="str">
        <f t="shared" ca="1" si="10"/>
        <v>No</v>
      </c>
      <c r="J25" s="60" t="str">
        <f t="shared" ca="1" si="10"/>
        <v>No</v>
      </c>
      <c r="K25" s="60" t="str">
        <f t="shared" ca="1" si="10"/>
        <v>No</v>
      </c>
      <c r="L25" s="60" t="str">
        <f t="shared" ca="1" si="10"/>
        <v>No</v>
      </c>
      <c r="M25" s="60" t="str">
        <f t="shared" ca="1" si="10"/>
        <v>No</v>
      </c>
      <c r="N25" s="60" t="str">
        <f t="shared" ca="1" si="10"/>
        <v>No</v>
      </c>
      <c r="O25" s="60" t="str">
        <f t="shared" ca="1" si="10"/>
        <v>No</v>
      </c>
      <c r="P25" s="60" t="str">
        <f t="shared" ca="1" si="10"/>
        <v>No</v>
      </c>
      <c r="Q25" s="60" t="str">
        <f t="shared" ca="1" si="10"/>
        <v>No</v>
      </c>
      <c r="R25" s="60" t="str">
        <f t="shared" ca="1" si="10"/>
        <v>No</v>
      </c>
      <c r="S25" s="60" t="str">
        <f t="shared" ca="1" si="10"/>
        <v>No</v>
      </c>
      <c r="T25" s="60" t="str">
        <f t="shared" ca="1" si="10"/>
        <v>No</v>
      </c>
      <c r="U25" s="60" t="str">
        <f t="shared" ca="1" si="10"/>
        <v>No</v>
      </c>
      <c r="V25" s="61" t="str">
        <f t="shared" ca="1" si="10"/>
        <v>No</v>
      </c>
    </row>
    <row r="26" spans="1:22" x14ac:dyDescent="0.25">
      <c r="A26" s="72" t="s">
        <v>106</v>
      </c>
      <c r="B26" s="2" t="s">
        <v>51</v>
      </c>
      <c r="C26" s="74">
        <v>5</v>
      </c>
      <c r="D26" s="74">
        <f t="shared" ca="1" si="0"/>
        <v>7</v>
      </c>
      <c r="E26" s="74">
        <f ca="1">D26+C26</f>
        <v>12</v>
      </c>
      <c r="G26" s="80" t="str">
        <f t="shared" ca="1" si="10"/>
        <v>Yes</v>
      </c>
      <c r="H26" s="2" t="str">
        <f t="shared" ca="1" si="10"/>
        <v>Yes</v>
      </c>
      <c r="I26" s="2" t="str">
        <f t="shared" ca="1" si="10"/>
        <v>Yes</v>
      </c>
      <c r="J26" s="2" t="str">
        <f t="shared" ca="1" si="10"/>
        <v>No</v>
      </c>
      <c r="K26" s="2" t="str">
        <f t="shared" ca="1" si="10"/>
        <v>No</v>
      </c>
      <c r="L26" s="2" t="str">
        <f t="shared" ca="1" si="10"/>
        <v>No</v>
      </c>
      <c r="M26" s="2" t="str">
        <f t="shared" ca="1" si="10"/>
        <v>No</v>
      </c>
      <c r="N26" s="2" t="str">
        <f t="shared" ca="1" si="10"/>
        <v>No</v>
      </c>
      <c r="O26" s="2" t="str">
        <f t="shared" ca="1" si="10"/>
        <v>No</v>
      </c>
      <c r="P26" s="2" t="str">
        <f t="shared" ca="1" si="10"/>
        <v>No</v>
      </c>
      <c r="Q26" s="2" t="str">
        <f t="shared" ca="1" si="10"/>
        <v>No</v>
      </c>
      <c r="R26" s="2" t="str">
        <f t="shared" ca="1" si="10"/>
        <v>No</v>
      </c>
      <c r="S26" s="2" t="str">
        <f t="shared" ca="1" si="10"/>
        <v>No</v>
      </c>
      <c r="T26" s="2" t="str">
        <f t="shared" ca="1" si="10"/>
        <v>No</v>
      </c>
      <c r="U26" s="2" t="str">
        <f t="shared" ca="1" si="10"/>
        <v>No</v>
      </c>
      <c r="V26" s="27" t="str">
        <f t="shared" ca="1" si="10"/>
        <v>No</v>
      </c>
    </row>
    <row r="27" spans="1:22" x14ac:dyDescent="0.25">
      <c r="A27" s="72" t="s">
        <v>106</v>
      </c>
      <c r="B27" s="2" t="s">
        <v>52</v>
      </c>
      <c r="C27" s="74">
        <v>4</v>
      </c>
      <c r="D27" s="74">
        <f t="shared" ca="1" si="0"/>
        <v>12</v>
      </c>
      <c r="E27" s="74">
        <f t="shared" ref="E27:E28" ca="1" si="12">D27+C27</f>
        <v>16</v>
      </c>
      <c r="G27" s="80" t="str">
        <f t="shared" ca="1" si="10"/>
        <v>Yes</v>
      </c>
      <c r="H27" s="2" t="str">
        <f t="shared" ca="1" si="10"/>
        <v>Yes</v>
      </c>
      <c r="I27" s="2" t="str">
        <f t="shared" ca="1" si="10"/>
        <v>Yes</v>
      </c>
      <c r="J27" s="2" t="str">
        <f t="shared" ca="1" si="10"/>
        <v>Yes</v>
      </c>
      <c r="K27" s="2" t="str">
        <f t="shared" ca="1" si="10"/>
        <v>Yes</v>
      </c>
      <c r="L27" s="2" t="str">
        <f t="shared" ca="1" si="10"/>
        <v>Yes</v>
      </c>
      <c r="M27" s="2" t="str">
        <f t="shared" ca="1" si="10"/>
        <v>Yes</v>
      </c>
      <c r="N27" s="2" t="str">
        <f t="shared" ca="1" si="10"/>
        <v>No</v>
      </c>
      <c r="O27" s="2" t="str">
        <f t="shared" ca="1" si="10"/>
        <v>No</v>
      </c>
      <c r="P27" s="2" t="str">
        <f t="shared" ca="1" si="10"/>
        <v>No</v>
      </c>
      <c r="Q27" s="2" t="str">
        <f t="shared" ca="1" si="10"/>
        <v>No</v>
      </c>
      <c r="R27" s="2" t="str">
        <f t="shared" ca="1" si="10"/>
        <v>No</v>
      </c>
      <c r="S27" s="2" t="str">
        <f t="shared" ca="1" si="10"/>
        <v>No</v>
      </c>
      <c r="T27" s="2" t="str">
        <f t="shared" ca="1" si="10"/>
        <v>No</v>
      </c>
      <c r="U27" s="2" t="str">
        <f t="shared" ca="1" si="10"/>
        <v>No</v>
      </c>
      <c r="V27" s="27" t="str">
        <f t="shared" ca="1" si="10"/>
        <v>No</v>
      </c>
    </row>
    <row r="28" spans="1:22" x14ac:dyDescent="0.25">
      <c r="A28" s="73" t="s">
        <v>106</v>
      </c>
      <c r="B28" s="60" t="s">
        <v>53</v>
      </c>
      <c r="C28" s="75">
        <v>1</v>
      </c>
      <c r="D28" s="75">
        <f t="shared" ca="1" si="0"/>
        <v>19</v>
      </c>
      <c r="E28" s="75">
        <f t="shared" ca="1" si="12"/>
        <v>20</v>
      </c>
      <c r="G28" s="60" t="str">
        <f t="shared" ca="1" si="10"/>
        <v>Yes</v>
      </c>
      <c r="H28" s="60" t="str">
        <f t="shared" ca="1" si="10"/>
        <v>Yes</v>
      </c>
      <c r="I28" s="60" t="str">
        <f t="shared" ca="1" si="10"/>
        <v>Yes</v>
      </c>
      <c r="J28" s="60" t="str">
        <f t="shared" ca="1" si="10"/>
        <v>Yes</v>
      </c>
      <c r="K28" s="60" t="str">
        <f t="shared" ca="1" si="10"/>
        <v>Yes</v>
      </c>
      <c r="L28" s="60" t="str">
        <f t="shared" ca="1" si="10"/>
        <v>Yes</v>
      </c>
      <c r="M28" s="60" t="str">
        <f t="shared" ca="1" si="10"/>
        <v>Yes</v>
      </c>
      <c r="N28" s="60" t="str">
        <f t="shared" ca="1" si="10"/>
        <v>Yes</v>
      </c>
      <c r="O28" s="60" t="str">
        <f t="shared" ca="1" si="10"/>
        <v>Yes</v>
      </c>
      <c r="P28" s="60" t="str">
        <f t="shared" ca="1" si="10"/>
        <v>Yes</v>
      </c>
      <c r="Q28" s="60" t="str">
        <f t="shared" ca="1" si="10"/>
        <v>Yes</v>
      </c>
      <c r="R28" s="60" t="str">
        <f t="shared" ca="1" si="10"/>
        <v>No</v>
      </c>
      <c r="S28" s="60" t="str">
        <f t="shared" ca="1" si="10"/>
        <v>No</v>
      </c>
      <c r="T28" s="60" t="str">
        <f t="shared" ca="1" si="10"/>
        <v>No</v>
      </c>
      <c r="U28" s="60" t="str">
        <f t="shared" ca="1" si="10"/>
        <v>No</v>
      </c>
      <c r="V28" s="61" t="str">
        <f t="shared" ca="1" si="10"/>
        <v>No</v>
      </c>
    </row>
    <row r="29" spans="1:22" x14ac:dyDescent="0.25">
      <c r="A29" s="72" t="s">
        <v>112</v>
      </c>
      <c r="B29" s="2" t="s">
        <v>51</v>
      </c>
      <c r="C29" s="74">
        <v>3</v>
      </c>
      <c r="D29" s="74">
        <f ca="1">RANDBETWEEN(1,20)</f>
        <v>3</v>
      </c>
      <c r="E29" s="74">
        <f ca="1">D29+C29</f>
        <v>6</v>
      </c>
      <c r="G29" s="80" t="str">
        <f t="shared" ref="G29:V37" ca="1" si="13">IF($E29&gt;G$1-1,"Yes","No")</f>
        <v>No</v>
      </c>
      <c r="H29" s="2" t="str">
        <f t="shared" ca="1" si="13"/>
        <v>No</v>
      </c>
      <c r="I29" s="2" t="str">
        <f t="shared" ca="1" si="13"/>
        <v>No</v>
      </c>
      <c r="J29" s="2" t="str">
        <f t="shared" ca="1" si="13"/>
        <v>No</v>
      </c>
      <c r="K29" s="2" t="str">
        <f t="shared" ca="1" si="13"/>
        <v>No</v>
      </c>
      <c r="L29" s="2" t="str">
        <f t="shared" ca="1" si="13"/>
        <v>No</v>
      </c>
      <c r="M29" s="2" t="str">
        <f t="shared" ca="1" si="13"/>
        <v>No</v>
      </c>
      <c r="N29" s="2" t="str">
        <f t="shared" ca="1" si="13"/>
        <v>No</v>
      </c>
      <c r="O29" s="2" t="str">
        <f t="shared" ca="1" si="13"/>
        <v>No</v>
      </c>
      <c r="P29" s="2" t="str">
        <f t="shared" ca="1" si="13"/>
        <v>No</v>
      </c>
      <c r="Q29" s="2" t="str">
        <f t="shared" ca="1" si="13"/>
        <v>No</v>
      </c>
      <c r="R29" s="2" t="str">
        <f t="shared" ca="1" si="13"/>
        <v>No</v>
      </c>
      <c r="S29" s="2" t="str">
        <f t="shared" ca="1" si="13"/>
        <v>No</v>
      </c>
      <c r="T29" s="2" t="str">
        <f t="shared" ca="1" si="13"/>
        <v>No</v>
      </c>
      <c r="U29" s="2" t="str">
        <f t="shared" ca="1" si="13"/>
        <v>No</v>
      </c>
      <c r="V29" s="27" t="str">
        <f t="shared" ca="1" si="13"/>
        <v>No</v>
      </c>
    </row>
    <row r="30" spans="1:22" x14ac:dyDescent="0.25">
      <c r="A30" s="72" t="s">
        <v>112</v>
      </c>
      <c r="B30" s="2" t="s">
        <v>52</v>
      </c>
      <c r="C30" s="74">
        <v>3</v>
      </c>
      <c r="D30" s="74">
        <f t="shared" ref="D30:D31" ca="1" si="14">RANDBETWEEN(1,20)</f>
        <v>14</v>
      </c>
      <c r="E30" s="74">
        <f t="shared" ref="E30:E31" ca="1" si="15">D30+C30</f>
        <v>17</v>
      </c>
      <c r="G30" s="80" t="str">
        <f t="shared" ca="1" si="13"/>
        <v>Yes</v>
      </c>
      <c r="H30" s="2" t="str">
        <f t="shared" ca="1" si="13"/>
        <v>Yes</v>
      </c>
      <c r="I30" s="2" t="str">
        <f t="shared" ca="1" si="13"/>
        <v>Yes</v>
      </c>
      <c r="J30" s="2" t="str">
        <f t="shared" ca="1" si="13"/>
        <v>Yes</v>
      </c>
      <c r="K30" s="2" t="str">
        <f t="shared" ca="1" si="13"/>
        <v>Yes</v>
      </c>
      <c r="L30" s="2" t="str">
        <f t="shared" ca="1" si="13"/>
        <v>Yes</v>
      </c>
      <c r="M30" s="2" t="str">
        <f t="shared" ca="1" si="13"/>
        <v>Yes</v>
      </c>
      <c r="N30" s="2" t="str">
        <f t="shared" ca="1" si="13"/>
        <v>Yes</v>
      </c>
      <c r="O30" s="2" t="str">
        <f t="shared" ca="1" si="13"/>
        <v>No</v>
      </c>
      <c r="P30" s="2" t="str">
        <f t="shared" ca="1" si="13"/>
        <v>No</v>
      </c>
      <c r="Q30" s="2" t="str">
        <f t="shared" ca="1" si="13"/>
        <v>No</v>
      </c>
      <c r="R30" s="2" t="str">
        <f t="shared" ca="1" si="13"/>
        <v>No</v>
      </c>
      <c r="S30" s="2" t="str">
        <f t="shared" ca="1" si="13"/>
        <v>No</v>
      </c>
      <c r="T30" s="2" t="str">
        <f t="shared" ca="1" si="13"/>
        <v>No</v>
      </c>
      <c r="U30" s="2" t="str">
        <f t="shared" ca="1" si="13"/>
        <v>No</v>
      </c>
      <c r="V30" s="27" t="str">
        <f t="shared" ca="1" si="13"/>
        <v>No</v>
      </c>
    </row>
    <row r="31" spans="1:22" x14ac:dyDescent="0.25">
      <c r="A31" s="73" t="s">
        <v>112</v>
      </c>
      <c r="B31" s="60" t="s">
        <v>53</v>
      </c>
      <c r="C31" s="75">
        <v>5</v>
      </c>
      <c r="D31" s="75">
        <f t="shared" ca="1" si="14"/>
        <v>1</v>
      </c>
      <c r="E31" s="75">
        <f t="shared" ca="1" si="15"/>
        <v>6</v>
      </c>
      <c r="G31" s="60" t="str">
        <f t="shared" ca="1" si="13"/>
        <v>No</v>
      </c>
      <c r="H31" s="60" t="str">
        <f t="shared" ca="1" si="13"/>
        <v>No</v>
      </c>
      <c r="I31" s="60" t="str">
        <f t="shared" ca="1" si="13"/>
        <v>No</v>
      </c>
      <c r="J31" s="60" t="str">
        <f t="shared" ca="1" si="13"/>
        <v>No</v>
      </c>
      <c r="K31" s="60" t="str">
        <f t="shared" ca="1" si="13"/>
        <v>No</v>
      </c>
      <c r="L31" s="60" t="str">
        <f t="shared" ca="1" si="13"/>
        <v>No</v>
      </c>
      <c r="M31" s="60" t="str">
        <f t="shared" ca="1" si="13"/>
        <v>No</v>
      </c>
      <c r="N31" s="60" t="str">
        <f t="shared" ca="1" si="13"/>
        <v>No</v>
      </c>
      <c r="O31" s="60" t="str">
        <f t="shared" ca="1" si="13"/>
        <v>No</v>
      </c>
      <c r="P31" s="60" t="str">
        <f t="shared" ca="1" si="13"/>
        <v>No</v>
      </c>
      <c r="Q31" s="60" t="str">
        <f t="shared" ca="1" si="13"/>
        <v>No</v>
      </c>
      <c r="R31" s="60" t="str">
        <f t="shared" ca="1" si="13"/>
        <v>No</v>
      </c>
      <c r="S31" s="60" t="str">
        <f t="shared" ca="1" si="13"/>
        <v>No</v>
      </c>
      <c r="T31" s="60" t="str">
        <f t="shared" ca="1" si="13"/>
        <v>No</v>
      </c>
      <c r="U31" s="60" t="str">
        <f t="shared" ca="1" si="13"/>
        <v>No</v>
      </c>
      <c r="V31" s="61" t="str">
        <f t="shared" ca="1" si="13"/>
        <v>No</v>
      </c>
    </row>
    <row r="32" spans="1:22" x14ac:dyDescent="0.25">
      <c r="A32" s="72" t="s">
        <v>113</v>
      </c>
      <c r="B32" s="2" t="s">
        <v>51</v>
      </c>
      <c r="C32" s="74">
        <v>-1</v>
      </c>
      <c r="D32" s="74">
        <f ca="1">RANDBETWEEN(1,20)</f>
        <v>17</v>
      </c>
      <c r="E32" s="74">
        <f ca="1">D32+C32</f>
        <v>16</v>
      </c>
      <c r="G32" s="80" t="str">
        <f t="shared" ca="1" si="13"/>
        <v>Yes</v>
      </c>
      <c r="H32" s="2" t="str">
        <f t="shared" ca="1" si="13"/>
        <v>Yes</v>
      </c>
      <c r="I32" s="2" t="str">
        <f t="shared" ca="1" si="13"/>
        <v>Yes</v>
      </c>
      <c r="J32" s="2" t="str">
        <f t="shared" ca="1" si="13"/>
        <v>Yes</v>
      </c>
      <c r="K32" s="2" t="str">
        <f t="shared" ca="1" si="13"/>
        <v>Yes</v>
      </c>
      <c r="L32" s="2" t="str">
        <f t="shared" ca="1" si="13"/>
        <v>Yes</v>
      </c>
      <c r="M32" s="2" t="str">
        <f t="shared" ca="1" si="13"/>
        <v>Yes</v>
      </c>
      <c r="N32" s="2" t="str">
        <f t="shared" ca="1" si="13"/>
        <v>No</v>
      </c>
      <c r="O32" s="2" t="str">
        <f t="shared" ca="1" si="13"/>
        <v>No</v>
      </c>
      <c r="P32" s="2" t="str">
        <f t="shared" ca="1" si="13"/>
        <v>No</v>
      </c>
      <c r="Q32" s="2" t="str">
        <f t="shared" ca="1" si="13"/>
        <v>No</v>
      </c>
      <c r="R32" s="2" t="str">
        <f t="shared" ca="1" si="13"/>
        <v>No</v>
      </c>
      <c r="S32" s="2" t="str">
        <f t="shared" ca="1" si="13"/>
        <v>No</v>
      </c>
      <c r="T32" s="2" t="str">
        <f t="shared" ca="1" si="13"/>
        <v>No</v>
      </c>
      <c r="U32" s="2" t="str">
        <f t="shared" ca="1" si="13"/>
        <v>No</v>
      </c>
      <c r="V32" s="27" t="str">
        <f t="shared" ca="1" si="13"/>
        <v>No</v>
      </c>
    </row>
    <row r="33" spans="1:22" x14ac:dyDescent="0.25">
      <c r="A33" s="72" t="s">
        <v>113</v>
      </c>
      <c r="B33" s="2" t="s">
        <v>52</v>
      </c>
      <c r="C33" s="74">
        <v>4</v>
      </c>
      <c r="D33" s="74">
        <f t="shared" ref="D33:D37" ca="1" si="16">RANDBETWEEN(1,20)</f>
        <v>9</v>
      </c>
      <c r="E33" s="74">
        <f t="shared" ref="E33:E34" ca="1" si="17">D33+C33</f>
        <v>13</v>
      </c>
      <c r="G33" s="80" t="str">
        <f t="shared" ca="1" si="13"/>
        <v>Yes</v>
      </c>
      <c r="H33" s="2" t="str">
        <f t="shared" ca="1" si="13"/>
        <v>Yes</v>
      </c>
      <c r="I33" s="2" t="str">
        <f t="shared" ca="1" si="13"/>
        <v>Yes</v>
      </c>
      <c r="J33" s="2" t="str">
        <f t="shared" ca="1" si="13"/>
        <v>Yes</v>
      </c>
      <c r="K33" s="2" t="str">
        <f t="shared" ca="1" si="13"/>
        <v>No</v>
      </c>
      <c r="L33" s="2" t="str">
        <f t="shared" ca="1" si="13"/>
        <v>No</v>
      </c>
      <c r="M33" s="2" t="str">
        <f t="shared" ca="1" si="13"/>
        <v>No</v>
      </c>
      <c r="N33" s="2" t="str">
        <f t="shared" ca="1" si="13"/>
        <v>No</v>
      </c>
      <c r="O33" s="2" t="str">
        <f t="shared" ca="1" si="13"/>
        <v>No</v>
      </c>
      <c r="P33" s="2" t="str">
        <f t="shared" ca="1" si="13"/>
        <v>No</v>
      </c>
      <c r="Q33" s="2" t="str">
        <f t="shared" ca="1" si="13"/>
        <v>No</v>
      </c>
      <c r="R33" s="2" t="str">
        <f t="shared" ca="1" si="13"/>
        <v>No</v>
      </c>
      <c r="S33" s="2" t="str">
        <f t="shared" ca="1" si="13"/>
        <v>No</v>
      </c>
      <c r="T33" s="2" t="str">
        <f t="shared" ca="1" si="13"/>
        <v>No</v>
      </c>
      <c r="U33" s="2" t="str">
        <f t="shared" ca="1" si="13"/>
        <v>No</v>
      </c>
      <c r="V33" s="27" t="str">
        <f t="shared" ca="1" si="13"/>
        <v>No</v>
      </c>
    </row>
    <row r="34" spans="1:22" x14ac:dyDescent="0.25">
      <c r="A34" s="73" t="s">
        <v>113</v>
      </c>
      <c r="B34" s="60" t="s">
        <v>53</v>
      </c>
      <c r="C34" s="75">
        <v>1</v>
      </c>
      <c r="D34" s="75">
        <f t="shared" ca="1" si="16"/>
        <v>11</v>
      </c>
      <c r="E34" s="75">
        <f t="shared" ca="1" si="17"/>
        <v>12</v>
      </c>
      <c r="G34" s="60" t="str">
        <f t="shared" ca="1" si="13"/>
        <v>Yes</v>
      </c>
      <c r="H34" s="60" t="str">
        <f t="shared" ca="1" si="13"/>
        <v>Yes</v>
      </c>
      <c r="I34" s="60" t="str">
        <f t="shared" ca="1" si="13"/>
        <v>Yes</v>
      </c>
      <c r="J34" s="60" t="str">
        <f t="shared" ca="1" si="13"/>
        <v>No</v>
      </c>
      <c r="K34" s="60" t="str">
        <f t="shared" ca="1" si="13"/>
        <v>No</v>
      </c>
      <c r="L34" s="60" t="str">
        <f t="shared" ca="1" si="13"/>
        <v>No</v>
      </c>
      <c r="M34" s="60" t="str">
        <f t="shared" ca="1" si="13"/>
        <v>No</v>
      </c>
      <c r="N34" s="60" t="str">
        <f t="shared" ca="1" si="13"/>
        <v>No</v>
      </c>
      <c r="O34" s="60" t="str">
        <f t="shared" ca="1" si="13"/>
        <v>No</v>
      </c>
      <c r="P34" s="60" t="str">
        <f t="shared" ca="1" si="13"/>
        <v>No</v>
      </c>
      <c r="Q34" s="60" t="str">
        <f t="shared" ca="1" si="13"/>
        <v>No</v>
      </c>
      <c r="R34" s="60" t="str">
        <f t="shared" ca="1" si="13"/>
        <v>No</v>
      </c>
      <c r="S34" s="60" t="str">
        <f t="shared" ca="1" si="13"/>
        <v>No</v>
      </c>
      <c r="T34" s="60" t="str">
        <f t="shared" ca="1" si="13"/>
        <v>No</v>
      </c>
      <c r="U34" s="60" t="str">
        <f t="shared" ca="1" si="13"/>
        <v>No</v>
      </c>
      <c r="V34" s="61" t="str">
        <f t="shared" ca="1" si="13"/>
        <v>No</v>
      </c>
    </row>
    <row r="35" spans="1:22" x14ac:dyDescent="0.25">
      <c r="A35" s="72" t="s">
        <v>132</v>
      </c>
      <c r="B35" s="2" t="s">
        <v>51</v>
      </c>
      <c r="C35" s="74">
        <v>5</v>
      </c>
      <c r="D35" s="74">
        <f ca="1">RANDBETWEEN(1,20)</f>
        <v>13</v>
      </c>
      <c r="E35" s="74">
        <f ca="1">D35+C35</f>
        <v>18</v>
      </c>
      <c r="G35" s="80" t="str">
        <f t="shared" ca="1" si="13"/>
        <v>Yes</v>
      </c>
      <c r="H35" s="2" t="str">
        <f t="shared" ca="1" si="13"/>
        <v>Yes</v>
      </c>
      <c r="I35" s="2" t="str">
        <f t="shared" ca="1" si="13"/>
        <v>Yes</v>
      </c>
      <c r="J35" s="2" t="str">
        <f t="shared" ca="1" si="13"/>
        <v>Yes</v>
      </c>
      <c r="K35" s="2" t="str">
        <f t="shared" ca="1" si="13"/>
        <v>Yes</v>
      </c>
      <c r="L35" s="2" t="str">
        <f t="shared" ca="1" si="13"/>
        <v>Yes</v>
      </c>
      <c r="M35" s="2" t="str">
        <f t="shared" ca="1" si="13"/>
        <v>Yes</v>
      </c>
      <c r="N35" s="2" t="str">
        <f t="shared" ca="1" si="13"/>
        <v>Yes</v>
      </c>
      <c r="O35" s="2" t="str">
        <f t="shared" ca="1" si="13"/>
        <v>Yes</v>
      </c>
      <c r="P35" s="2" t="str">
        <f t="shared" ca="1" si="13"/>
        <v>No</v>
      </c>
      <c r="Q35" s="2" t="str">
        <f t="shared" ca="1" si="13"/>
        <v>No</v>
      </c>
      <c r="R35" s="2" t="str">
        <f t="shared" ca="1" si="13"/>
        <v>No</v>
      </c>
      <c r="S35" s="2" t="str">
        <f t="shared" ca="1" si="13"/>
        <v>No</v>
      </c>
      <c r="T35" s="2" t="str">
        <f t="shared" ca="1" si="13"/>
        <v>No</v>
      </c>
      <c r="U35" s="2" t="str">
        <f t="shared" ca="1" si="13"/>
        <v>No</v>
      </c>
      <c r="V35" s="27" t="str">
        <f t="shared" ca="1" si="13"/>
        <v>No</v>
      </c>
    </row>
    <row r="36" spans="1:22" x14ac:dyDescent="0.25">
      <c r="A36" s="72" t="s">
        <v>132</v>
      </c>
      <c r="B36" s="2" t="s">
        <v>52</v>
      </c>
      <c r="C36" s="74">
        <v>0</v>
      </c>
      <c r="D36" s="74">
        <f t="shared" ca="1" si="16"/>
        <v>9</v>
      </c>
      <c r="E36" s="74">
        <f t="shared" ref="E36:E37" ca="1" si="18">D36+C36</f>
        <v>9</v>
      </c>
      <c r="G36" s="80" t="str">
        <f t="shared" ca="1" si="13"/>
        <v>No</v>
      </c>
      <c r="H36" s="2" t="str">
        <f t="shared" ca="1" si="13"/>
        <v>No</v>
      </c>
      <c r="I36" s="2" t="str">
        <f t="shared" ca="1" si="13"/>
        <v>No</v>
      </c>
      <c r="J36" s="2" t="str">
        <f t="shared" ca="1" si="13"/>
        <v>No</v>
      </c>
      <c r="K36" s="2" t="str">
        <f t="shared" ca="1" si="13"/>
        <v>No</v>
      </c>
      <c r="L36" s="2" t="str">
        <f t="shared" ca="1" si="13"/>
        <v>No</v>
      </c>
      <c r="M36" s="2" t="str">
        <f t="shared" ca="1" si="13"/>
        <v>No</v>
      </c>
      <c r="N36" s="2" t="str">
        <f t="shared" ca="1" si="13"/>
        <v>No</v>
      </c>
      <c r="O36" s="2" t="str">
        <f t="shared" ca="1" si="13"/>
        <v>No</v>
      </c>
      <c r="P36" s="2" t="str">
        <f t="shared" ca="1" si="13"/>
        <v>No</v>
      </c>
      <c r="Q36" s="2" t="str">
        <f t="shared" ca="1" si="13"/>
        <v>No</v>
      </c>
      <c r="R36" s="2" t="str">
        <f t="shared" ca="1" si="13"/>
        <v>No</v>
      </c>
      <c r="S36" s="2" t="str">
        <f t="shared" ca="1" si="13"/>
        <v>No</v>
      </c>
      <c r="T36" s="2" t="str">
        <f t="shared" ca="1" si="13"/>
        <v>No</v>
      </c>
      <c r="U36" s="2" t="str">
        <f t="shared" ca="1" si="13"/>
        <v>No</v>
      </c>
      <c r="V36" s="27" t="str">
        <f t="shared" ca="1" si="13"/>
        <v>No</v>
      </c>
    </row>
    <row r="37" spans="1:22" x14ac:dyDescent="0.25">
      <c r="A37" s="73" t="s">
        <v>132</v>
      </c>
      <c r="B37" s="60" t="s">
        <v>53</v>
      </c>
      <c r="C37" s="75">
        <v>2</v>
      </c>
      <c r="D37" s="75">
        <f t="shared" ca="1" si="16"/>
        <v>5</v>
      </c>
      <c r="E37" s="75">
        <f t="shared" ca="1" si="18"/>
        <v>7</v>
      </c>
      <c r="G37" s="60" t="str">
        <f t="shared" ca="1" si="13"/>
        <v>No</v>
      </c>
      <c r="H37" s="60" t="str">
        <f t="shared" ca="1" si="13"/>
        <v>No</v>
      </c>
      <c r="I37" s="60" t="str">
        <f t="shared" ca="1" si="13"/>
        <v>No</v>
      </c>
      <c r="J37" s="60" t="str">
        <f t="shared" ca="1" si="13"/>
        <v>No</v>
      </c>
      <c r="K37" s="60" t="str">
        <f t="shared" ca="1" si="13"/>
        <v>No</v>
      </c>
      <c r="L37" s="60" t="str">
        <f t="shared" ca="1" si="13"/>
        <v>No</v>
      </c>
      <c r="M37" s="60" t="str">
        <f t="shared" ca="1" si="13"/>
        <v>No</v>
      </c>
      <c r="N37" s="60" t="str">
        <f t="shared" ca="1" si="13"/>
        <v>No</v>
      </c>
      <c r="O37" s="60" t="str">
        <f t="shared" ca="1" si="13"/>
        <v>No</v>
      </c>
      <c r="P37" s="60" t="str">
        <f t="shared" ca="1" si="13"/>
        <v>No</v>
      </c>
      <c r="Q37" s="60" t="str">
        <f t="shared" ca="1" si="13"/>
        <v>No</v>
      </c>
      <c r="R37" s="60" t="str">
        <f t="shared" ca="1" si="13"/>
        <v>No</v>
      </c>
      <c r="S37" s="60" t="str">
        <f t="shared" ca="1" si="13"/>
        <v>No</v>
      </c>
      <c r="T37" s="60" t="str">
        <f t="shared" ca="1" si="13"/>
        <v>No</v>
      </c>
      <c r="U37" s="60" t="str">
        <f t="shared" ca="1" si="13"/>
        <v>No</v>
      </c>
      <c r="V37" s="61" t="str">
        <f t="shared" ca="1" si="13"/>
        <v>No</v>
      </c>
    </row>
  </sheetData>
  <sortState ref="A47:O50">
    <sortCondition ref="B47:B50"/>
  </sortState>
  <conditionalFormatting sqref="D38:D1048576">
    <cfRule type="cellIs" dxfId="158" priority="705" operator="equal">
      <formula>20</formula>
    </cfRule>
    <cfRule type="cellIs" dxfId="157" priority="706" operator="equal">
      <formula>1</formula>
    </cfRule>
  </conditionalFormatting>
  <conditionalFormatting sqref="G2:O4 V2:V4">
    <cfRule type="cellIs" dxfId="156" priority="333" operator="equal">
      <formula>"No"</formula>
    </cfRule>
    <cfRule type="cellIs" dxfId="155" priority="334" operator="equal">
      <formula>"Yes"</formula>
    </cfRule>
  </conditionalFormatting>
  <conditionalFormatting sqref="G2:O4 V2:V4">
    <cfRule type="cellIs" dxfId="154" priority="315" operator="equal">
      <formula>"No"</formula>
    </cfRule>
    <cfRule type="cellIs" dxfId="153" priority="316" operator="equal">
      <formula>"Yes"</formula>
    </cfRule>
  </conditionalFormatting>
  <conditionalFormatting sqref="G29:O29 V29">
    <cfRule type="cellIs" dxfId="152" priority="243" operator="equal">
      <formula>"No"</formula>
    </cfRule>
    <cfRule type="cellIs" dxfId="151" priority="244" operator="equal">
      <formula>"Yes"</formula>
    </cfRule>
  </conditionalFormatting>
  <conditionalFormatting sqref="G30:O31 V30:V31">
    <cfRule type="cellIs" dxfId="150" priority="237" operator="equal">
      <formula>"No"</formula>
    </cfRule>
    <cfRule type="cellIs" dxfId="149" priority="238" operator="equal">
      <formula>"Yes"</formula>
    </cfRule>
  </conditionalFormatting>
  <conditionalFormatting sqref="A29">
    <cfRule type="cellIs" dxfId="148" priority="239" operator="equal">
      <formula>"No"</formula>
    </cfRule>
    <cfRule type="cellIs" dxfId="147" priority="240" operator="equal">
      <formula>"Yes"</formula>
    </cfRule>
  </conditionalFormatting>
  <conditionalFormatting sqref="A30:A31">
    <cfRule type="cellIs" dxfId="146" priority="233" operator="equal">
      <formula>"No"</formula>
    </cfRule>
    <cfRule type="cellIs" dxfId="145" priority="234" operator="equal">
      <formula>"Yes"</formula>
    </cfRule>
  </conditionalFormatting>
  <conditionalFormatting sqref="G32:O32 V32">
    <cfRule type="cellIs" dxfId="144" priority="231" operator="equal">
      <formula>"No"</formula>
    </cfRule>
    <cfRule type="cellIs" dxfId="143" priority="232" operator="equal">
      <formula>"Yes"</formula>
    </cfRule>
  </conditionalFormatting>
  <conditionalFormatting sqref="G33:O34 V33:V34">
    <cfRule type="cellIs" dxfId="142" priority="225" operator="equal">
      <formula>"No"</formula>
    </cfRule>
    <cfRule type="cellIs" dxfId="141" priority="226" operator="equal">
      <formula>"Yes"</formula>
    </cfRule>
  </conditionalFormatting>
  <conditionalFormatting sqref="G8:O8 G10:O10 V10 V8">
    <cfRule type="cellIs" dxfId="140" priority="205" operator="equal">
      <formula>"No"</formula>
    </cfRule>
    <cfRule type="cellIs" dxfId="139" priority="206" operator="equal">
      <formula>"Yes"</formula>
    </cfRule>
  </conditionalFormatting>
  <conditionalFormatting sqref="G9:O9 V9">
    <cfRule type="cellIs" dxfId="138" priority="203" operator="equal">
      <formula>"No"</formula>
    </cfRule>
    <cfRule type="cellIs" dxfId="137" priority="204" operator="equal">
      <formula>"Yes"</formula>
    </cfRule>
  </conditionalFormatting>
  <conditionalFormatting sqref="G8:O10 V8:V10">
    <cfRule type="cellIs" dxfId="136" priority="201" operator="equal">
      <formula>"No"</formula>
    </cfRule>
    <cfRule type="cellIs" dxfId="135" priority="202" operator="equal">
      <formula>"Yes"</formula>
    </cfRule>
  </conditionalFormatting>
  <conditionalFormatting sqref="G11:O11 G13:O13 V13 V11">
    <cfRule type="cellIs" dxfId="134" priority="199" operator="equal">
      <formula>"No"</formula>
    </cfRule>
    <cfRule type="cellIs" dxfId="133" priority="200" operator="equal">
      <formula>"Yes"</formula>
    </cfRule>
  </conditionalFormatting>
  <conditionalFormatting sqref="G12:O12 V12">
    <cfRule type="cellIs" dxfId="132" priority="197" operator="equal">
      <formula>"No"</formula>
    </cfRule>
    <cfRule type="cellIs" dxfId="131" priority="198" operator="equal">
      <formula>"Yes"</formula>
    </cfRule>
  </conditionalFormatting>
  <conditionalFormatting sqref="G11:O13 V11:V13">
    <cfRule type="cellIs" dxfId="130" priority="195" operator="equal">
      <formula>"No"</formula>
    </cfRule>
    <cfRule type="cellIs" dxfId="129" priority="196" operator="equal">
      <formula>"Yes"</formula>
    </cfRule>
  </conditionalFormatting>
  <conditionalFormatting sqref="P2:U4">
    <cfRule type="cellIs" dxfId="128" priority="165" operator="equal">
      <formula>"No"</formula>
    </cfRule>
    <cfRule type="cellIs" dxfId="127" priority="166" operator="equal">
      <formula>"Yes"</formula>
    </cfRule>
  </conditionalFormatting>
  <conditionalFormatting sqref="P2:U4">
    <cfRule type="cellIs" dxfId="126" priority="157" operator="equal">
      <formula>"No"</formula>
    </cfRule>
    <cfRule type="cellIs" dxfId="125" priority="158" operator="equal">
      <formula>"Yes"</formula>
    </cfRule>
  </conditionalFormatting>
  <conditionalFormatting sqref="P29:U29">
    <cfRule type="cellIs" dxfId="124" priority="131" operator="equal">
      <formula>"No"</formula>
    </cfRule>
    <cfRule type="cellIs" dxfId="123" priority="132" operator="equal">
      <formula>"Yes"</formula>
    </cfRule>
  </conditionalFormatting>
  <conditionalFormatting sqref="P30:U31">
    <cfRule type="cellIs" dxfId="122" priority="129" operator="equal">
      <formula>"No"</formula>
    </cfRule>
    <cfRule type="cellIs" dxfId="121" priority="130" operator="equal">
      <formula>"Yes"</formula>
    </cfRule>
  </conditionalFormatting>
  <conditionalFormatting sqref="P32:U32">
    <cfRule type="cellIs" dxfId="120" priority="127" operator="equal">
      <formula>"No"</formula>
    </cfRule>
    <cfRule type="cellIs" dxfId="119" priority="128" operator="equal">
      <formula>"Yes"</formula>
    </cfRule>
  </conditionalFormatting>
  <conditionalFormatting sqref="P33:U34">
    <cfRule type="cellIs" dxfId="118" priority="125" operator="equal">
      <formula>"No"</formula>
    </cfRule>
    <cfRule type="cellIs" dxfId="117" priority="126" operator="equal">
      <formula>"Yes"</formula>
    </cfRule>
  </conditionalFormatting>
  <conditionalFormatting sqref="P8:U8 P10:U10">
    <cfRule type="cellIs" dxfId="116" priority="117" operator="equal">
      <formula>"No"</formula>
    </cfRule>
    <cfRule type="cellIs" dxfId="115" priority="118" operator="equal">
      <formula>"Yes"</formula>
    </cfRule>
  </conditionalFormatting>
  <conditionalFormatting sqref="P9:U9">
    <cfRule type="cellIs" dxfId="114" priority="115" operator="equal">
      <formula>"No"</formula>
    </cfRule>
    <cfRule type="cellIs" dxfId="113" priority="116" operator="equal">
      <formula>"Yes"</formula>
    </cfRule>
  </conditionalFormatting>
  <conditionalFormatting sqref="P8:U10">
    <cfRule type="cellIs" dxfId="112" priority="113" operator="equal">
      <formula>"No"</formula>
    </cfRule>
    <cfRule type="cellIs" dxfId="111" priority="114" operator="equal">
      <formula>"Yes"</formula>
    </cfRule>
  </conditionalFormatting>
  <conditionalFormatting sqref="P11:U11 P13:U13">
    <cfRule type="cellIs" dxfId="110" priority="111" operator="equal">
      <formula>"No"</formula>
    </cfRule>
    <cfRule type="cellIs" dxfId="109" priority="112" operator="equal">
      <formula>"Yes"</formula>
    </cfRule>
  </conditionalFormatting>
  <conditionalFormatting sqref="P12:U12">
    <cfRule type="cellIs" dxfId="108" priority="109" operator="equal">
      <formula>"No"</formula>
    </cfRule>
    <cfRule type="cellIs" dxfId="107" priority="110" operator="equal">
      <formula>"Yes"</formula>
    </cfRule>
  </conditionalFormatting>
  <conditionalFormatting sqref="P11:U13">
    <cfRule type="cellIs" dxfId="106" priority="107" operator="equal">
      <formula>"No"</formula>
    </cfRule>
    <cfRule type="cellIs" dxfId="105" priority="108" operator="equal">
      <formula>"Yes"</formula>
    </cfRule>
  </conditionalFormatting>
  <conditionalFormatting sqref="D29:D34 D2:D4 D8:D13">
    <cfRule type="cellIs" dxfId="104" priority="97" operator="equal">
      <formula>20</formula>
    </cfRule>
    <cfRule type="cellIs" dxfId="103" priority="98" operator="equal">
      <formula>1</formula>
    </cfRule>
  </conditionalFormatting>
  <conditionalFormatting sqref="G14:O14 G16:O16 V16 V14">
    <cfRule type="cellIs" dxfId="102" priority="85" operator="equal">
      <formula>"No"</formula>
    </cfRule>
    <cfRule type="cellIs" dxfId="101" priority="86" operator="equal">
      <formula>"Yes"</formula>
    </cfRule>
  </conditionalFormatting>
  <conditionalFormatting sqref="G15:O15 V15">
    <cfRule type="cellIs" dxfId="100" priority="83" operator="equal">
      <formula>"No"</formula>
    </cfRule>
    <cfRule type="cellIs" dxfId="99" priority="84" operator="equal">
      <formula>"Yes"</formula>
    </cfRule>
  </conditionalFormatting>
  <conditionalFormatting sqref="G14:O16 V14:V16">
    <cfRule type="cellIs" dxfId="98" priority="81" operator="equal">
      <formula>"No"</formula>
    </cfRule>
    <cfRule type="cellIs" dxfId="97" priority="82" operator="equal">
      <formula>"Yes"</formula>
    </cfRule>
  </conditionalFormatting>
  <conditionalFormatting sqref="P14:U14 P16:U16">
    <cfRule type="cellIs" dxfId="96" priority="79" operator="equal">
      <formula>"No"</formula>
    </cfRule>
    <cfRule type="cellIs" dxfId="95" priority="80" operator="equal">
      <formula>"Yes"</formula>
    </cfRule>
  </conditionalFormatting>
  <conditionalFormatting sqref="P15:U15">
    <cfRule type="cellIs" dxfId="94" priority="77" operator="equal">
      <formula>"No"</formula>
    </cfRule>
    <cfRule type="cellIs" dxfId="93" priority="78" operator="equal">
      <formula>"Yes"</formula>
    </cfRule>
  </conditionalFormatting>
  <conditionalFormatting sqref="P14:U16">
    <cfRule type="cellIs" dxfId="92" priority="75" operator="equal">
      <formula>"No"</formula>
    </cfRule>
    <cfRule type="cellIs" dxfId="91" priority="76" operator="equal">
      <formula>"Yes"</formula>
    </cfRule>
  </conditionalFormatting>
  <conditionalFormatting sqref="D14:D16">
    <cfRule type="cellIs" dxfId="90" priority="73" operator="equal">
      <formula>20</formula>
    </cfRule>
    <cfRule type="cellIs" dxfId="89" priority="74" operator="equal">
      <formula>1</formula>
    </cfRule>
  </conditionalFormatting>
  <conditionalFormatting sqref="G17:O17 V17">
    <cfRule type="cellIs" dxfId="88" priority="71" operator="equal">
      <formula>"No"</formula>
    </cfRule>
    <cfRule type="cellIs" dxfId="87" priority="72" operator="equal">
      <formula>"Yes"</formula>
    </cfRule>
  </conditionalFormatting>
  <conditionalFormatting sqref="G18:O19 V18:V19">
    <cfRule type="cellIs" dxfId="86" priority="69" operator="equal">
      <formula>"No"</formula>
    </cfRule>
    <cfRule type="cellIs" dxfId="85" priority="70" operator="equal">
      <formula>"Yes"</formula>
    </cfRule>
  </conditionalFormatting>
  <conditionalFormatting sqref="G20:O20 V20">
    <cfRule type="cellIs" dxfId="84" priority="67" operator="equal">
      <formula>"No"</formula>
    </cfRule>
    <cfRule type="cellIs" dxfId="83" priority="68" operator="equal">
      <formula>"Yes"</formula>
    </cfRule>
  </conditionalFormatting>
  <conditionalFormatting sqref="G21:O22 V21:V22">
    <cfRule type="cellIs" dxfId="82" priority="65" operator="equal">
      <formula>"No"</formula>
    </cfRule>
    <cfRule type="cellIs" dxfId="81" priority="66" operator="equal">
      <formula>"Yes"</formula>
    </cfRule>
  </conditionalFormatting>
  <conditionalFormatting sqref="G23:O23 V23">
    <cfRule type="cellIs" dxfId="80" priority="63" operator="equal">
      <formula>"No"</formula>
    </cfRule>
    <cfRule type="cellIs" dxfId="79" priority="64" operator="equal">
      <formula>"Yes"</formula>
    </cfRule>
  </conditionalFormatting>
  <conditionalFormatting sqref="G24:O25 V24:V25">
    <cfRule type="cellIs" dxfId="78" priority="61" operator="equal">
      <formula>"No"</formula>
    </cfRule>
    <cfRule type="cellIs" dxfId="77" priority="62" operator="equal">
      <formula>"Yes"</formula>
    </cfRule>
  </conditionalFormatting>
  <conditionalFormatting sqref="P17:U17">
    <cfRule type="cellIs" dxfId="76" priority="59" operator="equal">
      <formula>"No"</formula>
    </cfRule>
    <cfRule type="cellIs" dxfId="75" priority="60" operator="equal">
      <formula>"Yes"</formula>
    </cfRule>
  </conditionalFormatting>
  <conditionalFormatting sqref="P18:U19">
    <cfRule type="cellIs" dxfId="74" priority="57" operator="equal">
      <formula>"No"</formula>
    </cfRule>
    <cfRule type="cellIs" dxfId="73" priority="58" operator="equal">
      <formula>"Yes"</formula>
    </cfRule>
  </conditionalFormatting>
  <conditionalFormatting sqref="P20:U20">
    <cfRule type="cellIs" dxfId="72" priority="55" operator="equal">
      <formula>"No"</formula>
    </cfRule>
    <cfRule type="cellIs" dxfId="71" priority="56" operator="equal">
      <formula>"Yes"</formula>
    </cfRule>
  </conditionalFormatting>
  <conditionalFormatting sqref="P21:U22">
    <cfRule type="cellIs" dxfId="70" priority="53" operator="equal">
      <formula>"No"</formula>
    </cfRule>
    <cfRule type="cellIs" dxfId="69" priority="54" operator="equal">
      <formula>"Yes"</formula>
    </cfRule>
  </conditionalFormatting>
  <conditionalFormatting sqref="P23:U23">
    <cfRule type="cellIs" dxfId="68" priority="51" operator="equal">
      <formula>"No"</formula>
    </cfRule>
    <cfRule type="cellIs" dxfId="67" priority="52" operator="equal">
      <formula>"Yes"</formula>
    </cfRule>
  </conditionalFormatting>
  <conditionalFormatting sqref="P24:U25">
    <cfRule type="cellIs" dxfId="66" priority="49" operator="equal">
      <formula>"No"</formula>
    </cfRule>
    <cfRule type="cellIs" dxfId="65" priority="50" operator="equal">
      <formula>"Yes"</formula>
    </cfRule>
  </conditionalFormatting>
  <conditionalFormatting sqref="A20 A23">
    <cfRule type="cellIs" dxfId="64" priority="47" operator="equal">
      <formula>"No"</formula>
    </cfRule>
    <cfRule type="cellIs" dxfId="63" priority="48" operator="equal">
      <formula>"Yes"</formula>
    </cfRule>
  </conditionalFormatting>
  <conditionalFormatting sqref="A21:A22 A24:A25">
    <cfRule type="cellIs" dxfId="62" priority="45" operator="equal">
      <formula>"No"</formula>
    </cfRule>
    <cfRule type="cellIs" dxfId="61" priority="46" operator="equal">
      <formula>"Yes"</formula>
    </cfRule>
  </conditionalFormatting>
  <conditionalFormatting sqref="A17">
    <cfRule type="cellIs" dxfId="60" priority="43" operator="equal">
      <formula>"No"</formula>
    </cfRule>
    <cfRule type="cellIs" dxfId="59" priority="44" operator="equal">
      <formula>"Yes"</formula>
    </cfRule>
  </conditionalFormatting>
  <conditionalFormatting sqref="A18:A19">
    <cfRule type="cellIs" dxfId="58" priority="41" operator="equal">
      <formula>"No"</formula>
    </cfRule>
    <cfRule type="cellIs" dxfId="57" priority="42" operator="equal">
      <formula>"Yes"</formula>
    </cfRule>
  </conditionalFormatting>
  <conditionalFormatting sqref="G26:O26 V26">
    <cfRule type="cellIs" dxfId="56" priority="39" operator="equal">
      <formula>"No"</formula>
    </cfRule>
    <cfRule type="cellIs" dxfId="55" priority="40" operator="equal">
      <formula>"Yes"</formula>
    </cfRule>
  </conditionalFormatting>
  <conditionalFormatting sqref="G27:O28 V27:V28">
    <cfRule type="cellIs" dxfId="54" priority="37" operator="equal">
      <formula>"No"</formula>
    </cfRule>
    <cfRule type="cellIs" dxfId="53" priority="38" operator="equal">
      <formula>"Yes"</formula>
    </cfRule>
  </conditionalFormatting>
  <conditionalFormatting sqref="P26:U26">
    <cfRule type="cellIs" dxfId="52" priority="35" operator="equal">
      <formula>"No"</formula>
    </cfRule>
    <cfRule type="cellIs" dxfId="51" priority="36" operator="equal">
      <formula>"Yes"</formula>
    </cfRule>
  </conditionalFormatting>
  <conditionalFormatting sqref="P27:U28">
    <cfRule type="cellIs" dxfId="50" priority="33" operator="equal">
      <formula>"No"</formula>
    </cfRule>
    <cfRule type="cellIs" dxfId="49" priority="34" operator="equal">
      <formula>"Yes"</formula>
    </cfRule>
  </conditionalFormatting>
  <conditionalFormatting sqref="A26">
    <cfRule type="cellIs" dxfId="48" priority="31" operator="equal">
      <formula>"No"</formula>
    </cfRule>
    <cfRule type="cellIs" dxfId="47" priority="32" operator="equal">
      <formula>"Yes"</formula>
    </cfRule>
  </conditionalFormatting>
  <conditionalFormatting sqref="A27:A28">
    <cfRule type="cellIs" dxfId="46" priority="29" operator="equal">
      <formula>"No"</formula>
    </cfRule>
    <cfRule type="cellIs" dxfId="45" priority="30" operator="equal">
      <formula>"Yes"</formula>
    </cfRule>
  </conditionalFormatting>
  <conditionalFormatting sqref="A32">
    <cfRule type="cellIs" dxfId="44" priority="27" operator="equal">
      <formula>"No"</formula>
    </cfRule>
    <cfRule type="cellIs" dxfId="43" priority="28" operator="equal">
      <formula>"Yes"</formula>
    </cfRule>
  </conditionalFormatting>
  <conditionalFormatting sqref="A33:A34">
    <cfRule type="cellIs" dxfId="42" priority="25" operator="equal">
      <formula>"No"</formula>
    </cfRule>
    <cfRule type="cellIs" dxfId="41" priority="26" operator="equal">
      <formula>"Yes"</formula>
    </cfRule>
  </conditionalFormatting>
  <conditionalFormatting sqref="G5:O7 V5:V7">
    <cfRule type="cellIs" dxfId="40" priority="23" operator="equal">
      <formula>"No"</formula>
    </cfRule>
    <cfRule type="cellIs" dxfId="39" priority="24" operator="equal">
      <formula>"Yes"</formula>
    </cfRule>
  </conditionalFormatting>
  <conditionalFormatting sqref="G5:O7 V5:V7">
    <cfRule type="cellIs" dxfId="38" priority="21" operator="equal">
      <formula>"No"</formula>
    </cfRule>
    <cfRule type="cellIs" dxfId="37" priority="22" operator="equal">
      <formula>"Yes"</formula>
    </cfRule>
  </conditionalFormatting>
  <conditionalFormatting sqref="P5:U7">
    <cfRule type="cellIs" dxfId="36" priority="19" operator="equal">
      <formula>"No"</formula>
    </cfRule>
    <cfRule type="cellIs" dxfId="35" priority="20" operator="equal">
      <formula>"Yes"</formula>
    </cfRule>
  </conditionalFormatting>
  <conditionalFormatting sqref="P5:U7">
    <cfRule type="cellIs" dxfId="34" priority="17" operator="equal">
      <formula>"No"</formula>
    </cfRule>
    <cfRule type="cellIs" dxfId="33" priority="18" operator="equal">
      <formula>"Yes"</formula>
    </cfRule>
  </conditionalFormatting>
  <conditionalFormatting sqref="D5:D7">
    <cfRule type="cellIs" dxfId="32" priority="15" operator="equal">
      <formula>20</formula>
    </cfRule>
    <cfRule type="cellIs" dxfId="31" priority="16" operator="equal">
      <formula>1</formula>
    </cfRule>
  </conditionalFormatting>
  <conditionalFormatting sqref="G35:O35 V35">
    <cfRule type="cellIs" dxfId="30" priority="13" operator="equal">
      <formula>"No"</formula>
    </cfRule>
    <cfRule type="cellIs" dxfId="29" priority="14" operator="equal">
      <formula>"Yes"</formula>
    </cfRule>
  </conditionalFormatting>
  <conditionalFormatting sqref="G36:O37 V36:V37">
    <cfRule type="cellIs" dxfId="28" priority="11" operator="equal">
      <formula>"No"</formula>
    </cfRule>
    <cfRule type="cellIs" dxfId="27" priority="12" operator="equal">
      <formula>"Yes"</formula>
    </cfRule>
  </conditionalFormatting>
  <conditionalFormatting sqref="P35:U35">
    <cfRule type="cellIs" dxfId="26" priority="9" operator="equal">
      <formula>"No"</formula>
    </cfRule>
    <cfRule type="cellIs" dxfId="25" priority="10" operator="equal">
      <formula>"Yes"</formula>
    </cfRule>
  </conditionalFormatting>
  <conditionalFormatting sqref="P36:U37">
    <cfRule type="cellIs" dxfId="24" priority="7" operator="equal">
      <formula>"No"</formula>
    </cfRule>
    <cfRule type="cellIs" dxfId="23" priority="8" operator="equal">
      <formula>"Yes"</formula>
    </cfRule>
  </conditionalFormatting>
  <conditionalFormatting sqref="D35:D37">
    <cfRule type="cellIs" dxfId="22" priority="5" operator="equal">
      <formula>20</formula>
    </cfRule>
    <cfRule type="cellIs" dxfId="21" priority="6" operator="equal">
      <formula>1</formula>
    </cfRule>
  </conditionalFormatting>
  <conditionalFormatting sqref="A35">
    <cfRule type="cellIs" dxfId="20" priority="3" operator="equal">
      <formula>"No"</formula>
    </cfRule>
    <cfRule type="cellIs" dxfId="19" priority="4" operator="equal">
      <formula>"Yes"</formula>
    </cfRule>
  </conditionalFormatting>
  <conditionalFormatting sqref="A36:A37">
    <cfRule type="cellIs" dxfId="18" priority="1" operator="equal">
      <formula>"No"</formula>
    </cfRule>
    <cfRule type="cellIs" dxfId="17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2"/>
  <sheetViews>
    <sheetView showGridLines="0" tabSelected="1" zoomScaleNormal="100" workbookViewId="0">
      <pane ySplit="2" topLeftCell="A3" activePane="bottomLeft" state="frozen"/>
      <selection pane="bottomLeft" activeCell="A22" sqref="A22"/>
    </sheetView>
  </sheetViews>
  <sheetFormatPr defaultRowHeight="15.75" x14ac:dyDescent="0.25"/>
  <cols>
    <col min="1" max="1" width="17.875" style="2" bestFit="1" customWidth="1"/>
    <col min="2" max="2" width="6.125" style="2" bestFit="1" customWidth="1"/>
    <col min="3" max="3" width="13" style="2" bestFit="1" customWidth="1"/>
    <col min="4" max="4" width="3.875" style="2" bestFit="1" customWidth="1"/>
    <col min="5" max="5" width="6.375" style="2" bestFit="1" customWidth="1"/>
    <col min="6" max="6" width="7.375" style="2" bestFit="1" customWidth="1"/>
    <col min="7" max="7" width="4.25" style="2" bestFit="1" customWidth="1"/>
    <col min="8" max="8" width="4.75" style="2" bestFit="1" customWidth="1"/>
    <col min="9" max="9" width="4.625" style="2" bestFit="1" customWidth="1"/>
    <col min="10" max="10" width="7.25" style="2" bestFit="1" customWidth="1"/>
    <col min="11" max="11" width="5.375" style="2" bestFit="1" customWidth="1"/>
    <col min="12" max="12" width="4.125" style="2" bestFit="1" customWidth="1"/>
    <col min="13" max="13" width="5.375" style="2" bestFit="1" customWidth="1"/>
    <col min="14" max="14" width="6.125" style="2" bestFit="1" customWidth="1"/>
    <col min="15" max="15" width="4.375" style="2" bestFit="1" customWidth="1"/>
    <col min="16" max="16" width="5.75" style="2" bestFit="1" customWidth="1"/>
    <col min="17" max="17" width="6.25" style="2" bestFit="1" customWidth="1"/>
    <col min="18" max="18" width="7.875" style="2" bestFit="1" customWidth="1"/>
    <col min="19" max="19" width="9" style="2" bestFit="1" customWidth="1"/>
    <col min="20" max="20" width="7.375" style="2" bestFit="1" customWidth="1"/>
    <col min="21" max="21" width="4.375" style="2" bestFit="1" customWidth="1"/>
    <col min="22" max="22" width="6.625" style="2" bestFit="1" customWidth="1"/>
    <col min="23" max="23" width="7.375" style="2" bestFit="1" customWidth="1"/>
    <col min="24" max="16384" width="9" style="2"/>
  </cols>
  <sheetData>
    <row r="1" spans="1:23" s="1" customFormat="1" ht="16.5" thickBot="1" x14ac:dyDescent="0.3">
      <c r="A1" s="3" t="s">
        <v>32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s="24" customFormat="1" ht="32.25" thickBot="1" x14ac:dyDescent="0.3">
      <c r="A2" s="21" t="s">
        <v>6</v>
      </c>
      <c r="B2" s="62" t="s">
        <v>54</v>
      </c>
      <c r="C2" s="85" t="s">
        <v>33</v>
      </c>
      <c r="D2" s="87" t="s">
        <v>34</v>
      </c>
      <c r="E2" s="55" t="s">
        <v>36</v>
      </c>
      <c r="F2" s="23" t="s">
        <v>37</v>
      </c>
      <c r="G2" s="39" t="s">
        <v>38</v>
      </c>
      <c r="H2" s="37" t="s">
        <v>39</v>
      </c>
      <c r="I2" s="35" t="s">
        <v>40</v>
      </c>
      <c r="J2" s="51" t="s">
        <v>41</v>
      </c>
      <c r="K2" s="22" t="s">
        <v>56</v>
      </c>
      <c r="L2" s="41" t="s">
        <v>42</v>
      </c>
      <c r="M2" s="45" t="s">
        <v>43</v>
      </c>
      <c r="N2" s="47" t="s">
        <v>44</v>
      </c>
      <c r="O2" s="49" t="s">
        <v>45</v>
      </c>
      <c r="P2" s="22" t="s">
        <v>46</v>
      </c>
      <c r="Q2" s="43" t="s">
        <v>47</v>
      </c>
      <c r="R2" s="23" t="s">
        <v>70</v>
      </c>
      <c r="S2" s="33" t="s">
        <v>55</v>
      </c>
      <c r="T2" s="66" t="s">
        <v>0</v>
      </c>
      <c r="U2" s="97" t="s">
        <v>35</v>
      </c>
      <c r="V2" s="95" t="s">
        <v>71</v>
      </c>
      <c r="W2" s="68" t="s">
        <v>48</v>
      </c>
    </row>
    <row r="3" spans="1:23" x14ac:dyDescent="0.25">
      <c r="A3" s="31" t="s">
        <v>50</v>
      </c>
      <c r="B3" s="63">
        <v>1</v>
      </c>
      <c r="C3" s="86" t="s">
        <v>49</v>
      </c>
      <c r="D3" s="88">
        <v>0</v>
      </c>
      <c r="E3" s="65"/>
      <c r="F3" s="26"/>
      <c r="G3" s="40"/>
      <c r="H3" s="38"/>
      <c r="I3" s="36"/>
      <c r="J3" s="52"/>
      <c r="K3" s="25"/>
      <c r="L3" s="42"/>
      <c r="M3" s="46"/>
      <c r="N3" s="48"/>
      <c r="O3" s="50"/>
      <c r="P3" s="25"/>
      <c r="Q3" s="44"/>
      <c r="R3" s="26">
        <f t="shared" ref="R3:R13" si="0">SUM(E3:Q3)</f>
        <v>0</v>
      </c>
      <c r="S3" s="34"/>
      <c r="T3" s="67"/>
      <c r="U3" s="98">
        <v>30</v>
      </c>
      <c r="V3" s="96">
        <f t="shared" ref="V3:V13" si="1">U3+T3-SUM(R3:S3)</f>
        <v>30</v>
      </c>
      <c r="W3" s="69">
        <f t="shared" ref="W3:W13" si="2">SMALL(U3:V3,1)</f>
        <v>30</v>
      </c>
    </row>
    <row r="4" spans="1:23" x14ac:dyDescent="0.25">
      <c r="A4" s="31" t="s">
        <v>72</v>
      </c>
      <c r="B4" s="63">
        <v>1</v>
      </c>
      <c r="C4" s="86" t="s">
        <v>49</v>
      </c>
      <c r="D4" s="88">
        <v>0</v>
      </c>
      <c r="E4" s="65"/>
      <c r="F4" s="26"/>
      <c r="G4" s="40">
        <v>8</v>
      </c>
      <c r="H4" s="38"/>
      <c r="I4" s="36"/>
      <c r="J4" s="52"/>
      <c r="K4" s="25"/>
      <c r="L4" s="42"/>
      <c r="M4" s="46"/>
      <c r="N4" s="48"/>
      <c r="O4" s="50"/>
      <c r="P4" s="25"/>
      <c r="Q4" s="44"/>
      <c r="R4" s="26">
        <f t="shared" si="0"/>
        <v>8</v>
      </c>
      <c r="S4" s="34"/>
      <c r="T4" s="67">
        <v>10</v>
      </c>
      <c r="U4" s="98">
        <v>18</v>
      </c>
      <c r="V4" s="96">
        <f t="shared" si="1"/>
        <v>20</v>
      </c>
      <c r="W4" s="69">
        <f t="shared" si="2"/>
        <v>18</v>
      </c>
    </row>
    <row r="5" spans="1:23" x14ac:dyDescent="0.25">
      <c r="A5" s="31" t="s">
        <v>85</v>
      </c>
      <c r="B5" s="63">
        <v>1</v>
      </c>
      <c r="C5" s="86" t="s">
        <v>102</v>
      </c>
      <c r="D5" s="88">
        <v>1</v>
      </c>
      <c r="E5" s="65"/>
      <c r="F5" s="26"/>
      <c r="G5" s="40">
        <v>6</v>
      </c>
      <c r="H5" s="38"/>
      <c r="I5" s="36"/>
      <c r="J5" s="52"/>
      <c r="K5" s="25"/>
      <c r="L5" s="42"/>
      <c r="M5" s="46"/>
      <c r="N5" s="48"/>
      <c r="O5" s="50"/>
      <c r="P5" s="25"/>
      <c r="Q5" s="44"/>
      <c r="R5" s="26">
        <f t="shared" si="0"/>
        <v>6</v>
      </c>
      <c r="S5" s="34"/>
      <c r="T5" s="67">
        <v>9</v>
      </c>
      <c r="U5" s="98">
        <v>23</v>
      </c>
      <c r="V5" s="96">
        <f t="shared" si="1"/>
        <v>26</v>
      </c>
      <c r="W5" s="69">
        <f t="shared" si="2"/>
        <v>23</v>
      </c>
    </row>
    <row r="6" spans="1:23" x14ac:dyDescent="0.25">
      <c r="A6" s="31" t="s">
        <v>58</v>
      </c>
      <c r="B6" s="63">
        <v>1</v>
      </c>
      <c r="C6" s="86" t="s">
        <v>49</v>
      </c>
      <c r="D6" s="88">
        <v>0</v>
      </c>
      <c r="E6" s="65"/>
      <c r="F6" s="26"/>
      <c r="G6" s="40"/>
      <c r="H6" s="38"/>
      <c r="I6" s="36"/>
      <c r="J6" s="52"/>
      <c r="K6" s="25"/>
      <c r="L6" s="42"/>
      <c r="M6" s="46"/>
      <c r="N6" s="48"/>
      <c r="O6" s="50"/>
      <c r="P6" s="25"/>
      <c r="Q6" s="44"/>
      <c r="R6" s="26">
        <f t="shared" si="0"/>
        <v>0</v>
      </c>
      <c r="S6" s="34"/>
      <c r="T6" s="67"/>
      <c r="U6" s="98">
        <v>33</v>
      </c>
      <c r="V6" s="96">
        <f t="shared" si="1"/>
        <v>33</v>
      </c>
      <c r="W6" s="69">
        <f t="shared" si="2"/>
        <v>33</v>
      </c>
    </row>
    <row r="7" spans="1:23" x14ac:dyDescent="0.25">
      <c r="A7" s="31" t="s">
        <v>59</v>
      </c>
      <c r="B7" s="63">
        <v>1</v>
      </c>
      <c r="C7" s="185" t="s">
        <v>135</v>
      </c>
      <c r="D7" s="88">
        <v>1</v>
      </c>
      <c r="E7" s="65">
        <v>9</v>
      </c>
      <c r="F7" s="26"/>
      <c r="G7" s="40"/>
      <c r="H7" s="38"/>
      <c r="I7" s="36"/>
      <c r="J7" s="52"/>
      <c r="K7" s="25"/>
      <c r="L7" s="42"/>
      <c r="M7" s="46"/>
      <c r="N7" s="48"/>
      <c r="O7" s="50"/>
      <c r="P7" s="25"/>
      <c r="Q7" s="44"/>
      <c r="R7" s="26">
        <f t="shared" si="0"/>
        <v>9</v>
      </c>
      <c r="S7" s="34"/>
      <c r="T7" s="67"/>
      <c r="U7" s="98">
        <f>22+3</f>
        <v>25</v>
      </c>
      <c r="V7" s="96">
        <f t="shared" si="1"/>
        <v>16</v>
      </c>
      <c r="W7" s="69">
        <f t="shared" si="2"/>
        <v>16</v>
      </c>
    </row>
    <row r="8" spans="1:23" x14ac:dyDescent="0.25">
      <c r="A8" s="31" t="s">
        <v>84</v>
      </c>
      <c r="B8" s="63">
        <v>1</v>
      </c>
      <c r="C8" s="86" t="s">
        <v>49</v>
      </c>
      <c r="D8" s="88">
        <v>0</v>
      </c>
      <c r="E8" s="65"/>
      <c r="F8" s="26"/>
      <c r="G8" s="40"/>
      <c r="H8" s="38"/>
      <c r="I8" s="36"/>
      <c r="J8" s="52"/>
      <c r="K8" s="25"/>
      <c r="L8" s="42"/>
      <c r="M8" s="46"/>
      <c r="N8" s="48"/>
      <c r="O8" s="50"/>
      <c r="P8" s="25"/>
      <c r="Q8" s="44"/>
      <c r="R8" s="26">
        <f t="shared" si="0"/>
        <v>0</v>
      </c>
      <c r="S8" s="34"/>
      <c r="T8" s="67"/>
      <c r="U8" s="98">
        <v>38</v>
      </c>
      <c r="V8" s="96">
        <f t="shared" si="1"/>
        <v>38</v>
      </c>
      <c r="W8" s="69">
        <f t="shared" si="2"/>
        <v>38</v>
      </c>
    </row>
    <row r="9" spans="1:23" x14ac:dyDescent="0.25">
      <c r="A9" s="89" t="s">
        <v>57</v>
      </c>
      <c r="B9" s="90">
        <v>2</v>
      </c>
      <c r="C9" s="86" t="s">
        <v>49</v>
      </c>
      <c r="D9" s="88">
        <v>0</v>
      </c>
      <c r="E9" s="65"/>
      <c r="F9" s="26"/>
      <c r="G9" s="40"/>
      <c r="H9" s="38"/>
      <c r="I9" s="36"/>
      <c r="J9" s="52"/>
      <c r="K9" s="25"/>
      <c r="L9" s="42"/>
      <c r="M9" s="46"/>
      <c r="N9" s="48"/>
      <c r="O9" s="50"/>
      <c r="P9" s="25"/>
      <c r="Q9" s="44"/>
      <c r="R9" s="26">
        <f t="shared" si="0"/>
        <v>0</v>
      </c>
      <c r="S9" s="34"/>
      <c r="T9" s="67"/>
      <c r="U9" s="98">
        <v>23</v>
      </c>
      <c r="V9" s="96">
        <f t="shared" si="1"/>
        <v>23</v>
      </c>
      <c r="W9" s="69">
        <f t="shared" si="2"/>
        <v>23</v>
      </c>
    </row>
    <row r="10" spans="1:23" x14ac:dyDescent="0.25">
      <c r="A10" s="89" t="s">
        <v>81</v>
      </c>
      <c r="B10" s="90">
        <v>2</v>
      </c>
      <c r="C10" s="86" t="s">
        <v>49</v>
      </c>
      <c r="D10" s="88">
        <v>0</v>
      </c>
      <c r="E10" s="65"/>
      <c r="F10" s="26"/>
      <c r="G10" s="40"/>
      <c r="H10" s="38"/>
      <c r="I10" s="36"/>
      <c r="J10" s="52"/>
      <c r="K10" s="25"/>
      <c r="L10" s="42"/>
      <c r="M10" s="46"/>
      <c r="N10" s="48"/>
      <c r="O10" s="50"/>
      <c r="P10" s="25"/>
      <c r="Q10" s="44"/>
      <c r="R10" s="26">
        <f t="shared" si="0"/>
        <v>0</v>
      </c>
      <c r="S10" s="34"/>
      <c r="T10" s="67"/>
      <c r="U10" s="98">
        <v>30</v>
      </c>
      <c r="V10" s="96">
        <f t="shared" si="1"/>
        <v>30</v>
      </c>
      <c r="W10" s="69">
        <f t="shared" si="2"/>
        <v>30</v>
      </c>
    </row>
    <row r="11" spans="1:23" x14ac:dyDescent="0.25">
      <c r="A11" s="89" t="s">
        <v>82</v>
      </c>
      <c r="B11" s="90">
        <v>2</v>
      </c>
      <c r="C11" s="86" t="s">
        <v>49</v>
      </c>
      <c r="D11" s="88">
        <v>0</v>
      </c>
      <c r="E11" s="65"/>
      <c r="F11" s="26"/>
      <c r="G11" s="40"/>
      <c r="H11" s="38"/>
      <c r="I11" s="36"/>
      <c r="J11" s="52"/>
      <c r="K11" s="25"/>
      <c r="L11" s="42"/>
      <c r="M11" s="46"/>
      <c r="N11" s="48"/>
      <c r="O11" s="50"/>
      <c r="P11" s="25"/>
      <c r="Q11" s="44"/>
      <c r="R11" s="26">
        <f t="shared" si="0"/>
        <v>0</v>
      </c>
      <c r="S11" s="34"/>
      <c r="T11" s="67"/>
      <c r="U11" s="98">
        <v>19</v>
      </c>
      <c r="V11" s="96">
        <f t="shared" si="1"/>
        <v>19</v>
      </c>
      <c r="W11" s="69">
        <f t="shared" si="2"/>
        <v>19</v>
      </c>
    </row>
    <row r="12" spans="1:23" x14ac:dyDescent="0.25">
      <c r="A12" s="89" t="s">
        <v>80</v>
      </c>
      <c r="B12" s="90">
        <v>2</v>
      </c>
      <c r="C12" s="86" t="s">
        <v>49</v>
      </c>
      <c r="D12" s="88">
        <v>0</v>
      </c>
      <c r="E12" s="65"/>
      <c r="F12" s="26"/>
      <c r="G12" s="40"/>
      <c r="H12" s="38"/>
      <c r="I12" s="36"/>
      <c r="J12" s="52"/>
      <c r="K12" s="25"/>
      <c r="L12" s="42"/>
      <c r="M12" s="46"/>
      <c r="N12" s="48"/>
      <c r="O12" s="50"/>
      <c r="P12" s="25"/>
      <c r="Q12" s="44"/>
      <c r="R12" s="26">
        <f t="shared" si="0"/>
        <v>0</v>
      </c>
      <c r="S12" s="34"/>
      <c r="T12" s="67"/>
      <c r="U12" s="98">
        <v>28</v>
      </c>
      <c r="V12" s="96">
        <f t="shared" si="1"/>
        <v>28</v>
      </c>
      <c r="W12" s="69">
        <f t="shared" si="2"/>
        <v>28</v>
      </c>
    </row>
    <row r="13" spans="1:23" x14ac:dyDescent="0.25">
      <c r="A13" s="78" t="s">
        <v>63</v>
      </c>
      <c r="B13" s="79">
        <v>1</v>
      </c>
      <c r="C13" s="86" t="s">
        <v>49</v>
      </c>
      <c r="D13" s="88">
        <v>0</v>
      </c>
      <c r="E13" s="65"/>
      <c r="F13" s="26"/>
      <c r="G13" s="40"/>
      <c r="H13" s="38"/>
      <c r="I13" s="36"/>
      <c r="J13" s="52"/>
      <c r="K13" s="25"/>
      <c r="L13" s="42"/>
      <c r="M13" s="46"/>
      <c r="N13" s="48"/>
      <c r="O13" s="50"/>
      <c r="P13" s="25"/>
      <c r="Q13" s="44"/>
      <c r="R13" s="26">
        <f t="shared" si="0"/>
        <v>0</v>
      </c>
      <c r="S13" s="34"/>
      <c r="T13" s="67"/>
      <c r="U13" s="98">
        <v>13</v>
      </c>
      <c r="V13" s="96">
        <f t="shared" si="1"/>
        <v>13</v>
      </c>
      <c r="W13" s="69">
        <f t="shared" si="2"/>
        <v>13</v>
      </c>
    </row>
    <row r="14" spans="1:23" x14ac:dyDescent="0.25">
      <c r="A14" s="78" t="s">
        <v>118</v>
      </c>
      <c r="B14" s="79">
        <v>1</v>
      </c>
      <c r="C14" s="185" t="s">
        <v>131</v>
      </c>
      <c r="D14" s="186">
        <v>5</v>
      </c>
      <c r="E14" s="65"/>
      <c r="F14" s="26"/>
      <c r="G14" s="40"/>
      <c r="H14" s="38"/>
      <c r="I14" s="36"/>
      <c r="J14" s="52"/>
      <c r="K14" s="25"/>
      <c r="L14" s="42"/>
      <c r="M14" s="46"/>
      <c r="N14" s="48"/>
      <c r="O14" s="50"/>
      <c r="P14" s="25"/>
      <c r="Q14" s="44"/>
      <c r="R14" s="26">
        <f t="shared" ref="R14" si="3">SUM(E14:Q14)</f>
        <v>0</v>
      </c>
      <c r="S14" s="34"/>
      <c r="T14" s="67"/>
      <c r="U14" s="98">
        <v>13</v>
      </c>
      <c r="V14" s="96">
        <f t="shared" ref="V14" si="4">U14+T14-SUM(R14:S14)</f>
        <v>13</v>
      </c>
      <c r="W14" s="69">
        <f t="shared" ref="W14" si="5">SMALL(U14:V14,1)</f>
        <v>13</v>
      </c>
    </row>
    <row r="15" spans="1:23" x14ac:dyDescent="0.25">
      <c r="A15" s="32" t="s">
        <v>103</v>
      </c>
      <c r="B15" s="64">
        <v>3</v>
      </c>
      <c r="C15" s="86" t="s">
        <v>49</v>
      </c>
      <c r="D15" s="88">
        <v>0</v>
      </c>
      <c r="E15" s="123"/>
      <c r="F15" s="26"/>
      <c r="G15" s="124"/>
      <c r="H15" s="125"/>
      <c r="I15" s="126"/>
      <c r="J15" s="127"/>
      <c r="K15" s="128"/>
      <c r="L15" s="129"/>
      <c r="M15" s="130"/>
      <c r="N15" s="131"/>
      <c r="O15" s="132"/>
      <c r="P15" s="128"/>
      <c r="Q15" s="133">
        <v>4</v>
      </c>
      <c r="R15" s="26">
        <f t="shared" ref="R15" si="6">SUM(E15:Q15)</f>
        <v>4</v>
      </c>
      <c r="S15" s="134">
        <v>8</v>
      </c>
      <c r="T15" s="135"/>
      <c r="U15" s="98">
        <v>2</v>
      </c>
      <c r="V15" s="96">
        <f t="shared" ref="V15:V20" si="7">U15+T15-SUM(R15:S15)</f>
        <v>-10</v>
      </c>
      <c r="W15" s="69">
        <f t="shared" ref="W15" si="8">SMALL(U15:V15,1)</f>
        <v>-10</v>
      </c>
    </row>
    <row r="16" spans="1:23" x14ac:dyDescent="0.25">
      <c r="A16" s="121" t="s">
        <v>104</v>
      </c>
      <c r="B16" s="64">
        <v>3</v>
      </c>
      <c r="C16" s="86" t="s">
        <v>49</v>
      </c>
      <c r="D16" s="88">
        <v>0</v>
      </c>
      <c r="E16" s="123"/>
      <c r="F16" s="26"/>
      <c r="G16" s="124"/>
      <c r="H16" s="125"/>
      <c r="I16" s="126"/>
      <c r="J16" s="127"/>
      <c r="K16" s="128"/>
      <c r="L16" s="129"/>
      <c r="M16" s="130"/>
      <c r="N16" s="131"/>
      <c r="O16" s="132"/>
      <c r="P16" s="128"/>
      <c r="Q16" s="133">
        <v>4</v>
      </c>
      <c r="R16" s="26">
        <f t="shared" ref="R16:R18" si="9">SUM(E16:Q16)</f>
        <v>4</v>
      </c>
      <c r="S16" s="134">
        <v>2</v>
      </c>
      <c r="T16" s="135"/>
      <c r="U16" s="98">
        <v>4</v>
      </c>
      <c r="V16" s="96">
        <f t="shared" si="7"/>
        <v>-2</v>
      </c>
      <c r="W16" s="69">
        <f t="shared" ref="W16:W18" si="10">SMALL(U16:V16,1)</f>
        <v>-2</v>
      </c>
    </row>
    <row r="17" spans="1:23" x14ac:dyDescent="0.25">
      <c r="A17" s="121" t="s">
        <v>105</v>
      </c>
      <c r="B17" s="64">
        <v>3</v>
      </c>
      <c r="C17" s="137" t="s">
        <v>49</v>
      </c>
      <c r="D17" s="88">
        <v>0</v>
      </c>
      <c r="E17" s="123"/>
      <c r="F17" s="26"/>
      <c r="G17" s="124"/>
      <c r="H17" s="125"/>
      <c r="I17" s="126"/>
      <c r="J17" s="127"/>
      <c r="K17" s="128"/>
      <c r="L17" s="129"/>
      <c r="M17" s="130"/>
      <c r="N17" s="131"/>
      <c r="O17" s="132"/>
      <c r="P17" s="128"/>
      <c r="Q17" s="133"/>
      <c r="R17" s="26">
        <f t="shared" si="9"/>
        <v>0</v>
      </c>
      <c r="S17" s="134"/>
      <c r="T17" s="135"/>
      <c r="U17" s="98">
        <v>11</v>
      </c>
      <c r="V17" s="96">
        <f t="shared" si="7"/>
        <v>11</v>
      </c>
      <c r="W17" s="69">
        <f t="shared" si="10"/>
        <v>11</v>
      </c>
    </row>
    <row r="18" spans="1:23" x14ac:dyDescent="0.25">
      <c r="A18" s="32" t="s">
        <v>106</v>
      </c>
      <c r="B18" s="64">
        <v>3</v>
      </c>
      <c r="C18" s="86" t="s">
        <v>49</v>
      </c>
      <c r="D18" s="88">
        <v>0</v>
      </c>
      <c r="E18" s="123"/>
      <c r="F18" s="26"/>
      <c r="G18" s="124"/>
      <c r="H18" s="125"/>
      <c r="I18" s="126"/>
      <c r="J18" s="127"/>
      <c r="K18" s="128"/>
      <c r="L18" s="129"/>
      <c r="M18" s="130"/>
      <c r="N18" s="131"/>
      <c r="O18" s="132"/>
      <c r="P18" s="128"/>
      <c r="Q18" s="133"/>
      <c r="R18" s="26">
        <f t="shared" si="9"/>
        <v>0</v>
      </c>
      <c r="S18" s="134"/>
      <c r="T18" s="135"/>
      <c r="U18" s="98">
        <v>22</v>
      </c>
      <c r="V18" s="96">
        <f t="shared" si="7"/>
        <v>22</v>
      </c>
      <c r="W18" s="69">
        <f t="shared" si="10"/>
        <v>22</v>
      </c>
    </row>
    <row r="19" spans="1:23" x14ac:dyDescent="0.25">
      <c r="A19" s="121" t="s">
        <v>114</v>
      </c>
      <c r="B19" s="122">
        <v>3</v>
      </c>
      <c r="C19" s="86" t="s">
        <v>49</v>
      </c>
      <c r="D19" s="88">
        <v>0</v>
      </c>
      <c r="E19" s="65"/>
      <c r="F19" s="26">
        <v>8</v>
      </c>
      <c r="G19" s="40"/>
      <c r="H19" s="38"/>
      <c r="I19" s="36"/>
      <c r="J19" s="52"/>
      <c r="K19" s="25"/>
      <c r="L19" s="42"/>
      <c r="M19" s="46"/>
      <c r="N19" s="48"/>
      <c r="O19" s="50"/>
      <c r="P19" s="25"/>
      <c r="Q19" s="44">
        <v>19</v>
      </c>
      <c r="R19" s="26">
        <f t="shared" ref="R19:R21" si="11">SUM(E19:Q19)</f>
        <v>27</v>
      </c>
      <c r="S19" s="34"/>
      <c r="T19" s="67"/>
      <c r="U19" s="98">
        <v>19</v>
      </c>
      <c r="V19" s="96">
        <f t="shared" si="7"/>
        <v>-8</v>
      </c>
      <c r="W19" s="69">
        <f t="shared" ref="W19" si="12">SMALL(U19:V19,1)</f>
        <v>-8</v>
      </c>
    </row>
    <row r="20" spans="1:23" x14ac:dyDescent="0.25">
      <c r="A20" s="121" t="s">
        <v>115</v>
      </c>
      <c r="B20" s="64">
        <v>3</v>
      </c>
      <c r="C20" s="86" t="s">
        <v>49</v>
      </c>
      <c r="D20" s="88">
        <v>0</v>
      </c>
      <c r="E20" s="65">
        <v>12</v>
      </c>
      <c r="F20" s="26">
        <v>1</v>
      </c>
      <c r="G20" s="40"/>
      <c r="H20" s="38"/>
      <c r="I20" s="36"/>
      <c r="J20" s="52"/>
      <c r="K20" s="25"/>
      <c r="L20" s="42"/>
      <c r="M20" s="46"/>
      <c r="N20" s="48"/>
      <c r="O20" s="50"/>
      <c r="P20" s="25"/>
      <c r="Q20" s="44">
        <v>11</v>
      </c>
      <c r="R20" s="26">
        <f t="shared" si="11"/>
        <v>24</v>
      </c>
      <c r="S20" s="34"/>
      <c r="T20" s="67"/>
      <c r="U20" s="98">
        <v>19</v>
      </c>
      <c r="V20" s="96">
        <f t="shared" si="7"/>
        <v>-5</v>
      </c>
      <c r="W20" s="69">
        <f t="shared" ref="W20" si="13">SMALL(U20:V20,1)</f>
        <v>-5</v>
      </c>
    </row>
    <row r="21" spans="1:23" x14ac:dyDescent="0.25">
      <c r="A21" s="32" t="s">
        <v>116</v>
      </c>
      <c r="B21" s="64">
        <v>3</v>
      </c>
      <c r="C21" s="86" t="s">
        <v>49</v>
      </c>
      <c r="D21" s="88">
        <v>0</v>
      </c>
      <c r="E21" s="65">
        <v>7</v>
      </c>
      <c r="F21" s="26"/>
      <c r="G21" s="40"/>
      <c r="H21" s="38"/>
      <c r="I21" s="36"/>
      <c r="J21" s="52"/>
      <c r="K21" s="25"/>
      <c r="L21" s="42"/>
      <c r="M21" s="46"/>
      <c r="N21" s="48"/>
      <c r="O21" s="50"/>
      <c r="P21" s="25"/>
      <c r="Q21" s="44"/>
      <c r="R21" s="26">
        <f t="shared" si="11"/>
        <v>7</v>
      </c>
      <c r="S21" s="34" t="s">
        <v>117</v>
      </c>
      <c r="T21" s="67"/>
      <c r="U21" s="98">
        <v>5</v>
      </c>
      <c r="V21" s="96">
        <f t="shared" ref="V21" si="14">U21+T21-SUM(R21:S21)</f>
        <v>-2</v>
      </c>
      <c r="W21" s="69">
        <f t="shared" ref="W21" si="15">SMALL(U21:V21,1)</f>
        <v>-2</v>
      </c>
    </row>
    <row r="22" spans="1:23" x14ac:dyDescent="0.25">
      <c r="A22" s="32" t="s">
        <v>132</v>
      </c>
      <c r="B22" s="64">
        <v>3</v>
      </c>
      <c r="C22" s="86" t="s">
        <v>134</v>
      </c>
      <c r="D22" s="88">
        <v>10</v>
      </c>
      <c r="E22" s="65"/>
      <c r="F22" s="26"/>
      <c r="G22" s="40"/>
      <c r="H22" s="38"/>
      <c r="I22" s="36"/>
      <c r="J22" s="52"/>
      <c r="K22" s="25"/>
      <c r="L22" s="42"/>
      <c r="M22" s="46"/>
      <c r="N22" s="48"/>
      <c r="O22" s="50"/>
      <c r="P22" s="25"/>
      <c r="Q22" s="44">
        <v>27</v>
      </c>
      <c r="R22" s="26">
        <f t="shared" ref="R22" si="16">SUM(E22:Q22)</f>
        <v>27</v>
      </c>
      <c r="S22" s="34"/>
      <c r="T22" s="67"/>
      <c r="U22" s="98">
        <v>32</v>
      </c>
      <c r="V22" s="96">
        <f t="shared" ref="V22" si="17">U22+T22-SUM(R22:S22)</f>
        <v>5</v>
      </c>
      <c r="W22" s="69">
        <f t="shared" ref="W22" si="18">SMALL(U22:V22,1)</f>
        <v>5</v>
      </c>
    </row>
  </sheetData>
  <sortState ref="A3:W13">
    <sortCondition ref="B3:B13"/>
    <sortCondition ref="A3:A13"/>
  </sortState>
  <conditionalFormatting sqref="W2">
    <cfRule type="cellIs" dxfId="16" priority="53" operator="lessThan">
      <formula>1</formula>
    </cfRule>
  </conditionalFormatting>
  <conditionalFormatting sqref="W20 W3:W7 W12:W13">
    <cfRule type="cellIs" dxfId="15" priority="45" stopIfTrue="1" operator="lessThan">
      <formula>0.5</formula>
    </cfRule>
  </conditionalFormatting>
  <conditionalFormatting sqref="W20 W3:W7 W12:W13">
    <cfRule type="cellIs" dxfId="14" priority="1099" operator="lessThan">
      <formula>$U3/2</formula>
    </cfRule>
  </conditionalFormatting>
  <conditionalFormatting sqref="W15 W19">
    <cfRule type="cellIs" dxfId="13" priority="13" stopIfTrue="1" operator="lessThan">
      <formula>0.5</formula>
    </cfRule>
  </conditionalFormatting>
  <conditionalFormatting sqref="W15 W19">
    <cfRule type="cellIs" dxfId="12" priority="14" operator="lessThan">
      <formula>$U15/2</formula>
    </cfRule>
  </conditionalFormatting>
  <conditionalFormatting sqref="W16:W17">
    <cfRule type="cellIs" dxfId="11" priority="11" stopIfTrue="1" operator="lessThan">
      <formula>0.5</formula>
    </cfRule>
  </conditionalFormatting>
  <conditionalFormatting sqref="W16:W17">
    <cfRule type="cellIs" dxfId="10" priority="12" operator="lessThan">
      <formula>$U16/2</formula>
    </cfRule>
  </conditionalFormatting>
  <conditionalFormatting sqref="W18">
    <cfRule type="cellIs" dxfId="9" priority="9" stopIfTrue="1" operator="lessThan">
      <formula>0.5</formula>
    </cfRule>
  </conditionalFormatting>
  <conditionalFormatting sqref="W18">
    <cfRule type="cellIs" dxfId="8" priority="10" operator="lessThan">
      <formula>$U18/2</formula>
    </cfRule>
  </conditionalFormatting>
  <conditionalFormatting sqref="W8:W11">
    <cfRule type="cellIs" dxfId="7" priority="7" stopIfTrue="1" operator="lessThan">
      <formula>0.5</formula>
    </cfRule>
  </conditionalFormatting>
  <conditionalFormatting sqref="W8:W11">
    <cfRule type="cellIs" dxfId="6" priority="8" operator="lessThan">
      <formula>$U8/2</formula>
    </cfRule>
  </conditionalFormatting>
  <conditionalFormatting sqref="W21">
    <cfRule type="cellIs" dxfId="5" priority="5" stopIfTrue="1" operator="lessThan">
      <formula>0.5</formula>
    </cfRule>
  </conditionalFormatting>
  <conditionalFormatting sqref="W21">
    <cfRule type="cellIs" dxfId="4" priority="6" operator="lessThan">
      <formula>$U21/2</formula>
    </cfRule>
  </conditionalFormatting>
  <conditionalFormatting sqref="W14">
    <cfRule type="cellIs" dxfId="3" priority="3" stopIfTrue="1" operator="lessThan">
      <formula>0.5</formula>
    </cfRule>
  </conditionalFormatting>
  <conditionalFormatting sqref="W14">
    <cfRule type="cellIs" dxfId="2" priority="4" operator="lessThan">
      <formula>$U14/2</formula>
    </cfRule>
  </conditionalFormatting>
  <conditionalFormatting sqref="W22">
    <cfRule type="cellIs" dxfId="1" priority="1" stopIfTrue="1" operator="lessThan">
      <formula>0.5</formula>
    </cfRule>
  </conditionalFormatting>
  <conditionalFormatting sqref="W22">
    <cfRule type="cellIs" dxfId="0" priority="2" operator="lessThan">
      <formula>$U22/2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RowHeight="15.75" x14ac:dyDescent="0.25"/>
  <cols>
    <col min="1" max="1" width="1.875" style="2" customWidth="1"/>
    <col min="2" max="2" width="8.625" style="1" bestFit="1" customWidth="1"/>
    <col min="3" max="3" width="2.875" style="2" bestFit="1" customWidth="1"/>
    <col min="4" max="8" width="3.875" style="2" bestFit="1" customWidth="1"/>
    <col min="9" max="14" width="8.75" style="2" customWidth="1"/>
    <col min="15" max="16384" width="9" style="2"/>
  </cols>
  <sheetData>
    <row r="1" spans="1:16" s="1" customFormat="1" ht="17.25" thickTop="1" thickBot="1" x14ac:dyDescent="0.3">
      <c r="B1" s="107" t="s">
        <v>14</v>
      </c>
      <c r="C1" s="108" t="s">
        <v>15</v>
      </c>
      <c r="D1" s="108" t="s">
        <v>16</v>
      </c>
      <c r="E1" s="108" t="s">
        <v>17</v>
      </c>
      <c r="F1" s="108" t="s">
        <v>18</v>
      </c>
      <c r="G1" s="108" t="s">
        <v>19</v>
      </c>
      <c r="H1" s="109" t="s">
        <v>20</v>
      </c>
    </row>
    <row r="2" spans="1:16" x14ac:dyDescent="0.25">
      <c r="B2" s="110" t="s">
        <v>13</v>
      </c>
      <c r="C2" s="111">
        <f ca="1">RANDBETWEEN(1,3)</f>
        <v>1</v>
      </c>
      <c r="D2" s="111">
        <f ca="1">RANDBETWEEN(1,3)+RANDBETWEEN(1,3)</f>
        <v>4</v>
      </c>
      <c r="E2" s="111">
        <f ca="1">RANDBETWEEN(1,3)+RANDBETWEEN(1,3)+RANDBETWEEN(1,3)</f>
        <v>9</v>
      </c>
      <c r="F2" s="111">
        <f ca="1">RANDBETWEEN(1,3)+RANDBETWEEN(1,3)+RANDBETWEEN(1,3)+RANDBETWEEN(1,3)</f>
        <v>7</v>
      </c>
      <c r="G2" s="111">
        <f ca="1">RANDBETWEEN(1,3)+RANDBETWEEN(1,3)+RANDBETWEEN(1,3)+RANDBETWEEN(1,3)+RANDBETWEEN(1,3)</f>
        <v>10</v>
      </c>
      <c r="H2" s="112">
        <f ca="1">RANDBETWEEN(1,3)+RANDBETWEEN(1,3)+RANDBETWEEN(1,3)+RANDBETWEEN(1,3)+RANDBETWEEN(1,3)+RANDBETWEEN(1,3)</f>
        <v>13</v>
      </c>
      <c r="L2" s="1"/>
      <c r="M2" s="1"/>
      <c r="N2" s="1"/>
      <c r="O2" s="1"/>
      <c r="P2" s="1"/>
    </row>
    <row r="3" spans="1:16" x14ac:dyDescent="0.25">
      <c r="B3" s="113" t="s">
        <v>12</v>
      </c>
      <c r="C3" s="114">
        <f ca="1">RANDBETWEEN(1,4)</f>
        <v>3</v>
      </c>
      <c r="D3" s="114">
        <f ca="1">RANDBETWEEN(1,4)+RANDBETWEEN(1,4)</f>
        <v>5</v>
      </c>
      <c r="E3" s="114">
        <f ca="1">RANDBETWEEN(1,4)+RANDBETWEEN(1,4)+RANDBETWEEN(1,4)</f>
        <v>12</v>
      </c>
      <c r="F3" s="114">
        <f ca="1">RANDBETWEEN(1,4)+RANDBETWEEN(1,4)+RANDBETWEEN(1,4)+RANDBETWEEN(1,4)</f>
        <v>12</v>
      </c>
      <c r="G3" s="114">
        <f ca="1">RANDBETWEEN(1,4)+RANDBETWEEN(1,4)+RANDBETWEEN(1,4)+RANDBETWEEN(1,4)+RANDBETWEEN(1,4)</f>
        <v>9</v>
      </c>
      <c r="H3" s="115">
        <f ca="1">RANDBETWEEN(1,4)+RANDBETWEEN(1,4)+RANDBETWEEN(1,4)+RANDBETWEEN(1,4)+RANDBETWEEN(1,4)+RANDBETWEEN(1,4)</f>
        <v>18</v>
      </c>
      <c r="L3" s="1"/>
      <c r="M3" s="1"/>
      <c r="N3" s="1"/>
      <c r="O3" s="1"/>
      <c r="P3" s="1"/>
    </row>
    <row r="4" spans="1:16" x14ac:dyDescent="0.25">
      <c r="B4" s="113" t="s">
        <v>11</v>
      </c>
      <c r="C4" s="114">
        <f ca="1">RANDBETWEEN(1,6)</f>
        <v>2</v>
      </c>
      <c r="D4" s="114">
        <f ca="1">RANDBETWEEN(1,6)+RANDBETWEEN(1,6)</f>
        <v>10</v>
      </c>
      <c r="E4" s="114">
        <f ca="1">RANDBETWEEN(1,6)+RANDBETWEEN(1,6)+RANDBETWEEN(1,6)</f>
        <v>8</v>
      </c>
      <c r="F4" s="114">
        <f ca="1">RANDBETWEEN(1,6)+RANDBETWEEN(1,6)+RANDBETWEEN(1,6)+RANDBETWEEN(1,6)</f>
        <v>15</v>
      </c>
      <c r="G4" s="114">
        <f ca="1">RANDBETWEEN(1,6)+RANDBETWEEN(1,6)+RANDBETWEEN(1,6)+RANDBETWEEN(1,6)+RANDBETWEEN(1,6)</f>
        <v>15</v>
      </c>
      <c r="H4" s="115">
        <f ca="1">RANDBETWEEN(1,6)+RANDBETWEEN(1,6)+RANDBETWEEN(1,6)+RANDBETWEEN(1,6)+RANDBETWEEN(1,6)+RANDBETWEEN(1,6)</f>
        <v>15</v>
      </c>
      <c r="L4" s="1"/>
      <c r="M4" s="1"/>
      <c r="N4" s="1"/>
      <c r="O4" s="1"/>
      <c r="P4" s="1"/>
    </row>
    <row r="5" spans="1:16" x14ac:dyDescent="0.25">
      <c r="B5" s="113" t="s">
        <v>10</v>
      </c>
      <c r="C5" s="114">
        <f ca="1">RANDBETWEEN(1,8)</f>
        <v>8</v>
      </c>
      <c r="D5" s="114">
        <f ca="1">RANDBETWEEN(1,8)+RANDBETWEEN(1,8)</f>
        <v>8</v>
      </c>
      <c r="E5" s="114">
        <f ca="1">RANDBETWEEN(1,8)+RANDBETWEEN(1,8)+RANDBETWEEN(1,8)</f>
        <v>9</v>
      </c>
      <c r="F5" s="114">
        <f ca="1">RANDBETWEEN(1,8)+RANDBETWEEN(1,8)+RANDBETWEEN(1,8)+RANDBETWEEN(1,8)</f>
        <v>20</v>
      </c>
      <c r="G5" s="114">
        <f ca="1">RANDBETWEEN(1,8)+RANDBETWEEN(1,8)+RANDBETWEEN(1,8)+RANDBETWEEN(1,8)+RANDBETWEEN(1,8)</f>
        <v>23</v>
      </c>
      <c r="H5" s="115">
        <f ca="1">RANDBETWEEN(1,8)+RANDBETWEEN(1,8)+RANDBETWEEN(1,8)+RANDBETWEEN(1,8)+RANDBETWEEN(1,8)+RANDBETWEEN(1,8)</f>
        <v>28</v>
      </c>
      <c r="L5" s="1"/>
      <c r="M5" s="1"/>
      <c r="N5" s="1"/>
      <c r="O5" s="1"/>
      <c r="P5" s="1"/>
    </row>
    <row r="6" spans="1:16" x14ac:dyDescent="0.25">
      <c r="B6" s="113" t="s">
        <v>9</v>
      </c>
      <c r="C6" s="114">
        <f ca="1">RANDBETWEEN(1,10)</f>
        <v>7</v>
      </c>
      <c r="D6" s="114">
        <f ca="1">RANDBETWEEN(1,10)+RANDBETWEEN(1,10)</f>
        <v>10</v>
      </c>
      <c r="E6" s="114">
        <f ca="1">RANDBETWEEN(1,10)+RANDBETWEEN(1,10)+RANDBETWEEN(1,10)</f>
        <v>6</v>
      </c>
      <c r="F6" s="114">
        <f ca="1">RANDBETWEEN(1,10)+RANDBETWEEN(1,10)+RANDBETWEEN(1,10)+RANDBETWEEN(1,10)</f>
        <v>28</v>
      </c>
      <c r="G6" s="114">
        <f ca="1">RANDBETWEEN(1,10)+RANDBETWEEN(1,10)+RANDBETWEEN(1,10)+RANDBETWEEN(1,10)+RANDBETWEEN(1,10)</f>
        <v>17</v>
      </c>
      <c r="H6" s="115">
        <f ca="1">RANDBETWEEN(1,10)+RANDBETWEEN(1,10)+RANDBETWEEN(1,10)+RANDBETWEEN(1,10)+RANDBETWEEN(1,10)+RANDBETWEEN(1,10)</f>
        <v>32</v>
      </c>
      <c r="L6" s="1"/>
      <c r="M6" s="1"/>
      <c r="N6" s="1"/>
      <c r="O6" s="1"/>
      <c r="P6" s="1"/>
    </row>
    <row r="7" spans="1:16" x14ac:dyDescent="0.25">
      <c r="B7" s="113" t="s">
        <v>8</v>
      </c>
      <c r="C7" s="114">
        <f ca="1">RANDBETWEEN(1,12)</f>
        <v>1</v>
      </c>
      <c r="D7" s="114">
        <f ca="1">RANDBETWEEN(1,12)+RANDBETWEEN(1,12)</f>
        <v>12</v>
      </c>
      <c r="E7" s="114">
        <f ca="1">RANDBETWEEN(1,12)+RANDBETWEEN(1,12)+RANDBETWEEN(1,12)</f>
        <v>22</v>
      </c>
      <c r="F7" s="114">
        <f ca="1">RANDBETWEEN(1,12)+RANDBETWEEN(1,12)+RANDBETWEEN(1,12)+RANDBETWEEN(1,12)</f>
        <v>17</v>
      </c>
      <c r="G7" s="114">
        <f ca="1">RANDBETWEEN(1,12)+RANDBETWEEN(1,12)+RANDBETWEEN(1,12)+RANDBETWEEN(1,12)+RANDBETWEEN(1,12)</f>
        <v>50</v>
      </c>
      <c r="H7" s="115">
        <f ca="1">RANDBETWEEN(1,12)+RANDBETWEEN(1,12)+RANDBETWEEN(1,12)+RANDBETWEEN(1,12)+RANDBETWEEN(1,12)+RANDBETWEEN(1,12)</f>
        <v>18</v>
      </c>
      <c r="L7" s="1"/>
      <c r="M7" s="1"/>
      <c r="N7" s="1"/>
      <c r="O7" s="1"/>
      <c r="P7" s="1"/>
    </row>
    <row r="8" spans="1:16" x14ac:dyDescent="0.25">
      <c r="B8" s="113" t="s">
        <v>7</v>
      </c>
      <c r="C8" s="114">
        <f ca="1">RANDBETWEEN(1,20)</f>
        <v>17</v>
      </c>
      <c r="D8" s="114">
        <f ca="1">RANDBETWEEN(1,20)+RANDBETWEEN(1,20)</f>
        <v>21</v>
      </c>
      <c r="E8" s="114">
        <f ca="1">RANDBETWEEN(1,20)+RANDBETWEEN(1,20)+RANDBETWEEN(1,20)</f>
        <v>25</v>
      </c>
      <c r="F8" s="114">
        <f ca="1">RANDBETWEEN(1,20)+RANDBETWEEN(1,20)+RANDBETWEEN(1,20)+RANDBETWEEN(1,20)</f>
        <v>31</v>
      </c>
      <c r="G8" s="114">
        <f ca="1">RANDBETWEEN(1,20)+RANDBETWEEN(1,20)+RANDBETWEEN(1,20)+RANDBETWEEN(1,20)+RANDBETWEEN(1,20)</f>
        <v>52</v>
      </c>
      <c r="H8" s="115">
        <f ca="1">RANDBETWEEN(1,20)+RANDBETWEEN(1,20)+RANDBETWEEN(1,20)+RANDBETWEEN(1,20)+RANDBETWEEN(1,20)+RANDBETWEEN(1,20)</f>
        <v>80</v>
      </c>
      <c r="L8" s="1"/>
      <c r="M8" s="1"/>
      <c r="N8" s="1"/>
      <c r="O8" s="1"/>
      <c r="P8" s="1"/>
    </row>
    <row r="9" spans="1:16" ht="16.5" thickBot="1" x14ac:dyDescent="0.3">
      <c r="B9" s="116" t="s">
        <v>23</v>
      </c>
      <c r="C9" s="117">
        <f ca="1">RANDBETWEEN(1,100)</f>
        <v>96</v>
      </c>
      <c r="D9" s="117">
        <f ca="1">RANDBETWEEN(1,100)+RANDBETWEEN(1,100)</f>
        <v>133</v>
      </c>
      <c r="E9" s="117">
        <f ca="1">RANDBETWEEN(1,100)+RANDBETWEEN(1,100)+RANDBETWEEN(1,100)</f>
        <v>97</v>
      </c>
      <c r="F9" s="117">
        <f ca="1">RANDBETWEEN(1,100)+RANDBETWEEN(1,100)+RANDBETWEEN(1,100)+RANDBETWEEN(1,100)</f>
        <v>159</v>
      </c>
      <c r="G9" s="117">
        <f ca="1">RANDBETWEEN(1,100)+RANDBETWEEN(1,100)+RANDBETWEEN(1,100)+RANDBETWEEN(1,100)+RANDBETWEEN(1,100)</f>
        <v>279</v>
      </c>
      <c r="H9" s="118">
        <f ca="1">RANDBETWEEN(1,100)+RANDBETWEEN(1,100)+RANDBETWEEN(1,100)+RANDBETWEEN(1,100)+RANDBETWEEN(1,100)+RANDBETWEEN(1,100)</f>
        <v>256</v>
      </c>
      <c r="L9" s="1"/>
      <c r="M9" s="1"/>
      <c r="N9" s="1"/>
      <c r="O9" s="1"/>
      <c r="P9" s="1"/>
    </row>
    <row r="10" spans="1:16" ht="16.5" thickTop="1" x14ac:dyDescent="0.25">
      <c r="A10" s="1"/>
      <c r="C10" s="1"/>
      <c r="D10" s="1"/>
      <c r="E10" s="1"/>
      <c r="F10" s="1"/>
    </row>
    <row r="11" spans="1:16" x14ac:dyDescent="0.25">
      <c r="A11" s="1"/>
      <c r="C11" s="1"/>
      <c r="D11" s="1"/>
      <c r="E11" s="1"/>
      <c r="F11" s="1"/>
    </row>
    <row r="12" spans="1:16" x14ac:dyDescent="0.25">
      <c r="A12" s="1"/>
      <c r="C12" s="1"/>
      <c r="D12" s="1"/>
      <c r="E12" s="1"/>
      <c r="F12" s="1"/>
    </row>
    <row r="13" spans="1:16" x14ac:dyDescent="0.25">
      <c r="A13" s="1"/>
      <c r="C13" s="1"/>
      <c r="D13" s="1"/>
      <c r="E13" s="1"/>
      <c r="F13" s="1"/>
    </row>
    <row r="14" spans="1:16" x14ac:dyDescent="0.25">
      <c r="A14" s="1"/>
      <c r="C14" s="1"/>
      <c r="D14" s="1"/>
      <c r="E14" s="1"/>
      <c r="F14" s="1"/>
    </row>
    <row r="15" spans="1:16" x14ac:dyDescent="0.25">
      <c r="A15" s="1"/>
      <c r="C15" s="1"/>
      <c r="D15" s="1"/>
      <c r="E15" s="1"/>
      <c r="F15" s="1"/>
    </row>
    <row r="16" spans="1:16" x14ac:dyDescent="0.25">
      <c r="A16" s="1"/>
      <c r="C16" s="1"/>
      <c r="D16" s="1"/>
      <c r="E16" s="1"/>
      <c r="F16" s="1"/>
    </row>
    <row r="17" spans="1:7" x14ac:dyDescent="0.25">
      <c r="A17" s="1"/>
      <c r="C17" s="1"/>
      <c r="D17" s="1"/>
      <c r="E17" s="1"/>
      <c r="F17" s="1"/>
    </row>
    <row r="18" spans="1:7" x14ac:dyDescent="0.25">
      <c r="A18" s="1"/>
      <c r="C18" s="1"/>
      <c r="D18" s="1"/>
      <c r="E18" s="1"/>
      <c r="F18" s="1"/>
    </row>
    <row r="19" spans="1:7" x14ac:dyDescent="0.25">
      <c r="A19" s="1"/>
      <c r="C19" s="1"/>
      <c r="D19" s="1"/>
      <c r="E19" s="1"/>
      <c r="F19" s="1"/>
    </row>
    <row r="20" spans="1:7" x14ac:dyDescent="0.25">
      <c r="A20" s="1"/>
      <c r="C20" s="1"/>
      <c r="D20" s="1"/>
      <c r="E20" s="1"/>
      <c r="F20" s="1"/>
    </row>
    <row r="21" spans="1:7" x14ac:dyDescent="0.25">
      <c r="A21" s="1"/>
      <c r="C21" s="1"/>
      <c r="D21" s="1"/>
      <c r="E21" s="1"/>
      <c r="F21" s="1"/>
    </row>
    <row r="22" spans="1:7" x14ac:dyDescent="0.25">
      <c r="A22" s="1"/>
      <c r="C22" s="1"/>
      <c r="D22" s="1"/>
      <c r="E22" s="1"/>
      <c r="F22" s="1"/>
    </row>
    <row r="23" spans="1:7" x14ac:dyDescent="0.25">
      <c r="A23" s="1"/>
      <c r="C23" s="1"/>
      <c r="D23" s="1"/>
      <c r="E23" s="1"/>
      <c r="F23" s="1"/>
    </row>
    <row r="24" spans="1:7" x14ac:dyDescent="0.25">
      <c r="A24" s="1"/>
      <c r="C24" s="1"/>
      <c r="D24" s="1"/>
      <c r="E24" s="1"/>
      <c r="F24" s="1"/>
    </row>
    <row r="25" spans="1:7" x14ac:dyDescent="0.25">
      <c r="A25" s="1"/>
      <c r="C25" s="1"/>
      <c r="D25" s="1"/>
      <c r="E25" s="1"/>
      <c r="F25" s="1"/>
    </row>
    <row r="26" spans="1:7" x14ac:dyDescent="0.25">
      <c r="A26" s="1"/>
      <c r="C26" s="1"/>
      <c r="D26" s="1"/>
      <c r="E26" s="1"/>
      <c r="F26" s="1"/>
    </row>
    <row r="27" spans="1:7" x14ac:dyDescent="0.25">
      <c r="A27" s="1"/>
      <c r="C27" s="1"/>
      <c r="D27" s="1"/>
      <c r="E27" s="1"/>
      <c r="F27" s="1"/>
    </row>
    <row r="28" spans="1:7" x14ac:dyDescent="0.25">
      <c r="A28" s="1"/>
      <c r="C28" s="1"/>
      <c r="D28" s="1"/>
      <c r="E28" s="1"/>
      <c r="F28" s="1"/>
    </row>
    <row r="29" spans="1:7" x14ac:dyDescent="0.25">
      <c r="A29" s="1"/>
      <c r="C29" s="1"/>
      <c r="D29" s="1"/>
      <c r="E29" s="1"/>
      <c r="F29" s="1"/>
    </row>
    <row r="30" spans="1:7" x14ac:dyDescent="0.25">
      <c r="A30" s="1"/>
      <c r="C30" s="1"/>
      <c r="D30" s="1"/>
      <c r="E30" s="1"/>
      <c r="F30" s="1"/>
    </row>
    <row r="31" spans="1:7" x14ac:dyDescent="0.25">
      <c r="C31" s="1"/>
      <c r="D31" s="1"/>
      <c r="E31" s="1"/>
      <c r="F31" s="1"/>
      <c r="G31" s="1"/>
    </row>
    <row r="32" spans="1:7" x14ac:dyDescent="0.25">
      <c r="C32" s="1"/>
      <c r="D32" s="1"/>
      <c r="E32" s="1"/>
      <c r="F32" s="1"/>
      <c r="G32" s="1"/>
    </row>
    <row r="33" spans="3:7" x14ac:dyDescent="0.25">
      <c r="C33" s="1"/>
      <c r="D33" s="1"/>
      <c r="E33" s="1"/>
      <c r="F33" s="1"/>
      <c r="G33" s="1"/>
    </row>
    <row r="34" spans="3:7" x14ac:dyDescent="0.25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Alexis Álvarez</cp:lastModifiedBy>
  <cp:lastPrinted>2013-06-29T16:39:14Z</cp:lastPrinted>
  <dcterms:created xsi:type="dcterms:W3CDTF">2011-08-12T18:00:42Z</dcterms:created>
  <dcterms:modified xsi:type="dcterms:W3CDTF">2014-05-05T14:51:53Z</dcterms:modified>
</cp:coreProperties>
</file>