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MN\"/>
    </mc:Choice>
  </mc:AlternateContent>
  <xr:revisionPtr revIDLastSave="0" documentId="13_ncr:1_{9FCC0715-3DD9-4D19-92E6-EBBB423C00AF}" xr6:coauthVersionLast="47" xr6:coauthVersionMax="47" xr10:uidLastSave="{00000000-0000-0000-0000-000000000000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5" l="1"/>
  <c r="D5" i="5"/>
  <c r="E5" i="5" l="1"/>
  <c r="K4" i="9" l="1"/>
  <c r="L4" i="9" s="1"/>
  <c r="J4" i="9"/>
  <c r="K22" i="9"/>
  <c r="J22" i="9"/>
  <c r="K21" i="9"/>
  <c r="N21" i="9" s="1"/>
  <c r="J21" i="9"/>
  <c r="D22" i="7"/>
  <c r="E22" i="7" s="1"/>
  <c r="D21" i="7"/>
  <c r="E21" i="7" s="1"/>
  <c r="D20" i="7"/>
  <c r="E20" i="7" s="1"/>
  <c r="X17" i="5"/>
  <c r="AC17" i="5" s="1"/>
  <c r="AD17" i="5" s="1"/>
  <c r="D19" i="7"/>
  <c r="E19" i="7" s="1"/>
  <c r="D18" i="7"/>
  <c r="E18" i="7" s="1"/>
  <c r="D17" i="7"/>
  <c r="E17" i="7" s="1"/>
  <c r="N4" i="9" l="1"/>
  <c r="L21" i="9"/>
  <c r="L22" i="9"/>
  <c r="X16" i="5"/>
  <c r="AC16" i="5" s="1"/>
  <c r="AD16" i="5" s="1"/>
  <c r="X15" i="5"/>
  <c r="AC15" i="5" s="1"/>
  <c r="AD15" i="5" s="1"/>
  <c r="X14" i="5"/>
  <c r="AC14" i="5" s="1"/>
  <c r="AD14" i="5" s="1"/>
  <c r="K20" i="9"/>
  <c r="J20" i="9"/>
  <c r="K19" i="9"/>
  <c r="N19" i="9" s="1"/>
  <c r="J19" i="9"/>
  <c r="K18" i="9"/>
  <c r="J18" i="9"/>
  <c r="K17" i="9"/>
  <c r="N17" i="9" s="1"/>
  <c r="J17" i="9"/>
  <c r="K16" i="9"/>
  <c r="J16" i="9"/>
  <c r="K15" i="9"/>
  <c r="N15" i="9" s="1"/>
  <c r="J15" i="9"/>
  <c r="L20" i="9" l="1"/>
  <c r="L17" i="9"/>
  <c r="L15" i="9"/>
  <c r="L18" i="9"/>
  <c r="L19" i="9"/>
  <c r="L16" i="9"/>
  <c r="J12" i="10" l="1"/>
  <c r="K12" i="10" s="1"/>
  <c r="M12" i="10" s="1"/>
  <c r="K5" i="9" l="1"/>
  <c r="N5" i="9" s="1"/>
  <c r="J5" i="9"/>
  <c r="D6" i="1"/>
  <c r="D5" i="1"/>
  <c r="D4" i="1"/>
  <c r="D3" i="1"/>
  <c r="D2" i="1"/>
  <c r="K3" i="9"/>
  <c r="J3" i="9"/>
  <c r="K13" i="9"/>
  <c r="J13" i="9"/>
  <c r="D16" i="7"/>
  <c r="E16" i="7" s="1"/>
  <c r="D15" i="7"/>
  <c r="E15" i="7" s="1"/>
  <c r="D14" i="7"/>
  <c r="E14" i="7" s="1"/>
  <c r="X13" i="5"/>
  <c r="AC13" i="5" s="1"/>
  <c r="AD13" i="5" s="1"/>
  <c r="X12" i="5"/>
  <c r="AC12" i="5" s="1"/>
  <c r="AD12" i="5" s="1"/>
  <c r="X11" i="5"/>
  <c r="AC11" i="5" s="1"/>
  <c r="AD11" i="5" s="1"/>
  <c r="X10" i="5"/>
  <c r="AC10" i="5" s="1"/>
  <c r="AD10" i="5" s="1"/>
  <c r="L5" i="9" l="1"/>
  <c r="L3" i="9"/>
  <c r="N3" i="9"/>
  <c r="L13" i="9"/>
  <c r="E6" i="1" l="1"/>
  <c r="X5" i="5"/>
  <c r="AC5" i="5" s="1"/>
  <c r="AD5" i="5" s="1"/>
  <c r="D13" i="7" l="1"/>
  <c r="E13" i="7" s="1"/>
  <c r="D12" i="7"/>
  <c r="E12" i="7" s="1"/>
  <c r="D11" i="7"/>
  <c r="E11" i="7" s="1"/>
  <c r="J2" i="9"/>
  <c r="K2" i="9"/>
  <c r="N2" i="9" s="1"/>
  <c r="J7" i="9"/>
  <c r="K7" i="9"/>
  <c r="J8" i="9"/>
  <c r="K8" i="9"/>
  <c r="N8" i="9" s="1"/>
  <c r="J9" i="9"/>
  <c r="K9" i="9"/>
  <c r="J10" i="9"/>
  <c r="K10" i="9"/>
  <c r="N10" i="9" s="1"/>
  <c r="L7" i="9" l="1"/>
  <c r="L9" i="9"/>
  <c r="L2" i="9"/>
  <c r="L8" i="9"/>
  <c r="L10" i="9"/>
  <c r="D10" i="7"/>
  <c r="E10" i="7" s="1"/>
  <c r="D9" i="7"/>
  <c r="E9" i="7" s="1"/>
  <c r="D8" i="7"/>
  <c r="E8" i="7" s="1"/>
  <c r="J11" i="9"/>
  <c r="K11" i="9"/>
  <c r="J12" i="9"/>
  <c r="K12" i="9"/>
  <c r="N12" i="9" s="1"/>
  <c r="J14" i="9"/>
  <c r="K14" i="9"/>
  <c r="L14" i="9" l="1"/>
  <c r="L11" i="9"/>
  <c r="L12" i="9"/>
  <c r="X7" i="5"/>
  <c r="AC7" i="5" s="1"/>
  <c r="AD7" i="5" s="1"/>
  <c r="X8" i="5"/>
  <c r="AC8" i="5" s="1"/>
  <c r="AD8" i="5" s="1"/>
  <c r="D7" i="7" l="1"/>
  <c r="E7" i="7" s="1"/>
  <c r="D6" i="7"/>
  <c r="E6" i="7" s="1"/>
  <c r="D5" i="7"/>
  <c r="E5" i="7" s="1"/>
  <c r="E5" i="1" l="1"/>
  <c r="X3" i="5" l="1"/>
  <c r="AC3" i="5" s="1"/>
  <c r="AD3" i="5" s="1"/>
  <c r="X9" i="5" l="1"/>
  <c r="AC9" i="5" s="1"/>
  <c r="AD9" i="5" s="1"/>
  <c r="E2" i="1" l="1"/>
  <c r="X2" i="5"/>
  <c r="AC2" i="5" s="1"/>
  <c r="AD2" i="5" s="1"/>
  <c r="E3" i="1" l="1"/>
  <c r="E4" i="1"/>
  <c r="D8" i="1"/>
  <c r="X6" i="5"/>
  <c r="AC6" i="5" s="1"/>
  <c r="AD6" i="5" s="1"/>
  <c r="X4" i="5" l="1"/>
  <c r="AC4" i="5" s="1"/>
  <c r="AD4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5" authorId="0" shapeId="0" xr:uid="{B6BB42FD-0F84-4A1F-9D57-5F58AF4211B2}">
      <text>
        <r>
          <rPr>
            <sz val="12"/>
            <color indexed="81"/>
            <rFont val="Times New Roman"/>
            <family val="1"/>
          </rPr>
          <t>Cat’s Grace +2</t>
        </r>
      </text>
    </comment>
    <comment ref="E5" authorId="0" shapeId="0" xr:uid="{4947DBC3-65DB-496D-98FB-42E382133743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F5" authorId="0" shapeId="0" xr:uid="{3727D22A-0BD8-4925-93DE-911733DBD6C5}">
      <text>
        <r>
          <rPr>
            <i/>
            <sz val="12"/>
            <color indexed="81"/>
            <rFont val="Times New Roman"/>
            <family val="1"/>
          </rPr>
          <t>Mage Armor +4
Cat’s Grace +2</t>
        </r>
      </text>
    </comment>
  </commentList>
</comments>
</file>

<file path=xl/sharedStrings.xml><?xml version="1.0" encoding="utf-8"?>
<sst xmlns="http://schemas.openxmlformats.org/spreadsheetml/2006/main" count="409" uniqueCount="169">
  <si>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</si>
  <si>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</si>
  <si>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</si>
  <si>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</si>
  <si>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</si>
  <si>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</si>
  <si>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</si>
  <si>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</si>
  <si>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</si>
  <si>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</si>
  <si>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</si>
  <si>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</si>
  <si>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</si>
  <si>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</si>
  <si>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</si>
  <si>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</si>
  <si>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</si>
  <si>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</si>
  <si>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</si>
  <si>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</si>
  <si>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</si>
  <si>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</si>
  <si>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</si>
  <si>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</si>
  <si>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</si>
  <si>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</si>
  <si>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</si>
  <si>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</si>
  <si>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</si>
  <si>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</si>
  <si>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</si>
  <si>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</si>
  <si>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</si>
  <si>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</si>
  <si>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</si>
  <si>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</si>
  <si>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</si>
  <si>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</si>
  <si>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</si>
  <si>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</si>
  <si>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</si>
  <si>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</si>
  <si>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</si>
  <si>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</si>
  <si>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</si>
  <si>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</si>
  <si>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</si>
  <si>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</si>
  <si>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</si>
  <si>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</si>
  <si>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</si>
  <si>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</si>
  <si>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</si>
  <si>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</si>
  <si>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</si>
  <si>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</si>
  <si>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</si>
  <si>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</si>
  <si>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</si>
  <si>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</si>
  <si>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</si>
  <si>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</si>
  <si>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</si>
  <si>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</si>
  <si>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</si>
  <si>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</si>
  <si>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</si>
  <si>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</si>
  <si>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</si>
  <si>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</si>
  <si>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</si>
  <si>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</si>
  <si>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</si>
  <si>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</si>
  <si>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</si>
  <si>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</si>
  <si>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</si>
  <si>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</si>
  <si>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</si>
  <si>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</si>
  <si>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</si>
  <si>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</si>
  <si>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</si>
  <si>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</si>
  <si>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</si>
  <si>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</si>
  <si>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</si>
  <si>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</si>
  <si>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</si>
  <si>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</si>
  <si>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</si>
  <si>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</si>
  <si>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</si>
  <si>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</si>
  <si>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</si>
  <si>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</si>
  <si>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</si>
  <si>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</si>
  <si>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</si>
  <si>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</si>
  <si>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</si>
  <si>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</si>
  <si>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</si>
  <si>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</si>
  <si>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Concealment</t>
  </si>
  <si>
    <t>Grapple</t>
  </si>
  <si>
    <t>Landorin</t>
  </si>
  <si>
    <t>Divine Bard</t>
  </si>
  <si>
    <t>Ranged / Finesse</t>
  </si>
  <si>
    <t>-</t>
  </si>
  <si>
    <t>Party Composition</t>
  </si>
  <si>
    <t>Korik</t>
  </si>
  <si>
    <t>Melissa</t>
  </si>
  <si>
    <t>Badnews</t>
  </si>
  <si>
    <t>Cat’s Grace</t>
  </si>
  <si>
    <t>Mage Armor</t>
  </si>
  <si>
    <t>Wereserpent Guard 1</t>
  </si>
  <si>
    <t>Wereserpent Guard 2</t>
  </si>
  <si>
    <t>Wereserpent Guard 3</t>
  </si>
  <si>
    <t>Wereserpent Guard 4</t>
  </si>
  <si>
    <t>Wereserpent Guard</t>
  </si>
  <si>
    <t>Wereserpent Keymaster</t>
  </si>
  <si>
    <t>Wereserpent Elite</t>
  </si>
  <si>
    <t>Wereserpent Warlord</t>
  </si>
  <si>
    <t>Wereserpents</t>
  </si>
  <si>
    <t>20’</t>
  </si>
  <si>
    <t>Rogue-Diviner</t>
  </si>
  <si>
    <t>Wereserpent Guards</t>
  </si>
  <si>
    <t>CR</t>
  </si>
  <si>
    <t>Serpent Kingdoms</t>
  </si>
  <si>
    <t>Wereserpent Elite conjures mlarrauns (Serpent Kingdom)</t>
  </si>
  <si>
    <t>Mlarraun</t>
  </si>
  <si>
    <t>Bite</t>
  </si>
  <si>
    <t>Spit</t>
  </si>
  <si>
    <t>Poison</t>
  </si>
  <si>
    <t>1d4-1+Poison</t>
  </si>
  <si>
    <t>Glaive</t>
  </si>
  <si>
    <t>Flail</t>
  </si>
  <si>
    <t>Falchion</t>
  </si>
  <si>
    <t>2d4+5</t>
  </si>
  <si>
    <t>1d10+5/x3</t>
  </si>
  <si>
    <t>1d3+6</t>
  </si>
  <si>
    <t>1d10+3</t>
  </si>
  <si>
    <t>Scimitar</t>
  </si>
  <si>
    <t>1d6+5</t>
  </si>
  <si>
    <t>10’</t>
  </si>
  <si>
    <t>Thrown Rock</t>
  </si>
  <si>
    <t>See Invisibility</t>
  </si>
  <si>
    <t>Shield</t>
  </si>
  <si>
    <t>Marshal-Duskblade</t>
  </si>
  <si>
    <t>Wilderness Rogue-Ranger-Scout</t>
  </si>
  <si>
    <t>Detect Magic</t>
  </si>
  <si>
    <t>Protection Devotion</t>
  </si>
  <si>
    <t>Magic Weapon</t>
  </si>
  <si>
    <t>T monstrous spider</t>
  </si>
  <si>
    <t>S monstrous spider</t>
  </si>
  <si>
    <t>M monstrous spider</t>
  </si>
  <si>
    <t>1d3-4+Poison</t>
  </si>
  <si>
    <t>1d4-2+Poison</t>
  </si>
  <si>
    <t>1d6+Poison</t>
  </si>
  <si>
    <t>Tiny Spider</t>
  </si>
  <si>
    <t>Small Spider</t>
  </si>
  <si>
    <t>Medium Spider</t>
  </si>
  <si>
    <t>Spider</t>
  </si>
  <si>
    <t>Faux Grick</t>
  </si>
  <si>
    <t>Protection from Evil</t>
  </si>
  <si>
    <t>Dart</t>
  </si>
  <si>
    <t>1d4+5</t>
  </si>
  <si>
    <t>1d3+5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</si>
</sst>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0" tint="-0.14999847407452621"/>
      <name val="Times New Roman"/>
      <family val="1"/>
    </font>
    <font>
      <sz val="12"/>
      <name val="Times New Roman"/>
      <family val="1"/>
    </font>
    <font>
      <b/>
      <sz val="11"/>
      <color theme="0" tint="-0.14999847407452621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22" fillId="28" borderId="48" xfId="1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9" fontId="24" fillId="28" borderId="27" xfId="1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9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4" fillId="30" borderId="25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14</c:v>
                </c:pt>
                <c:pt idx="5">
                  <c:v>20</c:v>
                </c:pt>
                <c:pt idx="6">
                  <c:v>19</c:v>
                </c:pt>
                <c:pt idx="7">
                  <c:v>26</c:v>
                </c:pt>
                <c:pt idx="8">
                  <c:v>39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15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33</c:v>
                </c:pt>
                <c:pt idx="7">
                  <c:v>25</c:v>
                </c:pt>
                <c:pt idx="8">
                  <c:v>46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20</c:v>
                </c:pt>
                <c:pt idx="3">
                  <c:v>16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44</c:v>
                </c:pt>
                <c:pt idx="8">
                  <c:v>44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15</c:v>
                </c:pt>
                <c:pt idx="4">
                  <c:v>30</c:v>
                </c:pt>
                <c:pt idx="5">
                  <c:v>26</c:v>
                </c:pt>
                <c:pt idx="6">
                  <c:v>48</c:v>
                </c:pt>
                <c:pt idx="7">
                  <c:v>29</c:v>
                </c:pt>
                <c:pt idx="8">
                  <c:v>60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17</c:v>
                </c:pt>
                <c:pt idx="1">
                  <c:v>21</c:v>
                </c:pt>
                <c:pt idx="2">
                  <c:v>29</c:v>
                </c:pt>
                <c:pt idx="3">
                  <c:v>29</c:v>
                </c:pt>
                <c:pt idx="4">
                  <c:v>46</c:v>
                </c:pt>
                <c:pt idx="5">
                  <c:v>76</c:v>
                </c:pt>
                <c:pt idx="6">
                  <c:v>61</c:v>
                </c:pt>
                <c:pt idx="7">
                  <c:v>80</c:v>
                </c:pt>
                <c:pt idx="8">
                  <c:v>113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11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15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20</c:v>
                </c:pt>
                <c:pt idx="4">
                  <c:v>31</c:v>
                </c:pt>
                <c:pt idx="5">
                  <c:v>30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20</c:v>
                </c:pt>
                <c:pt idx="3">
                  <c:v>21</c:v>
                </c:pt>
                <c:pt idx="4">
                  <c:v>41</c:v>
                </c:pt>
                <c:pt idx="5">
                  <c:v>26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19</c:v>
                </c:pt>
                <c:pt idx="3">
                  <c:v>33</c:v>
                </c:pt>
                <c:pt idx="4">
                  <c:v>41</c:v>
                </c:pt>
                <c:pt idx="5">
                  <c:v>48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19</c:v>
                </c:pt>
                <c:pt idx="2">
                  <c:v>26</c:v>
                </c:pt>
                <c:pt idx="3">
                  <c:v>25</c:v>
                </c:pt>
                <c:pt idx="4">
                  <c:v>44</c:v>
                </c:pt>
                <c:pt idx="5">
                  <c:v>29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23</c:v>
                </c:pt>
                <c:pt idx="2">
                  <c:v>39</c:v>
                </c:pt>
                <c:pt idx="3">
                  <c:v>46</c:v>
                </c:pt>
                <c:pt idx="4">
                  <c:v>44</c:v>
                </c:pt>
                <c:pt idx="5">
                  <c:v>60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28</c:v>
                </c:pt>
                <c:pt idx="2">
                  <c:v>36</c:v>
                </c:pt>
                <c:pt idx="3">
                  <c:v>44</c:v>
                </c:pt>
                <c:pt idx="4">
                  <c:v>43</c:v>
                </c:pt>
                <c:pt idx="5">
                  <c:v>59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14</c:v>
                </c:pt>
                <c:pt idx="5">
                  <c:v>20</c:v>
                </c:pt>
                <c:pt idx="6">
                  <c:v>19</c:v>
                </c:pt>
                <c:pt idx="7">
                  <c:v>26</c:v>
                </c:pt>
                <c:pt idx="8">
                  <c:v>39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15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33</c:v>
                </c:pt>
                <c:pt idx="7">
                  <c:v>25</c:v>
                </c:pt>
                <c:pt idx="8">
                  <c:v>46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20</c:v>
                </c:pt>
                <c:pt idx="3">
                  <c:v>16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44</c:v>
                </c:pt>
                <c:pt idx="8">
                  <c:v>44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15</c:v>
                </c:pt>
                <c:pt idx="4">
                  <c:v>30</c:v>
                </c:pt>
                <c:pt idx="5">
                  <c:v>26</c:v>
                </c:pt>
                <c:pt idx="6">
                  <c:v>48</c:v>
                </c:pt>
                <c:pt idx="7">
                  <c:v>29</c:v>
                </c:pt>
                <c:pt idx="8">
                  <c:v>60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17</c:v>
                </c:pt>
                <c:pt idx="1">
                  <c:v>21</c:v>
                </c:pt>
                <c:pt idx="2">
                  <c:v>29</c:v>
                </c:pt>
                <c:pt idx="3">
                  <c:v>29</c:v>
                </c:pt>
                <c:pt idx="4">
                  <c:v>46</c:v>
                </c:pt>
                <c:pt idx="5">
                  <c:v>76</c:v>
                </c:pt>
                <c:pt idx="6">
                  <c:v>61</c:v>
                </c:pt>
                <c:pt idx="7">
                  <c:v>80</c:v>
                </c:pt>
                <c:pt idx="8">
                  <c:v>113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190500</xdr:rowOff>
    </xdr:from>
    <xdr:to>
      <xdr:col>2</xdr:col>
      <xdr:colOff>579120</xdr:colOff>
      <xdr:row>21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752F49-C55D-470F-AEA5-9B73F86DD1A6}"/>
            </a:ext>
          </a:extLst>
        </xdr:cNvPr>
        <xdr:cNvSpPr txBox="1"/>
      </xdr:nvSpPr>
      <xdr:spPr>
        <a:xfrm>
          <a:off x="0" y="2209800"/>
          <a:ext cx="195072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North Chest Metamatic Items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Brooch of Empowerment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Sash of Nonlethal Substitution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Meathook of Corruption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Dildo of Violation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Toering of Entanglement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Wristwatch of Lingering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Icepick of Reaping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Glove of Deceptiveness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Monocle of Invisibility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Chisel of Sculpting</a:t>
          </a:r>
        </a:p>
      </xdr:txBody>
    </xdr:sp>
    <xdr:clientData/>
  </xdr:twoCellAnchor>
  <xdr:twoCellAnchor>
    <xdr:from>
      <xdr:col>3</xdr:col>
      <xdr:colOff>38100</xdr:colOff>
      <xdr:row>9</xdr:row>
      <xdr:rowOff>205740</xdr:rowOff>
    </xdr:from>
    <xdr:to>
      <xdr:col>7</xdr:col>
      <xdr:colOff>350520</xdr:colOff>
      <xdr:row>21</xdr:row>
      <xdr:rowOff>175260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608692-F982-43C8-BF93-3AB98188D855}"/>
            </a:ext>
          </a:extLst>
        </xdr:cNvPr>
        <xdr:cNvSpPr txBox="1"/>
      </xdr:nvSpPr>
      <xdr:spPr>
        <a:xfrm>
          <a:off x="2057400" y="2225040"/>
          <a:ext cx="195072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South Chest Metamatic Items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Anklet of Chaining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Hourglass of Delay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Earpiece of Repetition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Cable of Extension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Whistle of Silence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Rattle of Stillness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Babooshka Doll of Widening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Cat’s Foot of Twinning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Hourglass of Quickening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Thrush Wing of Rapidity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zoomScaleNormal="100" workbookViewId="0"/>
  </sheetViews>
  <sheetFormatPr defaultRowHeight="15.6" x14ac:dyDescent="0.3"/>
  <cols>
    <col min="1" max="1" width="11.6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110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106</v>
      </c>
      <c r="B2" s="62">
        <v>1</v>
      </c>
      <c r="C2" s="43">
        <v>3</v>
      </c>
      <c r="D2" s="44">
        <f t="shared" ref="D2:D6" ca="1" si="0">RANDBETWEEN(1,20)</f>
        <v>2</v>
      </c>
      <c r="E2" s="43">
        <f ca="1">SUM(C2:D2)</f>
        <v>5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128</v>
      </c>
      <c r="N2" s="113" t="s">
        <v>63</v>
      </c>
    </row>
    <row r="3" spans="1:14" x14ac:dyDescent="0.3">
      <c r="A3" s="62" t="s">
        <v>112</v>
      </c>
      <c r="B3" s="62">
        <v>1</v>
      </c>
      <c r="C3" s="43">
        <v>2</v>
      </c>
      <c r="D3" s="44">
        <f t="shared" ca="1" si="0"/>
        <v>10</v>
      </c>
      <c r="E3" s="43">
        <f ca="1">SUM(C3:D3)</f>
        <v>12</v>
      </c>
      <c r="F3" s="43" t="s">
        <v>145</v>
      </c>
      <c r="H3" s="66" t="s">
        <v>106</v>
      </c>
      <c r="I3" s="62">
        <v>3</v>
      </c>
      <c r="J3" s="67" t="s">
        <v>107</v>
      </c>
      <c r="L3" s="114" t="s">
        <v>127</v>
      </c>
      <c r="M3" s="101">
        <v>3</v>
      </c>
      <c r="N3" s="115" t="s">
        <v>129</v>
      </c>
    </row>
    <row r="4" spans="1:14" x14ac:dyDescent="0.3">
      <c r="A4" s="101" t="s">
        <v>124</v>
      </c>
      <c r="B4" s="101">
        <v>2</v>
      </c>
      <c r="C4" s="43">
        <v>8</v>
      </c>
      <c r="D4" s="44">
        <f t="shared" ca="1" si="0"/>
        <v>4</v>
      </c>
      <c r="E4" s="43">
        <f ca="1">SUM(C4:D4)</f>
        <v>12</v>
      </c>
      <c r="F4" s="43" t="s">
        <v>125</v>
      </c>
      <c r="H4" s="66" t="s">
        <v>111</v>
      </c>
      <c r="I4" s="62">
        <v>3</v>
      </c>
      <c r="J4" s="67" t="s">
        <v>150</v>
      </c>
      <c r="L4" s="114" t="s">
        <v>121</v>
      </c>
      <c r="M4" s="101">
        <v>3</v>
      </c>
      <c r="N4" s="115" t="s">
        <v>129</v>
      </c>
    </row>
    <row r="5" spans="1:14" x14ac:dyDescent="0.3">
      <c r="A5" s="62" t="s">
        <v>111</v>
      </c>
      <c r="B5" s="62">
        <v>1</v>
      </c>
      <c r="C5" s="43">
        <v>2</v>
      </c>
      <c r="D5" s="44">
        <f t="shared" ca="1" si="0"/>
        <v>2</v>
      </c>
      <c r="E5" s="43">
        <f ca="1">SUM(C5:D5)</f>
        <v>4</v>
      </c>
      <c r="F5" s="43" t="s">
        <v>5</v>
      </c>
      <c r="H5" s="66" t="s">
        <v>112</v>
      </c>
      <c r="I5" s="62">
        <v>2</v>
      </c>
      <c r="J5" s="67" t="s">
        <v>149</v>
      </c>
      <c r="L5" s="114" t="s">
        <v>123</v>
      </c>
      <c r="M5" s="101">
        <v>4</v>
      </c>
      <c r="N5" s="115" t="s">
        <v>129</v>
      </c>
    </row>
    <row r="6" spans="1:14" ht="16.2" thickBot="1" x14ac:dyDescent="0.35">
      <c r="A6" s="56" t="s">
        <v>113</v>
      </c>
      <c r="B6" s="56">
        <v>1</v>
      </c>
      <c r="C6" s="43">
        <v>5</v>
      </c>
      <c r="D6" s="44">
        <f t="shared" ca="1" si="0"/>
        <v>10</v>
      </c>
      <c r="E6" s="43">
        <f ca="1">SUM(C6:D6)</f>
        <v>15</v>
      </c>
      <c r="F6" s="43" t="s">
        <v>5</v>
      </c>
      <c r="H6" s="186" t="s">
        <v>113</v>
      </c>
      <c r="I6" s="187">
        <v>5</v>
      </c>
      <c r="J6" s="188" t="s">
        <v>126</v>
      </c>
      <c r="L6" s="141" t="s">
        <v>122</v>
      </c>
      <c r="M6" s="142">
        <v>3</v>
      </c>
      <c r="N6" s="143" t="s">
        <v>129</v>
      </c>
    </row>
    <row r="7" spans="1:14" x14ac:dyDescent="0.3">
      <c r="H7" s="68" t="s">
        <v>21</v>
      </c>
      <c r="I7" s="167">
        <f>SUM(I3:I6)</f>
        <v>13</v>
      </c>
      <c r="J7" s="144" t="str">
        <f>CONCATENATE("Average Level: ",ROUND(AVERAGE(I3:I6),0))</f>
        <v>Average Level: 3</v>
      </c>
      <c r="L7" s="116" t="s">
        <v>21</v>
      </c>
      <c r="M7" s="134">
        <f>SUM(M3:M6)</f>
        <v>13</v>
      </c>
      <c r="N7" s="145" t="str">
        <f>CONCATENATE("Average Level: ",ROUND(AVERAGE(M3:M6),0))</f>
        <v>Average Level: 3</v>
      </c>
    </row>
    <row r="8" spans="1:14" x14ac:dyDescent="0.3">
      <c r="D8" s="44">
        <f ca="1">RANDBETWEEN(1,20)</f>
        <v>16</v>
      </c>
      <c r="H8" s="68" t="s">
        <v>22</v>
      </c>
      <c r="I8" s="167">
        <f>COUNT(I3:I6)</f>
        <v>4</v>
      </c>
      <c r="J8" s="69"/>
      <c r="L8" s="116" t="s">
        <v>92</v>
      </c>
      <c r="M8" s="117">
        <f>AVERAGE(M3:M6)</f>
        <v>3.25</v>
      </c>
      <c r="N8" s="115"/>
    </row>
    <row r="9" spans="1:14" ht="16.2" thickBot="1" x14ac:dyDescent="0.35">
      <c r="H9" s="68" t="s">
        <v>24</v>
      </c>
      <c r="I9" s="168">
        <f>I7/4</f>
        <v>3.25</v>
      </c>
      <c r="J9" s="67" t="s">
        <v>25</v>
      </c>
      <c r="L9" s="118" t="s">
        <v>22</v>
      </c>
      <c r="M9" s="169">
        <f>COUNT(M3:M6)</f>
        <v>4</v>
      </c>
      <c r="N9" s="119"/>
    </row>
    <row r="10" spans="1:14" ht="16.8" thickTop="1" thickBot="1" x14ac:dyDescent="0.35">
      <c r="H10" s="70" t="s">
        <v>26</v>
      </c>
      <c r="I10" s="71">
        <f>I9*2</f>
        <v>6.5</v>
      </c>
      <c r="J10" s="72" t="s">
        <v>27</v>
      </c>
    </row>
    <row r="11" spans="1:14" ht="16.2" thickTop="1" x14ac:dyDescent="0.3">
      <c r="L11" s="74" t="s">
        <v>28</v>
      </c>
      <c r="M11" s="75">
        <f>I9</f>
        <v>3.25</v>
      </c>
      <c r="N11" s="73"/>
    </row>
    <row r="12" spans="1:14" x14ac:dyDescent="0.3">
      <c r="L12" s="74" t="s">
        <v>29</v>
      </c>
      <c r="M12" s="75">
        <f>I10</f>
        <v>6.5</v>
      </c>
      <c r="N12" s="73"/>
    </row>
    <row r="13" spans="1:14" x14ac:dyDescent="0.3">
      <c r="L13" s="74" t="s">
        <v>30</v>
      </c>
      <c r="M13" s="75">
        <f>I7</f>
        <v>13</v>
      </c>
      <c r="N13" s="73"/>
    </row>
    <row r="15" spans="1:14" x14ac:dyDescent="0.3">
      <c r="L15" s="76" t="s">
        <v>31</v>
      </c>
      <c r="M15" s="75">
        <f>M7</f>
        <v>13</v>
      </c>
    </row>
    <row r="17" spans="12:12" x14ac:dyDescent="0.3">
      <c r="L17" s="42" t="s">
        <v>130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3984375" style="47" bestFit="1" customWidth="1"/>
    <col min="2" max="2" width="16.89843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64</v>
      </c>
      <c r="Q1" s="129" t="s">
        <v>95</v>
      </c>
      <c r="R1" s="130">
        <v>0.5</v>
      </c>
      <c r="S1" s="131" t="s">
        <v>96</v>
      </c>
      <c r="T1" s="130">
        <f>R1+((P1)/(24*60*10))</f>
        <v>0.50444444444444447</v>
      </c>
    </row>
    <row r="2" spans="1:20" ht="16.8" x14ac:dyDescent="0.3">
      <c r="A2" s="179" t="s">
        <v>106</v>
      </c>
      <c r="B2" s="82" t="s">
        <v>152</v>
      </c>
      <c r="C2" s="82">
        <v>15</v>
      </c>
      <c r="D2" s="52">
        <v>1</v>
      </c>
      <c r="E2" s="137" t="s">
        <v>79</v>
      </c>
      <c r="F2" s="137" t="s">
        <v>79</v>
      </c>
      <c r="G2" s="137" t="s">
        <v>79</v>
      </c>
      <c r="H2" s="137" t="s">
        <v>79</v>
      </c>
      <c r="I2" s="82">
        <v>10</v>
      </c>
      <c r="J2" s="82">
        <f t="shared" ref="J2:J14" si="0">IF($E2="þ",$D2,IF($F2="þ",($D2*10),IF($G2="þ",($D2*100),IF($H2="þ",($D2*600),$I2))))</f>
        <v>10</v>
      </c>
      <c r="K2" s="82">
        <f t="shared" ref="K2" si="1">J2+C2</f>
        <v>25</v>
      </c>
      <c r="L2" s="53" t="s">
        <v>103</v>
      </c>
      <c r="M2" s="138" t="str">
        <f t="shared" ref="M2:M8" si="2">IF(C2="","",IF(K2&lt;=$P$1,"þ","q"))</f>
        <v>þ</v>
      </c>
    </row>
    <row r="3" spans="1:20" ht="16.8" x14ac:dyDescent="0.3">
      <c r="A3" s="179" t="s">
        <v>106</v>
      </c>
      <c r="B3" s="52" t="s">
        <v>165</v>
      </c>
      <c r="C3" s="52">
        <v>48</v>
      </c>
      <c r="D3" s="52">
        <v>1</v>
      </c>
      <c r="E3" s="53" t="s">
        <v>79</v>
      </c>
      <c r="F3" s="137" t="s">
        <v>103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10</v>
      </c>
      <c r="K3" s="52">
        <f t="shared" ref="K3:K4" si="3">J3+C3</f>
        <v>58</v>
      </c>
      <c r="L3" s="53" t="s">
        <v>103</v>
      </c>
      <c r="M3" s="54" t="str">
        <f t="shared" si="2"/>
        <v>þ</v>
      </c>
    </row>
    <row r="4" spans="1:20" ht="16.8" x14ac:dyDescent="0.3">
      <c r="A4" s="179" t="s">
        <v>106</v>
      </c>
      <c r="B4" s="52"/>
      <c r="C4" s="52"/>
      <c r="D4" s="52">
        <v>1</v>
      </c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46" t="s">
        <v>111</v>
      </c>
      <c r="B5" s="52"/>
      <c r="C5" s="52"/>
      <c r="D5" s="52">
        <v>1</v>
      </c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111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111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90" t="s">
        <v>112</v>
      </c>
      <c r="B8" s="133" t="s">
        <v>153</v>
      </c>
      <c r="C8" s="52">
        <v>15</v>
      </c>
      <c r="D8" s="52">
        <v>1</v>
      </c>
      <c r="E8" s="53" t="s">
        <v>79</v>
      </c>
      <c r="F8" s="137" t="s">
        <v>103</v>
      </c>
      <c r="G8" s="53" t="s">
        <v>79</v>
      </c>
      <c r="H8" s="53" t="s">
        <v>79</v>
      </c>
      <c r="I8" s="52"/>
      <c r="J8" s="52">
        <f t="shared" si="0"/>
        <v>10</v>
      </c>
      <c r="K8" s="52">
        <f t="shared" ref="K8" si="7">J8+C8</f>
        <v>25</v>
      </c>
      <c r="L8" s="53" t="s">
        <v>79</v>
      </c>
      <c r="M8" s="54" t="str">
        <f t="shared" si="2"/>
        <v>þ</v>
      </c>
      <c r="O8" s="61"/>
      <c r="Q8" s="61"/>
    </row>
    <row r="9" spans="1:20" ht="16.8" x14ac:dyDescent="0.3">
      <c r="A9" s="190" t="s">
        <v>112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4" t="s">
        <v>113</v>
      </c>
      <c r="B10" s="133" t="s">
        <v>114</v>
      </c>
      <c r="C10" s="52">
        <v>2</v>
      </c>
      <c r="D10" s="52">
        <v>4</v>
      </c>
      <c r="E10" s="53" t="s">
        <v>79</v>
      </c>
      <c r="F10" s="137" t="s">
        <v>103</v>
      </c>
      <c r="G10" s="53" t="s">
        <v>79</v>
      </c>
      <c r="H10" s="53" t="s">
        <v>79</v>
      </c>
      <c r="I10" s="52"/>
      <c r="J10" s="52">
        <f t="shared" si="0"/>
        <v>40</v>
      </c>
      <c r="K10" s="52">
        <f t="shared" ref="K10:K14" si="10">J10+C10</f>
        <v>42</v>
      </c>
      <c r="L10" s="53" t="s">
        <v>103</v>
      </c>
      <c r="M10" s="54" t="str">
        <f t="shared" ref="M10:M14" si="11">IF(C10="","",IF(K10&lt;=$P$1,"þ","q"))</f>
        <v>þ</v>
      </c>
    </row>
    <row r="11" spans="1:20" ht="16.8" x14ac:dyDescent="0.3">
      <c r="A11" s="184" t="s">
        <v>113</v>
      </c>
      <c r="B11" s="133" t="s">
        <v>151</v>
      </c>
      <c r="C11" s="52">
        <v>25</v>
      </c>
      <c r="D11" s="52">
        <v>4</v>
      </c>
      <c r="E11" s="53" t="s">
        <v>79</v>
      </c>
      <c r="F11" s="137" t="s">
        <v>103</v>
      </c>
      <c r="G11" s="53" t="s">
        <v>79</v>
      </c>
      <c r="H11" s="137" t="s">
        <v>79</v>
      </c>
      <c r="I11" s="52"/>
      <c r="J11" s="52">
        <f t="shared" si="0"/>
        <v>40</v>
      </c>
      <c r="K11" s="52">
        <f t="shared" si="10"/>
        <v>65</v>
      </c>
      <c r="L11" s="53" t="s">
        <v>103</v>
      </c>
      <c r="M11" s="54" t="str">
        <f t="shared" si="11"/>
        <v>q</v>
      </c>
    </row>
    <row r="12" spans="1:20" ht="16.8" x14ac:dyDescent="0.3">
      <c r="A12" s="184" t="s">
        <v>113</v>
      </c>
      <c r="B12" s="133" t="s">
        <v>115</v>
      </c>
      <c r="C12" s="52">
        <v>1</v>
      </c>
      <c r="D12" s="52">
        <v>4</v>
      </c>
      <c r="E12" s="53" t="s">
        <v>79</v>
      </c>
      <c r="F12" s="53" t="s">
        <v>79</v>
      </c>
      <c r="G12" s="53" t="s">
        <v>79</v>
      </c>
      <c r="H12" s="137" t="s">
        <v>103</v>
      </c>
      <c r="I12" s="52"/>
      <c r="J12" s="52">
        <f t="shared" si="0"/>
        <v>2400</v>
      </c>
      <c r="K12" s="52">
        <f t="shared" ref="K12" si="12">J12+C12</f>
        <v>2401</v>
      </c>
      <c r="L12" s="53" t="s">
        <v>103</v>
      </c>
      <c r="M12" s="54" t="str">
        <f t="shared" ref="M12" si="13">IF(C12="","",IF(K12&lt;=$P$1,"þ","q"))</f>
        <v>q</v>
      </c>
    </row>
    <row r="13" spans="1:20" ht="16.8" x14ac:dyDescent="0.3">
      <c r="A13" s="184" t="s">
        <v>113</v>
      </c>
      <c r="B13" s="133" t="s">
        <v>147</v>
      </c>
      <c r="C13" s="52">
        <v>17</v>
      </c>
      <c r="D13" s="52">
        <v>4</v>
      </c>
      <c r="E13" s="53" t="s">
        <v>79</v>
      </c>
      <c r="F13" s="53" t="s">
        <v>79</v>
      </c>
      <c r="G13" s="137" t="s">
        <v>103</v>
      </c>
      <c r="H13" s="53" t="s">
        <v>79</v>
      </c>
      <c r="I13" s="52"/>
      <c r="J13" s="52">
        <f t="shared" si="0"/>
        <v>400</v>
      </c>
      <c r="K13" s="52">
        <f t="shared" si="10"/>
        <v>417</v>
      </c>
      <c r="L13" s="53" t="s">
        <v>103</v>
      </c>
      <c r="M13" s="54" t="str">
        <f t="shared" si="11"/>
        <v>q</v>
      </c>
    </row>
    <row r="14" spans="1:20" ht="16.8" x14ac:dyDescent="0.3">
      <c r="A14" s="184" t="s">
        <v>113</v>
      </c>
      <c r="B14" s="133" t="s">
        <v>148</v>
      </c>
      <c r="C14" s="52">
        <v>24</v>
      </c>
      <c r="D14" s="52">
        <v>4</v>
      </c>
      <c r="E14" s="53" t="s">
        <v>79</v>
      </c>
      <c r="F14" s="137" t="s">
        <v>103</v>
      </c>
      <c r="G14" s="53" t="s">
        <v>79</v>
      </c>
      <c r="H14" s="53" t="s">
        <v>79</v>
      </c>
      <c r="I14" s="52"/>
      <c r="J14" s="52">
        <f t="shared" si="0"/>
        <v>40</v>
      </c>
      <c r="K14" s="52">
        <f t="shared" si="10"/>
        <v>64</v>
      </c>
      <c r="L14" s="53" t="s">
        <v>103</v>
      </c>
      <c r="M14" s="54" t="str">
        <f t="shared" si="11"/>
        <v>þ</v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0" style="47" bestFit="1" customWidth="1"/>
    <col min="2" max="2" width="11.69921875" style="47" bestFit="1" customWidth="1"/>
    <col min="3" max="3" width="12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108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120</v>
      </c>
      <c r="B2" s="60" t="s">
        <v>136</v>
      </c>
      <c r="C2" s="43" t="s">
        <v>140</v>
      </c>
      <c r="D2" s="102" t="s">
        <v>79</v>
      </c>
      <c r="E2" s="101">
        <v>3</v>
      </c>
      <c r="F2" s="100">
        <v>5</v>
      </c>
      <c r="G2" s="99">
        <v>4</v>
      </c>
      <c r="H2" s="43">
        <v>0</v>
      </c>
      <c r="I2" s="43">
        <v>0</v>
      </c>
      <c r="J2" s="43">
        <f t="shared" ref="J2:J7" si="0">IF(D2="þ",SUM(E2,G2:I2),SUM(E2,F2,H2,I2))</f>
        <v>8</v>
      </c>
      <c r="K2" s="44">
        <f t="shared" ref="K2:K7" ca="1" si="1">RANDBETWEEN(1,20)</f>
        <v>10</v>
      </c>
      <c r="L2" s="43">
        <f t="shared" ref="L2:L7" ca="1" si="2">SUM(J2:K2)</f>
        <v>18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101" t="s">
        <v>120</v>
      </c>
      <c r="B3" s="60" t="s">
        <v>143</v>
      </c>
      <c r="C3" s="43" t="s">
        <v>144</v>
      </c>
      <c r="D3" s="102" t="s">
        <v>79</v>
      </c>
      <c r="E3" s="101">
        <v>3</v>
      </c>
      <c r="F3" s="100">
        <v>5</v>
      </c>
      <c r="G3" s="99">
        <v>4</v>
      </c>
      <c r="H3" s="43">
        <v>0</v>
      </c>
      <c r="I3" s="43">
        <v>0</v>
      </c>
      <c r="J3" s="43">
        <f t="shared" ref="J3:J4" si="4">IF(D3="þ",SUM(E3,G3:I3),SUM(E3,F3,H3,I3))</f>
        <v>8</v>
      </c>
      <c r="K3" s="44">
        <f t="shared" ca="1" si="1"/>
        <v>14</v>
      </c>
      <c r="L3" s="43">
        <f t="shared" ref="L3:L4" ca="1" si="5">SUM(J3:K3)</f>
        <v>22</v>
      </c>
      <c r="M3" s="56">
        <v>18</v>
      </c>
      <c r="N3" s="58" t="str">
        <f t="shared" ref="N3:N4" ca="1" si="6">IF(K3&gt;(M3-1),"þ","ý")</f>
        <v>ý</v>
      </c>
      <c r="O3" s="140"/>
    </row>
    <row r="4" spans="1:15" x14ac:dyDescent="0.3">
      <c r="A4" s="101" t="s">
        <v>120</v>
      </c>
      <c r="B4" s="60" t="s">
        <v>166</v>
      </c>
      <c r="C4" s="43" t="s">
        <v>167</v>
      </c>
      <c r="D4" s="102" t="s">
        <v>103</v>
      </c>
      <c r="E4" s="101">
        <v>3</v>
      </c>
      <c r="F4" s="100">
        <v>5</v>
      </c>
      <c r="G4" s="99">
        <v>4</v>
      </c>
      <c r="H4" s="43">
        <v>0</v>
      </c>
      <c r="I4" s="43">
        <v>0</v>
      </c>
      <c r="J4" s="43">
        <f t="shared" si="4"/>
        <v>7</v>
      </c>
      <c r="K4" s="44">
        <f t="shared" ca="1" si="1"/>
        <v>2</v>
      </c>
      <c r="L4" s="43">
        <f t="shared" ca="1" si="5"/>
        <v>9</v>
      </c>
      <c r="M4" s="56">
        <v>20</v>
      </c>
      <c r="N4" s="58" t="str">
        <f t="shared" ca="1" si="6"/>
        <v>ý</v>
      </c>
      <c r="O4" s="140"/>
    </row>
    <row r="5" spans="1:15" x14ac:dyDescent="0.3">
      <c r="A5" s="101" t="s">
        <v>120</v>
      </c>
      <c r="B5" s="60" t="s">
        <v>146</v>
      </c>
      <c r="C5" s="43" t="s">
        <v>168</v>
      </c>
      <c r="D5" s="102" t="s">
        <v>103</v>
      </c>
      <c r="E5" s="101">
        <v>3</v>
      </c>
      <c r="F5" s="100">
        <v>5</v>
      </c>
      <c r="G5" s="99">
        <v>4</v>
      </c>
      <c r="H5" s="43">
        <v>0</v>
      </c>
      <c r="I5" s="43">
        <v>0</v>
      </c>
      <c r="J5" s="43">
        <f t="shared" ref="J5" si="7">IF(D5="þ",SUM(E5,G5:I5),SUM(E5,F5,H5,I5))</f>
        <v>7</v>
      </c>
      <c r="K5" s="44">
        <f t="shared" ca="1" si="1"/>
        <v>10</v>
      </c>
      <c r="L5" s="43">
        <f t="shared" ref="L5" ca="1" si="8">SUM(J5:K5)</f>
        <v>17</v>
      </c>
      <c r="M5" s="56">
        <v>20</v>
      </c>
      <c r="N5" s="58" t="str">
        <f t="shared" ref="N5" ca="1" si="9">IF(K5&gt;(M5-1),"þ","ý")</f>
        <v>ý</v>
      </c>
      <c r="O5" s="140"/>
    </row>
    <row r="6" spans="1:15" x14ac:dyDescent="0.3">
      <c r="A6" s="101" t="s">
        <v>120</v>
      </c>
      <c r="B6" s="60" t="s">
        <v>132</v>
      </c>
      <c r="C6" s="43" t="s">
        <v>141</v>
      </c>
      <c r="D6" s="102" t="s">
        <v>79</v>
      </c>
      <c r="E6" s="101">
        <v>3</v>
      </c>
      <c r="F6" s="100">
        <v>4</v>
      </c>
      <c r="G6" s="99">
        <v>4</v>
      </c>
      <c r="H6" s="43">
        <v>0</v>
      </c>
      <c r="I6" s="43">
        <v>0</v>
      </c>
      <c r="J6" s="43">
        <v>8</v>
      </c>
      <c r="K6" s="44">
        <v>11</v>
      </c>
      <c r="L6" s="43">
        <v>19</v>
      </c>
      <c r="M6" s="56" t="s">
        <v>109</v>
      </c>
      <c r="N6" s="60" t="s">
        <v>109</v>
      </c>
      <c r="O6" s="140"/>
    </row>
    <row r="7" spans="1:15" x14ac:dyDescent="0.3">
      <c r="A7" s="97" t="s">
        <v>120</v>
      </c>
      <c r="B7" s="45" t="s">
        <v>105</v>
      </c>
      <c r="C7" s="45" t="s">
        <v>105</v>
      </c>
      <c r="D7" s="98" t="s">
        <v>79</v>
      </c>
      <c r="E7" s="97">
        <v>3</v>
      </c>
      <c r="F7" s="96">
        <v>5</v>
      </c>
      <c r="G7" s="95">
        <v>4</v>
      </c>
      <c r="H7" s="45">
        <v>0</v>
      </c>
      <c r="I7" s="45">
        <v>0</v>
      </c>
      <c r="J7" s="45">
        <f t="shared" si="0"/>
        <v>8</v>
      </c>
      <c r="K7" s="46">
        <f t="shared" ca="1" si="1"/>
        <v>12</v>
      </c>
      <c r="L7" s="45">
        <f t="shared" ca="1" si="2"/>
        <v>20</v>
      </c>
      <c r="M7" s="57" t="s">
        <v>109</v>
      </c>
      <c r="N7" s="181" t="s">
        <v>109</v>
      </c>
      <c r="O7" s="153"/>
    </row>
    <row r="8" spans="1:15" x14ac:dyDescent="0.3">
      <c r="A8" s="101" t="s">
        <v>121</v>
      </c>
      <c r="B8" s="60" t="s">
        <v>137</v>
      </c>
      <c r="C8" s="43" t="s">
        <v>142</v>
      </c>
      <c r="D8" s="102" t="s">
        <v>79</v>
      </c>
      <c r="E8" s="101">
        <v>3</v>
      </c>
      <c r="F8" s="100">
        <v>2</v>
      </c>
      <c r="G8" s="99">
        <v>5</v>
      </c>
      <c r="H8" s="43">
        <v>0</v>
      </c>
      <c r="I8" s="43">
        <v>0</v>
      </c>
      <c r="J8" s="43">
        <f t="shared" ref="J8:J9" si="10">IF(D8="þ",SUM(E8,G8:I8),SUM(E8,F8,H8,I8))</f>
        <v>5</v>
      </c>
      <c r="K8" s="44">
        <f t="shared" ref="K8:K9" ca="1" si="11">RANDBETWEEN(1,20)</f>
        <v>10</v>
      </c>
      <c r="L8" s="43">
        <f t="shared" ref="L8:L9" ca="1" si="12">SUM(J8:K8)</f>
        <v>15</v>
      </c>
      <c r="M8" s="56">
        <v>19</v>
      </c>
      <c r="N8" s="58" t="str">
        <f t="shared" ref="N8" ca="1" si="13">IF(K8&gt;(M8-1),"þ","ý")</f>
        <v>ý</v>
      </c>
      <c r="O8" s="140"/>
    </row>
    <row r="9" spans="1:15" x14ac:dyDescent="0.3">
      <c r="A9" s="97" t="s">
        <v>121</v>
      </c>
      <c r="B9" s="45" t="s">
        <v>105</v>
      </c>
      <c r="C9" s="45" t="s">
        <v>105</v>
      </c>
      <c r="D9" s="98" t="s">
        <v>79</v>
      </c>
      <c r="E9" s="97">
        <v>3</v>
      </c>
      <c r="F9" s="96">
        <v>2</v>
      </c>
      <c r="G9" s="95">
        <v>5</v>
      </c>
      <c r="H9" s="45">
        <v>0</v>
      </c>
      <c r="I9" s="45">
        <v>0</v>
      </c>
      <c r="J9" s="45">
        <f t="shared" si="10"/>
        <v>5</v>
      </c>
      <c r="K9" s="46">
        <f t="shared" ca="1" si="11"/>
        <v>12</v>
      </c>
      <c r="L9" s="45">
        <f t="shared" ca="1" si="12"/>
        <v>17</v>
      </c>
      <c r="M9" s="57" t="s">
        <v>109</v>
      </c>
      <c r="N9" s="181" t="s">
        <v>109</v>
      </c>
      <c r="O9" s="153"/>
    </row>
    <row r="10" spans="1:15" x14ac:dyDescent="0.3">
      <c r="A10" s="101" t="s">
        <v>123</v>
      </c>
      <c r="B10" s="60" t="s">
        <v>138</v>
      </c>
      <c r="C10" s="43" t="s">
        <v>139</v>
      </c>
      <c r="D10" s="102" t="s">
        <v>79</v>
      </c>
      <c r="E10" s="101">
        <v>4</v>
      </c>
      <c r="F10" s="100">
        <v>5</v>
      </c>
      <c r="G10" s="99">
        <v>0</v>
      </c>
      <c r="H10" s="43">
        <v>0</v>
      </c>
      <c r="I10" s="43">
        <v>0</v>
      </c>
      <c r="J10" s="43">
        <f t="shared" ref="J10:J15" si="14">IF(D10="þ",SUM(E10,G10:I10),SUM(E10,F10,H10,I10))</f>
        <v>9</v>
      </c>
      <c r="K10" s="44">
        <f t="shared" ref="K10:K22" ca="1" si="15">RANDBETWEEN(1,20)</f>
        <v>17</v>
      </c>
      <c r="L10" s="43">
        <f t="shared" ref="L10:L15" ca="1" si="16">SUM(J10:K10)</f>
        <v>26</v>
      </c>
      <c r="M10" s="56">
        <v>18</v>
      </c>
      <c r="N10" s="58" t="str">
        <f t="shared" ref="N10" ca="1" si="17">IF(K10&gt;(M10-1),"þ","ý")</f>
        <v>ý</v>
      </c>
      <c r="O10" s="140"/>
    </row>
    <row r="11" spans="1:15" x14ac:dyDescent="0.3">
      <c r="A11" s="97" t="s">
        <v>123</v>
      </c>
      <c r="B11" s="45" t="s">
        <v>105</v>
      </c>
      <c r="C11" s="45" t="s">
        <v>105</v>
      </c>
      <c r="D11" s="98" t="s">
        <v>79</v>
      </c>
      <c r="E11" s="97">
        <v>4</v>
      </c>
      <c r="F11" s="96">
        <v>5</v>
      </c>
      <c r="G11" s="95">
        <v>0</v>
      </c>
      <c r="H11" s="45">
        <v>0</v>
      </c>
      <c r="I11" s="45">
        <v>0</v>
      </c>
      <c r="J11" s="45">
        <f t="shared" si="14"/>
        <v>9</v>
      </c>
      <c r="K11" s="46">
        <f t="shared" ca="1" si="15"/>
        <v>2</v>
      </c>
      <c r="L11" s="45">
        <f t="shared" ca="1" si="16"/>
        <v>11</v>
      </c>
      <c r="M11" s="57" t="s">
        <v>109</v>
      </c>
      <c r="N11" s="181" t="s">
        <v>109</v>
      </c>
      <c r="O11" s="153"/>
    </row>
    <row r="12" spans="1:15" x14ac:dyDescent="0.3">
      <c r="A12" s="101" t="s">
        <v>131</v>
      </c>
      <c r="B12" s="60" t="s">
        <v>132</v>
      </c>
      <c r="C12" s="43" t="s">
        <v>135</v>
      </c>
      <c r="D12" s="102" t="s">
        <v>103</v>
      </c>
      <c r="E12" s="101">
        <v>2</v>
      </c>
      <c r="F12" s="100">
        <v>-1</v>
      </c>
      <c r="G12" s="99">
        <v>3</v>
      </c>
      <c r="H12" s="43">
        <v>0</v>
      </c>
      <c r="I12" s="43">
        <v>0</v>
      </c>
      <c r="J12" s="43">
        <f t="shared" si="14"/>
        <v>5</v>
      </c>
      <c r="K12" s="44">
        <f t="shared" ca="1" si="15"/>
        <v>9</v>
      </c>
      <c r="L12" s="43">
        <f t="shared" ca="1" si="16"/>
        <v>14</v>
      </c>
      <c r="M12" s="56">
        <v>20</v>
      </c>
      <c r="N12" s="58" t="str">
        <f t="shared" ref="N12" ca="1" si="18">IF(K12&gt;(M12-1),"þ","ý")</f>
        <v>ý</v>
      </c>
      <c r="O12" s="140"/>
    </row>
    <row r="13" spans="1:15" x14ac:dyDescent="0.3">
      <c r="A13" s="101" t="s">
        <v>131</v>
      </c>
      <c r="B13" s="60" t="s">
        <v>133</v>
      </c>
      <c r="C13" s="43" t="s">
        <v>134</v>
      </c>
      <c r="D13" s="102" t="s">
        <v>79</v>
      </c>
      <c r="E13" s="101">
        <v>2</v>
      </c>
      <c r="F13" s="100">
        <v>3</v>
      </c>
      <c r="G13" s="99">
        <v>0</v>
      </c>
      <c r="H13" s="43">
        <v>0</v>
      </c>
      <c r="I13" s="43">
        <v>0</v>
      </c>
      <c r="J13" s="43">
        <f t="shared" ref="J13" si="19">IF(D13="þ",SUM(E13,G13:I13),SUM(E13,F13,H13,I13))</f>
        <v>5</v>
      </c>
      <c r="K13" s="44">
        <f t="shared" ca="1" si="15"/>
        <v>19</v>
      </c>
      <c r="L13" s="43">
        <f t="shared" ref="L13" ca="1" si="20">SUM(J13:K13)</f>
        <v>24</v>
      </c>
      <c r="M13" s="56" t="s">
        <v>109</v>
      </c>
      <c r="N13" s="60" t="s">
        <v>109</v>
      </c>
      <c r="O13" s="140"/>
    </row>
    <row r="14" spans="1:15" x14ac:dyDescent="0.3">
      <c r="A14" s="97" t="s">
        <v>131</v>
      </c>
      <c r="B14" s="45" t="s">
        <v>105</v>
      </c>
      <c r="C14" s="45" t="s">
        <v>105</v>
      </c>
      <c r="D14" s="98" t="s">
        <v>79</v>
      </c>
      <c r="E14" s="97">
        <v>2</v>
      </c>
      <c r="F14" s="96">
        <v>-1</v>
      </c>
      <c r="G14" s="95">
        <v>0</v>
      </c>
      <c r="H14" s="45">
        <v>0</v>
      </c>
      <c r="I14" s="45">
        <v>0</v>
      </c>
      <c r="J14" s="45">
        <f t="shared" si="14"/>
        <v>1</v>
      </c>
      <c r="K14" s="46">
        <f t="shared" ca="1" si="15"/>
        <v>5</v>
      </c>
      <c r="L14" s="45">
        <f t="shared" ca="1" si="16"/>
        <v>6</v>
      </c>
      <c r="M14" s="57" t="s">
        <v>109</v>
      </c>
      <c r="N14" s="181" t="s">
        <v>109</v>
      </c>
      <c r="O14" s="153"/>
    </row>
    <row r="15" spans="1:15" x14ac:dyDescent="0.3">
      <c r="A15" s="101" t="s">
        <v>154</v>
      </c>
      <c r="B15" s="60" t="s">
        <v>132</v>
      </c>
      <c r="C15" s="43" t="s">
        <v>157</v>
      </c>
      <c r="D15" s="102" t="s">
        <v>103</v>
      </c>
      <c r="E15" s="101">
        <v>0</v>
      </c>
      <c r="F15" s="100">
        <v>-4</v>
      </c>
      <c r="G15" s="99">
        <v>3</v>
      </c>
      <c r="H15" s="43">
        <v>0</v>
      </c>
      <c r="I15" s="43">
        <v>2</v>
      </c>
      <c r="J15" s="43">
        <f t="shared" si="14"/>
        <v>5</v>
      </c>
      <c r="K15" s="44">
        <f t="shared" ca="1" si="15"/>
        <v>15</v>
      </c>
      <c r="L15" s="43">
        <f t="shared" ca="1" si="16"/>
        <v>20</v>
      </c>
      <c r="M15" s="56">
        <v>20</v>
      </c>
      <c r="N15" s="58" t="str">
        <f t="shared" ref="N15" ca="1" si="21">IF(K15&gt;(M15-1),"þ","ý")</f>
        <v>ý</v>
      </c>
      <c r="O15" s="140"/>
    </row>
    <row r="16" spans="1:15" x14ac:dyDescent="0.3">
      <c r="A16" s="97" t="s">
        <v>154</v>
      </c>
      <c r="B16" s="45" t="s">
        <v>105</v>
      </c>
      <c r="C16" s="45" t="s">
        <v>105</v>
      </c>
      <c r="D16" s="98" t="s">
        <v>79</v>
      </c>
      <c r="E16" s="97">
        <v>0</v>
      </c>
      <c r="F16" s="96">
        <v>-7</v>
      </c>
      <c r="G16" s="95">
        <v>3</v>
      </c>
      <c r="H16" s="45">
        <v>0</v>
      </c>
      <c r="I16" s="45">
        <v>5</v>
      </c>
      <c r="J16" s="45">
        <f t="shared" ref="J16:J20" si="22">IF(D16="þ",SUM(E16,G16:I16),SUM(E16,F16,H16,I16))</f>
        <v>-2</v>
      </c>
      <c r="K16" s="46">
        <f t="shared" ca="1" si="15"/>
        <v>19</v>
      </c>
      <c r="L16" s="45">
        <f t="shared" ref="L16:L20" ca="1" si="23">SUM(J16:K16)</f>
        <v>17</v>
      </c>
      <c r="M16" s="57" t="s">
        <v>109</v>
      </c>
      <c r="N16" s="181" t="s">
        <v>109</v>
      </c>
      <c r="O16" s="153"/>
    </row>
    <row r="17" spans="1:15" x14ac:dyDescent="0.3">
      <c r="A17" s="101" t="s">
        <v>155</v>
      </c>
      <c r="B17" s="60" t="s">
        <v>132</v>
      </c>
      <c r="C17" s="43" t="s">
        <v>158</v>
      </c>
      <c r="D17" s="102" t="s">
        <v>103</v>
      </c>
      <c r="E17" s="101">
        <v>0</v>
      </c>
      <c r="F17" s="100">
        <v>-2</v>
      </c>
      <c r="G17" s="99">
        <v>3</v>
      </c>
      <c r="H17" s="43">
        <v>0</v>
      </c>
      <c r="I17" s="43">
        <v>1</v>
      </c>
      <c r="J17" s="43">
        <f t="shared" si="22"/>
        <v>4</v>
      </c>
      <c r="K17" s="44">
        <f t="shared" ca="1" si="15"/>
        <v>15</v>
      </c>
      <c r="L17" s="43">
        <f t="shared" ca="1" si="23"/>
        <v>19</v>
      </c>
      <c r="M17" s="56">
        <v>20</v>
      </c>
      <c r="N17" s="58" t="str">
        <f t="shared" ref="N17" ca="1" si="24">IF(K17&gt;(M17-1),"þ","ý")</f>
        <v>ý</v>
      </c>
      <c r="O17" s="140"/>
    </row>
    <row r="18" spans="1:15" x14ac:dyDescent="0.3">
      <c r="A18" s="97" t="s">
        <v>155</v>
      </c>
      <c r="B18" s="45" t="s">
        <v>105</v>
      </c>
      <c r="C18" s="45" t="s">
        <v>105</v>
      </c>
      <c r="D18" s="98" t="s">
        <v>79</v>
      </c>
      <c r="E18" s="97">
        <v>0</v>
      </c>
      <c r="F18" s="96">
        <v>-3</v>
      </c>
      <c r="G18" s="95">
        <v>3</v>
      </c>
      <c r="H18" s="45">
        <v>0</v>
      </c>
      <c r="I18" s="45">
        <v>0</v>
      </c>
      <c r="J18" s="45">
        <f t="shared" si="22"/>
        <v>-3</v>
      </c>
      <c r="K18" s="46">
        <f t="shared" ca="1" si="15"/>
        <v>5</v>
      </c>
      <c r="L18" s="45">
        <f t="shared" ca="1" si="23"/>
        <v>2</v>
      </c>
      <c r="M18" s="57" t="s">
        <v>109</v>
      </c>
      <c r="N18" s="181" t="s">
        <v>109</v>
      </c>
      <c r="O18" s="153"/>
    </row>
    <row r="19" spans="1:15" x14ac:dyDescent="0.3">
      <c r="A19" s="101" t="s">
        <v>156</v>
      </c>
      <c r="B19" s="60" t="s">
        <v>132</v>
      </c>
      <c r="C19" s="43" t="s">
        <v>159</v>
      </c>
      <c r="D19" s="102" t="s">
        <v>103</v>
      </c>
      <c r="E19" s="101">
        <v>1</v>
      </c>
      <c r="F19" s="100">
        <v>0</v>
      </c>
      <c r="G19" s="99">
        <v>3</v>
      </c>
      <c r="H19" s="43">
        <v>0</v>
      </c>
      <c r="I19" s="43">
        <v>0</v>
      </c>
      <c r="J19" s="43">
        <f t="shared" si="22"/>
        <v>4</v>
      </c>
      <c r="K19" s="44">
        <f t="shared" ca="1" si="15"/>
        <v>14</v>
      </c>
      <c r="L19" s="43">
        <f t="shared" ca="1" si="23"/>
        <v>18</v>
      </c>
      <c r="M19" s="56">
        <v>20</v>
      </c>
      <c r="N19" s="58" t="str">
        <f t="shared" ref="N19" ca="1" si="25">IF(K19&gt;(M19-1),"þ","ý")</f>
        <v>ý</v>
      </c>
      <c r="O19" s="140"/>
    </row>
    <row r="20" spans="1:15" x14ac:dyDescent="0.3">
      <c r="A20" s="97" t="s">
        <v>156</v>
      </c>
      <c r="B20" s="45" t="s">
        <v>105</v>
      </c>
      <c r="C20" s="45" t="s">
        <v>105</v>
      </c>
      <c r="D20" s="98" t="s">
        <v>79</v>
      </c>
      <c r="E20" s="97">
        <v>1</v>
      </c>
      <c r="F20" s="96">
        <v>1</v>
      </c>
      <c r="G20" s="95">
        <v>3</v>
      </c>
      <c r="H20" s="45">
        <v>0</v>
      </c>
      <c r="I20" s="45">
        <v>0</v>
      </c>
      <c r="J20" s="45">
        <f t="shared" si="22"/>
        <v>2</v>
      </c>
      <c r="K20" s="46">
        <f t="shared" ca="1" si="15"/>
        <v>3</v>
      </c>
      <c r="L20" s="45">
        <f t="shared" ca="1" si="23"/>
        <v>5</v>
      </c>
      <c r="M20" s="57" t="s">
        <v>109</v>
      </c>
      <c r="N20" s="181" t="s">
        <v>109</v>
      </c>
      <c r="O20" s="153"/>
    </row>
    <row r="21" spans="1:15" x14ac:dyDescent="0.3">
      <c r="A21" s="101" t="s">
        <v>164</v>
      </c>
      <c r="B21" s="60" t="s">
        <v>132</v>
      </c>
      <c r="C21" s="43" t="s">
        <v>159</v>
      </c>
      <c r="D21" s="102" t="s">
        <v>103</v>
      </c>
      <c r="E21" s="101">
        <v>3</v>
      </c>
      <c r="F21" s="100">
        <v>0</v>
      </c>
      <c r="G21" s="99">
        <v>3</v>
      </c>
      <c r="H21" s="43">
        <v>0</v>
      </c>
      <c r="I21" s="43">
        <v>0</v>
      </c>
      <c r="J21" s="43">
        <f t="shared" ref="J21:J22" si="26">IF(D21="þ",SUM(E21,G21:I21),SUM(E21,F21,H21,I21))</f>
        <v>6</v>
      </c>
      <c r="K21" s="44">
        <f t="shared" ca="1" si="15"/>
        <v>3</v>
      </c>
      <c r="L21" s="43">
        <f t="shared" ref="L21:L22" ca="1" si="27">SUM(J21:K21)</f>
        <v>9</v>
      </c>
      <c r="M21" s="56">
        <v>20</v>
      </c>
      <c r="N21" s="58" t="str">
        <f t="shared" ref="N21" ca="1" si="28">IF(K21&gt;(M21-1),"þ","ý")</f>
        <v>ý</v>
      </c>
      <c r="O21" s="140"/>
    </row>
    <row r="22" spans="1:15" x14ac:dyDescent="0.3">
      <c r="A22" s="97" t="s">
        <v>164</v>
      </c>
      <c r="B22" s="45" t="s">
        <v>105</v>
      </c>
      <c r="C22" s="45" t="s">
        <v>105</v>
      </c>
      <c r="D22" s="98" t="s">
        <v>79</v>
      </c>
      <c r="E22" s="97">
        <v>3</v>
      </c>
      <c r="F22" s="96">
        <v>1</v>
      </c>
      <c r="G22" s="95">
        <v>3</v>
      </c>
      <c r="H22" s="45">
        <v>0</v>
      </c>
      <c r="I22" s="45">
        <v>0</v>
      </c>
      <c r="J22" s="45">
        <f t="shared" si="26"/>
        <v>4</v>
      </c>
      <c r="K22" s="46">
        <f t="shared" ca="1" si="15"/>
        <v>15</v>
      </c>
      <c r="L22" s="45">
        <f t="shared" ca="1" si="27"/>
        <v>19</v>
      </c>
      <c r="M22" s="57" t="s">
        <v>109</v>
      </c>
      <c r="N22" s="181" t="s">
        <v>109</v>
      </c>
      <c r="O22" s="153"/>
    </row>
  </sheetData>
  <conditionalFormatting sqref="D2:D22">
    <cfRule type="cellIs" dxfId="4" priority="1" operator="equal">
      <formula>"þ"</formula>
    </cfRule>
  </conditionalFormatting>
  <conditionalFormatting sqref="K2:K22">
    <cfRule type="cellIs" dxfId="3" priority="3" operator="greaterThanOrEqual">
      <formula>$M2</formula>
    </cfRule>
  </conditionalFormatting>
  <conditionalFormatting sqref="N2:N22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20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120</v>
      </c>
      <c r="B2" s="5" t="s">
        <v>38</v>
      </c>
      <c r="C2" s="159">
        <v>7</v>
      </c>
      <c r="D2" s="160">
        <f t="shared" ref="D2:D22" ca="1" si="0">RANDBETWEEN(1,20)</f>
        <v>7</v>
      </c>
      <c r="E2" s="159">
        <f t="shared" ref="E2:E4" ca="1" si="1">D2+C2</f>
        <v>14</v>
      </c>
      <c r="G2" s="126"/>
      <c r="H2" s="5" t="s">
        <v>38</v>
      </c>
      <c r="I2" s="151"/>
      <c r="J2" s="44">
        <f t="shared" ref="J2:J4" ca="1" si="2">RANDBETWEEN(1,20)</f>
        <v>9</v>
      </c>
      <c r="K2" s="43">
        <f t="shared" ref="K2:K4" ca="1" si="3">J2+I2</f>
        <v>9</v>
      </c>
    </row>
    <row r="3" spans="1:11" x14ac:dyDescent="0.3">
      <c r="A3" s="124" t="s">
        <v>120</v>
      </c>
      <c r="B3" s="5" t="s">
        <v>39</v>
      </c>
      <c r="C3" s="43">
        <v>7</v>
      </c>
      <c r="D3" s="44">
        <f t="shared" ca="1" si="0"/>
        <v>16</v>
      </c>
      <c r="E3" s="43">
        <f t="shared" ca="1" si="1"/>
        <v>23</v>
      </c>
      <c r="G3" s="126"/>
      <c r="H3" s="5" t="s">
        <v>39</v>
      </c>
      <c r="I3" s="151"/>
      <c r="J3" s="44">
        <f t="shared" ca="1" si="2"/>
        <v>19</v>
      </c>
      <c r="K3" s="43">
        <f t="shared" ca="1" si="3"/>
        <v>19</v>
      </c>
    </row>
    <row r="4" spans="1:11" x14ac:dyDescent="0.3">
      <c r="A4" s="125" t="s">
        <v>120</v>
      </c>
      <c r="B4" s="79" t="s">
        <v>40</v>
      </c>
      <c r="C4" s="45">
        <v>1</v>
      </c>
      <c r="D4" s="46">
        <f t="shared" ca="1" si="0"/>
        <v>4</v>
      </c>
      <c r="E4" s="45">
        <f t="shared" ca="1" si="1"/>
        <v>5</v>
      </c>
      <c r="G4" s="127"/>
      <c r="H4" s="79" t="s">
        <v>40</v>
      </c>
      <c r="I4" s="152"/>
      <c r="J4" s="46">
        <f t="shared" ca="1" si="2"/>
        <v>5</v>
      </c>
      <c r="K4" s="45">
        <f t="shared" ca="1" si="3"/>
        <v>5</v>
      </c>
    </row>
    <row r="5" spans="1:11" x14ac:dyDescent="0.3">
      <c r="A5" s="158" t="s">
        <v>121</v>
      </c>
      <c r="B5" s="5" t="s">
        <v>38</v>
      </c>
      <c r="C5" s="159">
        <v>6</v>
      </c>
      <c r="D5" s="160">
        <f t="shared" ca="1" si="0"/>
        <v>19</v>
      </c>
      <c r="E5" s="159">
        <f t="shared" ref="E5:E7" ca="1" si="4">D5+C5</f>
        <v>25</v>
      </c>
    </row>
    <row r="6" spans="1:11" x14ac:dyDescent="0.3">
      <c r="A6" s="124" t="s">
        <v>121</v>
      </c>
      <c r="B6" s="5" t="s">
        <v>39</v>
      </c>
      <c r="C6" s="43">
        <v>9</v>
      </c>
      <c r="D6" s="44">
        <f t="shared" ca="1" si="0"/>
        <v>9</v>
      </c>
      <c r="E6" s="43">
        <f t="shared" ca="1" si="4"/>
        <v>18</v>
      </c>
    </row>
    <row r="7" spans="1:11" x14ac:dyDescent="0.3">
      <c r="A7" s="125" t="s">
        <v>121</v>
      </c>
      <c r="B7" s="79" t="s">
        <v>40</v>
      </c>
      <c r="C7" s="45">
        <v>5</v>
      </c>
      <c r="D7" s="46">
        <f t="shared" ca="1" si="0"/>
        <v>15</v>
      </c>
      <c r="E7" s="45">
        <f t="shared" ca="1" si="4"/>
        <v>20</v>
      </c>
    </row>
    <row r="8" spans="1:11" x14ac:dyDescent="0.3">
      <c r="A8" s="158" t="s">
        <v>123</v>
      </c>
      <c r="B8" s="5" t="s">
        <v>38</v>
      </c>
      <c r="C8" s="159">
        <v>10</v>
      </c>
      <c r="D8" s="160">
        <f t="shared" ca="1" si="0"/>
        <v>12</v>
      </c>
      <c r="E8" s="159">
        <f t="shared" ref="E8:E10" ca="1" si="5">D8+C8</f>
        <v>22</v>
      </c>
    </row>
    <row r="9" spans="1:11" x14ac:dyDescent="0.3">
      <c r="A9" s="124" t="s">
        <v>123</v>
      </c>
      <c r="B9" s="5" t="s">
        <v>39</v>
      </c>
      <c r="C9" s="43">
        <v>5</v>
      </c>
      <c r="D9" s="44">
        <f t="shared" ca="1" si="0"/>
        <v>14</v>
      </c>
      <c r="E9" s="43">
        <f t="shared" ca="1" si="5"/>
        <v>19</v>
      </c>
    </row>
    <row r="10" spans="1:11" x14ac:dyDescent="0.3">
      <c r="A10" s="125" t="s">
        <v>123</v>
      </c>
      <c r="B10" s="79" t="s">
        <v>40</v>
      </c>
      <c r="C10" s="45">
        <v>2</v>
      </c>
      <c r="D10" s="46">
        <f t="shared" ca="1" si="0"/>
        <v>1</v>
      </c>
      <c r="E10" s="45">
        <f t="shared" ca="1" si="5"/>
        <v>3</v>
      </c>
    </row>
    <row r="11" spans="1:11" x14ac:dyDescent="0.3">
      <c r="A11" s="158" t="s">
        <v>122</v>
      </c>
      <c r="B11" s="5" t="s">
        <v>38</v>
      </c>
      <c r="C11" s="159">
        <v>5</v>
      </c>
      <c r="D11" s="160">
        <f t="shared" ca="1" si="0"/>
        <v>1</v>
      </c>
      <c r="E11" s="159">
        <f t="shared" ref="E11:E13" ca="1" si="6">D11+C11</f>
        <v>6</v>
      </c>
    </row>
    <row r="12" spans="1:11" x14ac:dyDescent="0.3">
      <c r="A12" s="124" t="s">
        <v>122</v>
      </c>
      <c r="B12" s="5" t="s">
        <v>39</v>
      </c>
      <c r="C12" s="43">
        <v>6</v>
      </c>
      <c r="D12" s="44">
        <f t="shared" ca="1" si="0"/>
        <v>18</v>
      </c>
      <c r="E12" s="43">
        <f t="shared" ca="1" si="6"/>
        <v>24</v>
      </c>
    </row>
    <row r="13" spans="1:11" x14ac:dyDescent="0.3">
      <c r="A13" s="125" t="s">
        <v>122</v>
      </c>
      <c r="B13" s="79" t="s">
        <v>40</v>
      </c>
      <c r="C13" s="45">
        <v>6</v>
      </c>
      <c r="D13" s="46">
        <f t="shared" ca="1" si="0"/>
        <v>5</v>
      </c>
      <c r="E13" s="45">
        <f t="shared" ca="1" si="6"/>
        <v>11</v>
      </c>
    </row>
    <row r="14" spans="1:11" x14ac:dyDescent="0.3">
      <c r="A14" s="158" t="s">
        <v>131</v>
      </c>
      <c r="B14" s="5" t="s">
        <v>38</v>
      </c>
      <c r="C14" s="159">
        <v>3</v>
      </c>
      <c r="D14" s="160">
        <f t="shared" ca="1" si="0"/>
        <v>1</v>
      </c>
      <c r="E14" s="159">
        <f t="shared" ref="E14:E16" ca="1" si="7">D14+C14</f>
        <v>4</v>
      </c>
    </row>
    <row r="15" spans="1:11" x14ac:dyDescent="0.3">
      <c r="A15" s="124" t="s">
        <v>131</v>
      </c>
      <c r="B15" s="5" t="s">
        <v>39</v>
      </c>
      <c r="C15" s="43">
        <v>6</v>
      </c>
      <c r="D15" s="44">
        <f t="shared" ca="1" si="0"/>
        <v>19</v>
      </c>
      <c r="E15" s="43">
        <f t="shared" ca="1" si="7"/>
        <v>25</v>
      </c>
    </row>
    <row r="16" spans="1:11" x14ac:dyDescent="0.3">
      <c r="A16" s="125" t="s">
        <v>131</v>
      </c>
      <c r="B16" s="79" t="s">
        <v>40</v>
      </c>
      <c r="C16" s="45">
        <v>1</v>
      </c>
      <c r="D16" s="46">
        <f t="shared" ca="1" si="0"/>
        <v>12</v>
      </c>
      <c r="E16" s="45">
        <f t="shared" ca="1" si="7"/>
        <v>13</v>
      </c>
    </row>
    <row r="17" spans="1:5" x14ac:dyDescent="0.3">
      <c r="A17" s="158" t="s">
        <v>163</v>
      </c>
      <c r="B17" s="5" t="s">
        <v>38</v>
      </c>
      <c r="C17" s="159">
        <v>3</v>
      </c>
      <c r="D17" s="160">
        <f t="shared" ca="1" si="0"/>
        <v>14</v>
      </c>
      <c r="E17" s="159">
        <f t="shared" ref="E17:E19" ca="1" si="8">D17+C17</f>
        <v>17</v>
      </c>
    </row>
    <row r="18" spans="1:5" x14ac:dyDescent="0.3">
      <c r="A18" s="124" t="s">
        <v>163</v>
      </c>
      <c r="B18" s="5" t="s">
        <v>39</v>
      </c>
      <c r="C18" s="43">
        <v>3</v>
      </c>
      <c r="D18" s="44">
        <f t="shared" ca="1" si="0"/>
        <v>17</v>
      </c>
      <c r="E18" s="43">
        <f t="shared" ca="1" si="8"/>
        <v>20</v>
      </c>
    </row>
    <row r="19" spans="1:5" x14ac:dyDescent="0.3">
      <c r="A19" s="125" t="s">
        <v>163</v>
      </c>
      <c r="B19" s="79" t="s">
        <v>40</v>
      </c>
      <c r="C19" s="45">
        <v>0</v>
      </c>
      <c r="D19" s="46">
        <f t="shared" ca="1" si="0"/>
        <v>4</v>
      </c>
      <c r="E19" s="45">
        <f t="shared" ca="1" si="8"/>
        <v>4</v>
      </c>
    </row>
    <row r="20" spans="1:5" x14ac:dyDescent="0.3">
      <c r="A20" s="158" t="s">
        <v>164</v>
      </c>
      <c r="B20" s="5" t="s">
        <v>38</v>
      </c>
      <c r="C20" s="159">
        <v>3</v>
      </c>
      <c r="D20" s="160">
        <f t="shared" ca="1" si="0"/>
        <v>12</v>
      </c>
      <c r="E20" s="159">
        <f t="shared" ref="E20:E22" ca="1" si="9">D20+C20</f>
        <v>15</v>
      </c>
    </row>
    <row r="21" spans="1:5" x14ac:dyDescent="0.3">
      <c r="A21" s="124" t="s">
        <v>164</v>
      </c>
      <c r="B21" s="5" t="s">
        <v>39</v>
      </c>
      <c r="C21" s="43">
        <v>4</v>
      </c>
      <c r="D21" s="44">
        <f t="shared" ca="1" si="0"/>
        <v>2</v>
      </c>
      <c r="E21" s="43">
        <f t="shared" ca="1" si="9"/>
        <v>6</v>
      </c>
    </row>
    <row r="22" spans="1:5" x14ac:dyDescent="0.3">
      <c r="A22" s="125" t="s">
        <v>164</v>
      </c>
      <c r="B22" s="79" t="s">
        <v>40</v>
      </c>
      <c r="C22" s="45">
        <v>0</v>
      </c>
      <c r="D22" s="46">
        <f t="shared" ca="1" si="0"/>
        <v>2</v>
      </c>
      <c r="E22" s="45">
        <f t="shared" ca="1" si="9"/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7"/>
  <sheetViews>
    <sheetView showGridLines="0" zoomScaleNormal="100" workbookViewId="0">
      <pane xSplit="1" ySplit="1" topLeftCell="D2" activePane="bottomRight" state="frozen"/>
      <selection pane="topRight"/>
      <selection pane="bottomLeft"/>
      <selection pane="bottomRight" activeCell="I19" sqref="I19"/>
    </sheetView>
  </sheetViews>
  <sheetFormatPr defaultColWidth="9.69921875" defaultRowHeight="15.6" x14ac:dyDescent="0.3"/>
  <cols>
    <col min="1" max="1" width="21.8984375" style="1" bestFit="1" customWidth="1"/>
    <col min="2" max="2" width="5.69921875" style="1" customWidth="1"/>
    <col min="3" max="3" width="11.09765625" style="1" hidden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7" customWidth="1"/>
    <col min="9" max="9" width="2.8984375" style="47" bestFit="1" customWidth="1"/>
    <col min="10" max="10" width="7.19921875" style="47" bestFit="1" customWidth="1"/>
    <col min="11" max="11" width="7.296875" style="47" bestFit="1" customWidth="1"/>
    <col min="12" max="12" width="7" style="47" bestFit="1" customWidth="1"/>
    <col min="13" max="13" width="4.796875" style="47" bestFit="1" customWidth="1"/>
    <col min="14" max="14" width="4.69921875" style="47" bestFit="1" customWidth="1"/>
    <col min="15" max="15" width="8" style="5" bestFit="1" customWidth="1"/>
    <col min="16" max="16" width="5.3984375" style="47" bestFit="1" customWidth="1"/>
    <col min="17" max="17" width="5" style="47" bestFit="1" customWidth="1"/>
    <col min="18" max="19" width="6.09765625" style="47" bestFit="1" customWidth="1"/>
    <col min="20" max="20" width="5" style="47" bestFit="1" customWidth="1"/>
    <col min="21" max="21" width="5.796875" style="47" bestFit="1" customWidth="1"/>
    <col min="22" max="22" width="6.69921875" style="47" bestFit="1" customWidth="1"/>
    <col min="23" max="23" width="9" style="47" bestFit="1" customWidth="1"/>
    <col min="24" max="24" width="7.796875" style="47" bestFit="1" customWidth="1"/>
    <col min="25" max="25" width="8.796875" style="47" bestFit="1" customWidth="1"/>
    <col min="26" max="26" width="5.69921875" style="47" bestFit="1" customWidth="1"/>
    <col min="27" max="27" width="7.3984375" style="47" bestFit="1" customWidth="1"/>
    <col min="28" max="28" width="4.3984375" style="47" bestFit="1" customWidth="1"/>
    <col min="29" max="29" width="6.69921875" style="47" hidden="1" customWidth="1"/>
    <col min="30" max="30" width="7.59765625" style="47" bestFit="1" customWidth="1"/>
    <col min="31" max="16384" width="9.69921875" style="47"/>
  </cols>
  <sheetData>
    <row r="1" spans="1:30" s="16" customFormat="1" ht="32.4" thickTop="1" thickBot="1" x14ac:dyDescent="0.35">
      <c r="A1" s="29" t="s">
        <v>0</v>
      </c>
      <c r="B1" s="123" t="s">
        <v>94</v>
      </c>
      <c r="C1" s="166" t="s">
        <v>104</v>
      </c>
      <c r="D1" s="155" t="s">
        <v>42</v>
      </c>
      <c r="E1" s="156" t="s">
        <v>41</v>
      </c>
      <c r="F1" s="157" t="s">
        <v>43</v>
      </c>
      <c r="G1" s="41" t="s">
        <v>64</v>
      </c>
      <c r="H1" s="39" t="s">
        <v>44</v>
      </c>
      <c r="I1" s="40"/>
      <c r="J1" s="28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182" t="s">
        <v>68</v>
      </c>
      <c r="R1" s="48" t="s">
        <v>65</v>
      </c>
      <c r="S1" s="25" t="s">
        <v>52</v>
      </c>
      <c r="T1" s="26" t="s">
        <v>53</v>
      </c>
      <c r="U1" s="27" t="s">
        <v>66</v>
      </c>
      <c r="V1" s="23" t="s">
        <v>69</v>
      </c>
      <c r="W1" s="30" t="s">
        <v>54</v>
      </c>
      <c r="X1" s="31" t="s">
        <v>55</v>
      </c>
      <c r="Y1" s="34" t="s">
        <v>56</v>
      </c>
      <c r="Z1" s="49" t="s">
        <v>67</v>
      </c>
      <c r="AA1" s="35" t="s">
        <v>57</v>
      </c>
      <c r="AB1" s="33" t="s">
        <v>58</v>
      </c>
      <c r="AC1" s="31" t="s">
        <v>59</v>
      </c>
      <c r="AD1" s="32" t="s">
        <v>60</v>
      </c>
    </row>
    <row r="2" spans="1:30" ht="16.2" thickTop="1" x14ac:dyDescent="0.3">
      <c r="A2" s="84" t="s">
        <v>106</v>
      </c>
      <c r="B2" s="84">
        <v>1</v>
      </c>
      <c r="C2" s="164">
        <v>0</v>
      </c>
      <c r="D2" s="80">
        <v>13</v>
      </c>
      <c r="E2" s="94">
        <v>14</v>
      </c>
      <c r="F2" s="85">
        <v>17</v>
      </c>
      <c r="G2" s="86">
        <v>0</v>
      </c>
      <c r="H2" s="120" t="s">
        <v>61</v>
      </c>
      <c r="I2" s="87">
        <v>0</v>
      </c>
      <c r="J2" s="173">
        <v>21</v>
      </c>
      <c r="K2" s="174"/>
      <c r="L2" s="175"/>
      <c r="M2" s="122">
        <v>1</v>
      </c>
      <c r="N2" s="176"/>
      <c r="O2" s="88"/>
      <c r="P2" s="177"/>
      <c r="Q2" s="183"/>
      <c r="R2" s="165"/>
      <c r="S2" s="180"/>
      <c r="T2" s="89"/>
      <c r="U2" s="90"/>
      <c r="V2" s="91"/>
      <c r="W2" s="81"/>
      <c r="X2" s="82">
        <f t="shared" ref="X2" si="0">SUM(J2:V2)</f>
        <v>22</v>
      </c>
      <c r="Y2" s="178"/>
      <c r="Z2" s="92"/>
      <c r="AA2" s="93">
        <v>22</v>
      </c>
      <c r="AB2" s="83">
        <v>18</v>
      </c>
      <c r="AC2" s="52">
        <f t="shared" ref="AC2" si="1">SUM(AA2:AB2)-(X2+Y2)</f>
        <v>18</v>
      </c>
      <c r="AD2" s="121">
        <f t="shared" ref="AD2" si="2">SMALL(AB2:AC2,1)+Z2</f>
        <v>18</v>
      </c>
    </row>
    <row r="3" spans="1:30" x14ac:dyDescent="0.3">
      <c r="A3" s="84" t="s">
        <v>111</v>
      </c>
      <c r="B3" s="84">
        <v>1</v>
      </c>
      <c r="C3" s="164">
        <v>0</v>
      </c>
      <c r="D3" s="80">
        <v>16</v>
      </c>
      <c r="E3" s="94">
        <v>17</v>
      </c>
      <c r="F3" s="85">
        <v>19</v>
      </c>
      <c r="G3" s="86">
        <v>0</v>
      </c>
      <c r="H3" s="120" t="s">
        <v>61</v>
      </c>
      <c r="I3" s="87">
        <v>0</v>
      </c>
      <c r="J3" s="173">
        <v>10</v>
      </c>
      <c r="K3" s="174"/>
      <c r="L3" s="175"/>
      <c r="M3" s="122"/>
      <c r="N3" s="176"/>
      <c r="O3" s="88"/>
      <c r="P3" s="177"/>
      <c r="Q3" s="183"/>
      <c r="R3" s="165"/>
      <c r="S3" s="180"/>
      <c r="T3" s="89"/>
      <c r="U3" s="90"/>
      <c r="V3" s="91"/>
      <c r="W3" s="81"/>
      <c r="X3" s="82">
        <f t="shared" ref="X3" si="3">SUM(J3:V3)</f>
        <v>10</v>
      </c>
      <c r="Y3" s="178"/>
      <c r="Z3" s="92"/>
      <c r="AA3" s="93">
        <v>10</v>
      </c>
      <c r="AB3" s="83">
        <v>17</v>
      </c>
      <c r="AC3" s="52">
        <f t="shared" ref="AC3" si="4">SUM(AA3:AB3)-(X3+Y3)</f>
        <v>17</v>
      </c>
      <c r="AD3" s="121">
        <f t="shared" ref="AD3" si="5">SMALL(AB3:AC3,1)+Z3</f>
        <v>17</v>
      </c>
    </row>
    <row r="4" spans="1:30" x14ac:dyDescent="0.3">
      <c r="A4" s="84" t="s">
        <v>112</v>
      </c>
      <c r="B4" s="84">
        <v>1</v>
      </c>
      <c r="C4" s="164">
        <v>0</v>
      </c>
      <c r="D4" s="80">
        <v>12</v>
      </c>
      <c r="E4" s="94">
        <v>13</v>
      </c>
      <c r="F4" s="85">
        <v>14</v>
      </c>
      <c r="G4" s="86">
        <v>0</v>
      </c>
      <c r="H4" s="120" t="s">
        <v>61</v>
      </c>
      <c r="I4" s="87">
        <v>0</v>
      </c>
      <c r="J4" s="171"/>
      <c r="K4" s="172"/>
      <c r="L4" s="163"/>
      <c r="M4" s="122">
        <v>4</v>
      </c>
      <c r="N4" s="161"/>
      <c r="O4" s="88"/>
      <c r="P4" s="170"/>
      <c r="Q4" s="183"/>
      <c r="R4" s="165"/>
      <c r="S4" s="180"/>
      <c r="T4" s="89"/>
      <c r="U4" s="90"/>
      <c r="V4" s="91"/>
      <c r="W4" s="81"/>
      <c r="X4" s="82">
        <f t="shared" ref="X4" si="6">SUM(J4:W4)</f>
        <v>4</v>
      </c>
      <c r="Y4" s="162"/>
      <c r="Z4" s="92"/>
      <c r="AA4" s="93">
        <v>4</v>
      </c>
      <c r="AB4" s="83">
        <v>15</v>
      </c>
      <c r="AC4" s="52">
        <f t="shared" ref="AC4" si="7">SUM(AA4:AB4)-(X4+Y4)</f>
        <v>15</v>
      </c>
      <c r="AD4" s="121">
        <f t="shared" ref="AD4" si="8">SMALL(AB4:AC4,1)+Z4</f>
        <v>15</v>
      </c>
    </row>
    <row r="5" spans="1:30" x14ac:dyDescent="0.3">
      <c r="A5" s="185" t="s">
        <v>113</v>
      </c>
      <c r="B5" s="185">
        <v>1</v>
      </c>
      <c r="C5" s="164"/>
      <c r="D5" s="80">
        <f>14</f>
        <v>14</v>
      </c>
      <c r="E5" s="94">
        <f>11</f>
        <v>11</v>
      </c>
      <c r="F5" s="189">
        <f>18+4</f>
        <v>22</v>
      </c>
      <c r="G5" s="86">
        <v>0</v>
      </c>
      <c r="H5" s="120" t="s">
        <v>61</v>
      </c>
      <c r="I5" s="87">
        <v>0</v>
      </c>
      <c r="J5" s="171"/>
      <c r="K5" s="172"/>
      <c r="L5" s="163"/>
      <c r="M5" s="122"/>
      <c r="N5" s="161"/>
      <c r="O5" s="88"/>
      <c r="P5" s="170"/>
      <c r="Q5" s="183"/>
      <c r="R5" s="165"/>
      <c r="S5" s="180"/>
      <c r="T5" s="89"/>
      <c r="U5" s="90"/>
      <c r="V5" s="91"/>
      <c r="W5" s="81"/>
      <c r="X5" s="82">
        <f t="shared" ref="X5" si="9">SUM(J5:W5)</f>
        <v>0</v>
      </c>
      <c r="Y5" s="162"/>
      <c r="Z5" s="92"/>
      <c r="AA5" s="93"/>
      <c r="AB5" s="83">
        <v>28</v>
      </c>
      <c r="AC5" s="52">
        <f t="shared" ref="AC5" si="10">SUM(AA5:AB5)-(X5+Y5)</f>
        <v>28</v>
      </c>
      <c r="AD5" s="121">
        <f t="shared" ref="AD5" si="11">SMALL(AB5:AC5,1)+Z5</f>
        <v>28</v>
      </c>
    </row>
    <row r="6" spans="1:30" x14ac:dyDescent="0.3">
      <c r="A6" s="132" t="s">
        <v>116</v>
      </c>
      <c r="B6" s="132">
        <v>2</v>
      </c>
      <c r="C6" s="164">
        <v>0</v>
      </c>
      <c r="D6" s="80">
        <v>14</v>
      </c>
      <c r="E6" s="94">
        <v>14</v>
      </c>
      <c r="F6" s="85">
        <v>18</v>
      </c>
      <c r="G6" s="86">
        <v>0</v>
      </c>
      <c r="H6" s="120" t="s">
        <v>61</v>
      </c>
      <c r="I6" s="87">
        <v>0</v>
      </c>
      <c r="J6" s="171">
        <v>16</v>
      </c>
      <c r="K6" s="172"/>
      <c r="L6" s="163"/>
      <c r="M6" s="122"/>
      <c r="N6" s="161"/>
      <c r="O6" s="88"/>
      <c r="P6" s="170"/>
      <c r="Q6" s="183"/>
      <c r="R6" s="165"/>
      <c r="S6" s="180"/>
      <c r="T6" s="89"/>
      <c r="U6" s="90"/>
      <c r="V6" s="91">
        <v>13</v>
      </c>
      <c r="W6" s="81"/>
      <c r="X6" s="82">
        <f t="shared" ref="X6" si="12">SUM(J6:W6)</f>
        <v>29</v>
      </c>
      <c r="Y6" s="162">
        <v>9</v>
      </c>
      <c r="Z6" s="92"/>
      <c r="AA6" s="93"/>
      <c r="AB6" s="83">
        <v>28</v>
      </c>
      <c r="AC6" s="52">
        <f t="shared" ref="AC6" si="13">SUM(AA6:AB6)-(X6+Y6)</f>
        <v>-10</v>
      </c>
      <c r="AD6" s="121">
        <f t="shared" ref="AD6" si="14">SMALL(AB6:AC6,1)+Z6</f>
        <v>-10</v>
      </c>
    </row>
    <row r="7" spans="1:30" x14ac:dyDescent="0.3">
      <c r="A7" s="132" t="s">
        <v>117</v>
      </c>
      <c r="B7" s="132">
        <v>2</v>
      </c>
      <c r="C7" s="164">
        <v>0</v>
      </c>
      <c r="D7" s="80">
        <v>14</v>
      </c>
      <c r="E7" s="94">
        <v>14</v>
      </c>
      <c r="F7" s="85">
        <v>18</v>
      </c>
      <c r="G7" s="86">
        <v>0</v>
      </c>
      <c r="H7" s="120" t="s">
        <v>61</v>
      </c>
      <c r="I7" s="87">
        <v>0</v>
      </c>
      <c r="J7" s="171">
        <v>39</v>
      </c>
      <c r="K7" s="172"/>
      <c r="L7" s="163">
        <v>4</v>
      </c>
      <c r="M7" s="122"/>
      <c r="N7" s="161"/>
      <c r="O7" s="88"/>
      <c r="P7" s="170"/>
      <c r="Q7" s="183"/>
      <c r="R7" s="165"/>
      <c r="S7" s="180"/>
      <c r="T7" s="89"/>
      <c r="U7" s="90"/>
      <c r="V7" s="91"/>
      <c r="W7" s="81"/>
      <c r="X7" s="82">
        <f t="shared" ref="X7:X8" si="15">SUM(J7:W7)</f>
        <v>43</v>
      </c>
      <c r="Y7" s="162"/>
      <c r="Z7" s="92"/>
      <c r="AA7" s="93"/>
      <c r="AB7" s="83">
        <v>28</v>
      </c>
      <c r="AC7" s="52">
        <f t="shared" ref="AC7:AC8" si="16">SUM(AA7:AB7)-(X7+Y7)</f>
        <v>-15</v>
      </c>
      <c r="AD7" s="121">
        <f t="shared" ref="AD7:AD8" si="17">SMALL(AB7:AC7,1)+Z7</f>
        <v>-15</v>
      </c>
    </row>
    <row r="8" spans="1:30" x14ac:dyDescent="0.3">
      <c r="A8" s="132" t="s">
        <v>118</v>
      </c>
      <c r="B8" s="132">
        <v>2</v>
      </c>
      <c r="C8" s="164">
        <v>0</v>
      </c>
      <c r="D8" s="80">
        <v>14</v>
      </c>
      <c r="E8" s="94">
        <v>14</v>
      </c>
      <c r="F8" s="85">
        <v>18</v>
      </c>
      <c r="G8" s="86">
        <v>0</v>
      </c>
      <c r="H8" s="120" t="s">
        <v>61</v>
      </c>
      <c r="I8" s="87">
        <v>0</v>
      </c>
      <c r="J8" s="171">
        <v>26</v>
      </c>
      <c r="K8" s="172"/>
      <c r="L8" s="163"/>
      <c r="M8" s="122"/>
      <c r="N8" s="161"/>
      <c r="O8" s="88"/>
      <c r="P8" s="170"/>
      <c r="Q8" s="183"/>
      <c r="R8" s="165"/>
      <c r="S8" s="180"/>
      <c r="T8" s="89"/>
      <c r="U8" s="90"/>
      <c r="V8" s="91">
        <v>16</v>
      </c>
      <c r="W8" s="81"/>
      <c r="X8" s="82">
        <f t="shared" si="15"/>
        <v>42</v>
      </c>
      <c r="Y8" s="162"/>
      <c r="Z8" s="92"/>
      <c r="AA8" s="93"/>
      <c r="AB8" s="83">
        <v>28</v>
      </c>
      <c r="AC8" s="52">
        <f t="shared" si="16"/>
        <v>-14</v>
      </c>
      <c r="AD8" s="121">
        <f t="shared" si="17"/>
        <v>-14</v>
      </c>
    </row>
    <row r="9" spans="1:30" x14ac:dyDescent="0.3">
      <c r="A9" s="132" t="s">
        <v>119</v>
      </c>
      <c r="B9" s="132">
        <v>2</v>
      </c>
      <c r="C9" s="164">
        <v>0</v>
      </c>
      <c r="D9" s="80">
        <v>14</v>
      </c>
      <c r="E9" s="94">
        <v>14</v>
      </c>
      <c r="F9" s="85">
        <v>18</v>
      </c>
      <c r="G9" s="86">
        <v>0</v>
      </c>
      <c r="H9" s="120" t="s">
        <v>61</v>
      </c>
      <c r="I9" s="87">
        <v>0</v>
      </c>
      <c r="J9" s="171"/>
      <c r="K9" s="172"/>
      <c r="L9" s="163"/>
      <c r="M9" s="122"/>
      <c r="N9" s="161"/>
      <c r="O9" s="88"/>
      <c r="P9" s="170"/>
      <c r="Q9" s="183"/>
      <c r="R9" s="165"/>
      <c r="S9" s="180"/>
      <c r="T9" s="89"/>
      <c r="U9" s="90"/>
      <c r="V9" s="91"/>
      <c r="W9" s="81"/>
      <c r="X9" s="82">
        <f t="shared" ref="X9" si="18">SUM(J9:W9)</f>
        <v>0</v>
      </c>
      <c r="Y9" s="162"/>
      <c r="Z9" s="92"/>
      <c r="AA9" s="93"/>
      <c r="AB9" s="83">
        <v>28</v>
      </c>
      <c r="AC9" s="52">
        <f t="shared" ref="AC9" si="19">SUM(AA9:AB9)-(X9+Y9)</f>
        <v>28</v>
      </c>
      <c r="AD9" s="121">
        <f t="shared" ref="AD9" si="20">SMALL(AB9:AC9,1)+Z9</f>
        <v>28</v>
      </c>
    </row>
    <row r="10" spans="1:30" x14ac:dyDescent="0.3">
      <c r="A10" s="132" t="s">
        <v>121</v>
      </c>
      <c r="B10" s="132">
        <v>2</v>
      </c>
      <c r="C10" s="164">
        <v>0</v>
      </c>
      <c r="D10" s="80">
        <v>14</v>
      </c>
      <c r="E10" s="94">
        <v>14</v>
      </c>
      <c r="F10" s="85">
        <v>18</v>
      </c>
      <c r="G10" s="86">
        <v>0</v>
      </c>
      <c r="H10" s="120" t="s">
        <v>61</v>
      </c>
      <c r="I10" s="87">
        <v>0</v>
      </c>
      <c r="J10" s="171"/>
      <c r="K10" s="172"/>
      <c r="L10" s="163"/>
      <c r="M10" s="122"/>
      <c r="N10" s="161"/>
      <c r="O10" s="88"/>
      <c r="P10" s="170"/>
      <c r="Q10" s="183"/>
      <c r="R10" s="165"/>
      <c r="S10" s="180"/>
      <c r="T10" s="89"/>
      <c r="U10" s="90"/>
      <c r="V10" s="91"/>
      <c r="W10" s="81"/>
      <c r="X10" s="82">
        <f t="shared" ref="X10:X12" si="21">SUM(J10:W10)</f>
        <v>0</v>
      </c>
      <c r="Y10" s="162"/>
      <c r="Z10" s="92"/>
      <c r="AA10" s="93"/>
      <c r="AB10" s="83">
        <v>29</v>
      </c>
      <c r="AC10" s="52">
        <f t="shared" ref="AC10:AC12" si="22">SUM(AA10:AB10)-(X10+Y10)</f>
        <v>29</v>
      </c>
      <c r="AD10" s="121">
        <f t="shared" ref="AD10:AD12" si="23">SMALL(AB10:AC10,1)+Z10</f>
        <v>29</v>
      </c>
    </row>
    <row r="11" spans="1:30" x14ac:dyDescent="0.3">
      <c r="A11" s="132" t="s">
        <v>123</v>
      </c>
      <c r="B11" s="132">
        <v>2</v>
      </c>
      <c r="C11" s="164">
        <v>0</v>
      </c>
      <c r="D11" s="80">
        <v>14</v>
      </c>
      <c r="E11" s="94">
        <v>14</v>
      </c>
      <c r="F11" s="85">
        <v>18</v>
      </c>
      <c r="G11" s="86">
        <v>0</v>
      </c>
      <c r="H11" s="120" t="s">
        <v>61</v>
      </c>
      <c r="I11" s="87">
        <v>0</v>
      </c>
      <c r="J11" s="171"/>
      <c r="K11" s="172"/>
      <c r="L11" s="163"/>
      <c r="M11" s="122"/>
      <c r="N11" s="161"/>
      <c r="O11" s="88"/>
      <c r="P11" s="170"/>
      <c r="Q11" s="183"/>
      <c r="R11" s="165"/>
      <c r="S11" s="180"/>
      <c r="T11" s="89"/>
      <c r="U11" s="90"/>
      <c r="V11" s="91"/>
      <c r="W11" s="81"/>
      <c r="X11" s="82">
        <f t="shared" si="21"/>
        <v>0</v>
      </c>
      <c r="Y11" s="162"/>
      <c r="Z11" s="92"/>
      <c r="AA11" s="93"/>
      <c r="AB11" s="83">
        <v>35</v>
      </c>
      <c r="AC11" s="52">
        <f t="shared" si="22"/>
        <v>35</v>
      </c>
      <c r="AD11" s="121">
        <f t="shared" si="23"/>
        <v>35</v>
      </c>
    </row>
    <row r="12" spans="1:30" x14ac:dyDescent="0.3">
      <c r="A12" s="132" t="s">
        <v>122</v>
      </c>
      <c r="B12" s="132">
        <v>2</v>
      </c>
      <c r="C12" s="164">
        <v>0</v>
      </c>
      <c r="D12" s="80">
        <v>14</v>
      </c>
      <c r="E12" s="94">
        <v>14</v>
      </c>
      <c r="F12" s="85">
        <v>18</v>
      </c>
      <c r="G12" s="86">
        <v>0</v>
      </c>
      <c r="H12" s="120" t="s">
        <v>61</v>
      </c>
      <c r="I12" s="87">
        <v>0</v>
      </c>
      <c r="J12" s="171"/>
      <c r="K12" s="172"/>
      <c r="L12" s="163"/>
      <c r="M12" s="122"/>
      <c r="N12" s="161"/>
      <c r="O12" s="88"/>
      <c r="P12" s="170"/>
      <c r="Q12" s="183"/>
      <c r="R12" s="165"/>
      <c r="S12" s="180"/>
      <c r="T12" s="89"/>
      <c r="U12" s="90"/>
      <c r="V12" s="91"/>
      <c r="W12" s="81"/>
      <c r="X12" s="82">
        <f t="shared" si="21"/>
        <v>0</v>
      </c>
      <c r="Y12" s="162"/>
      <c r="Z12" s="92"/>
      <c r="AA12" s="93"/>
      <c r="AB12" s="83">
        <v>22</v>
      </c>
      <c r="AC12" s="52">
        <f t="shared" si="22"/>
        <v>22</v>
      </c>
      <c r="AD12" s="121">
        <f t="shared" si="23"/>
        <v>22</v>
      </c>
    </row>
    <row r="13" spans="1:30" x14ac:dyDescent="0.3">
      <c r="A13" s="132" t="s">
        <v>131</v>
      </c>
      <c r="B13" s="132">
        <v>2</v>
      </c>
      <c r="C13" s="164">
        <v>0</v>
      </c>
      <c r="D13" s="80">
        <v>13</v>
      </c>
      <c r="E13" s="94">
        <v>13</v>
      </c>
      <c r="F13" s="85">
        <v>16</v>
      </c>
      <c r="G13" s="86">
        <v>0</v>
      </c>
      <c r="H13" s="120" t="s">
        <v>61</v>
      </c>
      <c r="I13" s="87">
        <v>0</v>
      </c>
      <c r="J13" s="171"/>
      <c r="K13" s="172"/>
      <c r="L13" s="163"/>
      <c r="M13" s="122"/>
      <c r="N13" s="161"/>
      <c r="O13" s="88"/>
      <c r="P13" s="170"/>
      <c r="Q13" s="183"/>
      <c r="R13" s="165"/>
      <c r="S13" s="180"/>
      <c r="T13" s="89"/>
      <c r="U13" s="90"/>
      <c r="V13" s="91"/>
      <c r="W13" s="81"/>
      <c r="X13" s="82">
        <f t="shared" ref="X13" si="24">SUM(J13:W13)</f>
        <v>0</v>
      </c>
      <c r="Y13" s="162"/>
      <c r="Z13" s="92"/>
      <c r="AA13" s="93"/>
      <c r="AB13" s="83">
        <v>11</v>
      </c>
      <c r="AC13" s="52">
        <f t="shared" ref="AC13" si="25">SUM(AA13:AB13)-(X13+Y13)</f>
        <v>11</v>
      </c>
      <c r="AD13" s="121">
        <f t="shared" ref="AD13" si="26">SMALL(AB13:AC13,1)+Z13</f>
        <v>11</v>
      </c>
    </row>
    <row r="14" spans="1:30" x14ac:dyDescent="0.3">
      <c r="A14" s="132" t="s">
        <v>160</v>
      </c>
      <c r="B14" s="132">
        <v>2</v>
      </c>
      <c r="C14" s="164">
        <v>0</v>
      </c>
      <c r="D14" s="80">
        <v>15</v>
      </c>
      <c r="E14" s="94">
        <v>12</v>
      </c>
      <c r="F14" s="85">
        <v>15</v>
      </c>
      <c r="G14" s="86">
        <v>0</v>
      </c>
      <c r="H14" s="120" t="s">
        <v>61</v>
      </c>
      <c r="I14" s="87">
        <v>0</v>
      </c>
      <c r="J14" s="171">
        <v>6</v>
      </c>
      <c r="K14" s="172"/>
      <c r="L14" s="163"/>
      <c r="M14" s="122"/>
      <c r="N14" s="161"/>
      <c r="O14" s="88"/>
      <c r="P14" s="170"/>
      <c r="Q14" s="183"/>
      <c r="R14" s="165"/>
      <c r="S14" s="180"/>
      <c r="T14" s="89"/>
      <c r="U14" s="90"/>
      <c r="V14" s="91"/>
      <c r="W14" s="81"/>
      <c r="X14" s="82">
        <f t="shared" ref="X14:X16" si="27">SUM(J14:W14)</f>
        <v>6</v>
      </c>
      <c r="Y14" s="162"/>
      <c r="Z14" s="92"/>
      <c r="AA14" s="93"/>
      <c r="AB14" s="83">
        <v>2</v>
      </c>
      <c r="AC14" s="52">
        <f t="shared" ref="AC14:AC16" si="28">SUM(AA14:AB14)-(X14+Y14)</f>
        <v>-4</v>
      </c>
      <c r="AD14" s="121">
        <f t="shared" ref="AD14:AD16" si="29">SMALL(AB14:AC14,1)+Z14</f>
        <v>-4</v>
      </c>
    </row>
    <row r="15" spans="1:30" x14ac:dyDescent="0.3">
      <c r="A15" s="132" t="s">
        <v>161</v>
      </c>
      <c r="B15" s="132">
        <v>2</v>
      </c>
      <c r="C15" s="164">
        <v>0</v>
      </c>
      <c r="D15" s="80">
        <v>14</v>
      </c>
      <c r="E15" s="94">
        <v>11</v>
      </c>
      <c r="F15" s="85">
        <v>14</v>
      </c>
      <c r="G15" s="86">
        <v>0</v>
      </c>
      <c r="H15" s="120" t="s">
        <v>61</v>
      </c>
      <c r="I15" s="87">
        <v>0</v>
      </c>
      <c r="J15" s="171">
        <v>8</v>
      </c>
      <c r="K15" s="172"/>
      <c r="L15" s="163"/>
      <c r="M15" s="122"/>
      <c r="N15" s="161"/>
      <c r="O15" s="88"/>
      <c r="P15" s="170"/>
      <c r="Q15" s="183"/>
      <c r="R15" s="165"/>
      <c r="S15" s="180"/>
      <c r="T15" s="89"/>
      <c r="U15" s="90"/>
      <c r="V15" s="91"/>
      <c r="W15" s="81"/>
      <c r="X15" s="82">
        <f t="shared" si="27"/>
        <v>8</v>
      </c>
      <c r="Y15" s="162"/>
      <c r="Z15" s="92"/>
      <c r="AA15" s="93"/>
      <c r="AB15" s="83">
        <v>4</v>
      </c>
      <c r="AC15" s="52">
        <f t="shared" si="28"/>
        <v>-4</v>
      </c>
      <c r="AD15" s="121">
        <f t="shared" si="29"/>
        <v>-4</v>
      </c>
    </row>
    <row r="16" spans="1:30" x14ac:dyDescent="0.3">
      <c r="A16" s="132" t="s">
        <v>162</v>
      </c>
      <c r="B16" s="132">
        <v>2</v>
      </c>
      <c r="C16" s="164">
        <v>0</v>
      </c>
      <c r="D16" s="80">
        <v>13</v>
      </c>
      <c r="E16" s="94">
        <v>11</v>
      </c>
      <c r="F16" s="85">
        <v>14</v>
      </c>
      <c r="G16" s="86">
        <v>0</v>
      </c>
      <c r="H16" s="120" t="s">
        <v>61</v>
      </c>
      <c r="I16" s="87">
        <v>0</v>
      </c>
      <c r="J16" s="171">
        <v>11</v>
      </c>
      <c r="K16" s="172">
        <v>2</v>
      </c>
      <c r="L16" s="163"/>
      <c r="M16" s="122"/>
      <c r="N16" s="161"/>
      <c r="O16" s="88"/>
      <c r="P16" s="170"/>
      <c r="Q16" s="183"/>
      <c r="R16" s="165"/>
      <c r="S16" s="180"/>
      <c r="T16" s="89"/>
      <c r="U16" s="90"/>
      <c r="V16" s="91"/>
      <c r="W16" s="81"/>
      <c r="X16" s="82">
        <f t="shared" si="27"/>
        <v>13</v>
      </c>
      <c r="Y16" s="162"/>
      <c r="Z16" s="92"/>
      <c r="AA16" s="93"/>
      <c r="AB16" s="83">
        <v>11</v>
      </c>
      <c r="AC16" s="52">
        <f t="shared" si="28"/>
        <v>-2</v>
      </c>
      <c r="AD16" s="121">
        <f t="shared" si="29"/>
        <v>-2</v>
      </c>
    </row>
    <row r="17" spans="1:30" x14ac:dyDescent="0.3">
      <c r="A17" s="132" t="s">
        <v>164</v>
      </c>
      <c r="B17" s="132">
        <v>2</v>
      </c>
      <c r="C17" s="164">
        <v>0</v>
      </c>
      <c r="D17" s="80">
        <v>11</v>
      </c>
      <c r="E17" s="94">
        <v>13</v>
      </c>
      <c r="F17" s="85">
        <v>14</v>
      </c>
      <c r="G17" s="86">
        <v>0</v>
      </c>
      <c r="H17" s="120" t="s">
        <v>61</v>
      </c>
      <c r="I17" s="87">
        <v>0</v>
      </c>
      <c r="J17" s="171"/>
      <c r="K17" s="172"/>
      <c r="L17" s="163">
        <v>3</v>
      </c>
      <c r="M17" s="122"/>
      <c r="N17" s="161"/>
      <c r="O17" s="88"/>
      <c r="P17" s="170"/>
      <c r="Q17" s="183"/>
      <c r="R17" s="165"/>
      <c r="S17" s="180"/>
      <c r="T17" s="89"/>
      <c r="U17" s="90"/>
      <c r="V17" s="91">
        <v>17</v>
      </c>
      <c r="W17" s="81"/>
      <c r="X17" s="82">
        <f t="shared" ref="X17" si="30">SUM(J17:W17)</f>
        <v>20</v>
      </c>
      <c r="Y17" s="162"/>
      <c r="Z17" s="92"/>
      <c r="AA17" s="93"/>
      <c r="AB17" s="83">
        <v>18</v>
      </c>
      <c r="AC17" s="52">
        <f t="shared" ref="AC17" si="31">SUM(AA17:AB17)-(X17+Y17)</f>
        <v>-2</v>
      </c>
      <c r="AD17" s="121">
        <f t="shared" ref="AD17" si="32">SMALL(AB17:AC17,1)+Z17</f>
        <v>-2</v>
      </c>
    </row>
  </sheetData>
  <sortState xmlns:xlrd2="http://schemas.microsoft.com/office/spreadsheetml/2017/richdata2" ref="A2:AD6">
    <sortCondition descending="1" ref="B2:B6"/>
  </sortState>
  <conditionalFormatting sqref="AD2:AD17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6</v>
      </c>
      <c r="E2" s="7">
        <f ca="1">RANDBETWEEN(1,3)+RANDBETWEEN(1,3)+RANDBETWEEN(1,3)</f>
        <v>5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10</v>
      </c>
      <c r="H2" s="148">
        <f ca="1">RANDBETWEEN(1,3)+RANDBETWEEN(1,3)+RANDBETWEEN(1,3)+RANDBETWEEN(1,3)+RANDBETWEEN(1,3)+RANDBETWEEN(1,3)</f>
        <v>12</v>
      </c>
      <c r="I2" s="148">
        <f ca="1">RANDBETWEEN(1,3)+RANDBETWEEN(1,3)+RANDBETWEEN(1,3)+RANDBETWEEN(1,3)+RANDBETWEEN(1,3)+RANDBETWEEN(1,3)+RANDBETWEEN(1,3)</f>
        <v>12</v>
      </c>
      <c r="J2" s="148">
        <f ca="1">RANDBETWEEN(1,3)+RANDBETWEEN(1,3)+RANDBETWEEN(1,3)+RANDBETWEEN(1,3)+RANDBETWEEN(1,3)+RANDBETWEEN(1,3)+RANDBETWEEN(1,3)+RANDBETWEEN(1,3)</f>
        <v>15</v>
      </c>
      <c r="K2" s="14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3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17</v>
      </c>
      <c r="H3" s="149">
        <f ca="1">RANDBETWEEN(1,4)+RANDBETWEEN(1,4)+RANDBETWEEN(1,4)+RANDBETWEEN(1,4)+RANDBETWEEN(1,4)+RANDBETWEEN(1,4)</f>
        <v>16</v>
      </c>
      <c r="I3" s="149">
        <f ca="1">RANDBETWEEN(1,4)+RANDBETWEEN(1,4)+RANDBETWEEN(1,4)+RANDBETWEEN(1,4)+RANDBETWEEN(1,4)+RANDBETWEEN(1,4)+RANDBETWEEN(1,4)</f>
        <v>16</v>
      </c>
      <c r="J3" s="149">
        <f ca="1">RANDBETWEEN(1,4)+RANDBETWEEN(1,4)+RANDBETWEEN(1,4)+RANDBETWEEN(1,4)+RANDBETWEEN(1,4)+RANDBETWEEN(1,4)+RANDBETWEEN(1,4)+RANDBETWEEN(1,4)</f>
        <v>19</v>
      </c>
      <c r="K3" s="14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28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14</v>
      </c>
      <c r="H4" s="149">
        <f ca="1">RANDBETWEEN(1,6)+RANDBETWEEN(1,6)+RANDBETWEEN(1,6)+RANDBETWEEN(1,6)+RANDBETWEEN(1,6)+RANDBETWEEN(1,6)</f>
        <v>20</v>
      </c>
      <c r="I4" s="149">
        <f ca="1">RANDBETWEEN(1,6)+RANDBETWEEN(1,6)+RANDBETWEEN(1,6)+RANDBETWEEN(1,6)+RANDBETWEEN(1,6)+RANDBETWEEN(1,6)+RANDBETWEEN(1,6)</f>
        <v>19</v>
      </c>
      <c r="J4" s="149">
        <f ca="1">RANDBETWEEN(1,6)+RANDBETWEEN(1,6)+RANDBETWEEN(1,6)+RANDBETWEEN(1,6)+RANDBETWEEN(1,6)+RANDBETWEEN(1,6)+RANDBETWEEN(1,6)+RANDBETWEEN(1,6)</f>
        <v>26</v>
      </c>
      <c r="K4" s="149">
        <f ca="1">RANDBETWEEN(1,6)+RANDBETWEEN(1,6)+RANDBETWEEN(1,6)+RANDBETWEEN(1,6)+RANDBETWEEN(1,6)+RANDBETWEEN(1,6)+RANDBETWEEN(1,6)+RANDBETWEEN(1,6)+RANDBETWEEN(1,6)</f>
        <v>39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2</v>
      </c>
      <c r="E5" s="10">
        <f ca="1">RANDBETWEEN(1,8)+RANDBETWEEN(1,8)+RANDBETWEEN(1,8)</f>
        <v>15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20</v>
      </c>
      <c r="H5" s="149">
        <f ca="1">RANDBETWEEN(1,8)+RANDBETWEEN(1,8)+RANDBETWEEN(1,8)+RANDBETWEEN(1,8)+RANDBETWEEN(1,8)+RANDBETWEEN(1,8)</f>
        <v>21</v>
      </c>
      <c r="I5" s="149">
        <f ca="1">RANDBETWEEN(1,8)+RANDBETWEEN(1,8)+RANDBETWEEN(1,8)+RANDBETWEEN(1,8)+RANDBETWEEN(1,8)+RANDBETWEEN(1,8)+RANDBETWEEN(1,8)</f>
        <v>33</v>
      </c>
      <c r="J5" s="149">
        <f ca="1">RANDBETWEEN(1,8)+RANDBETWEEN(1,8)+RANDBETWEEN(1,8)+RANDBETWEEN(1,8)+RANDBETWEEN(1,8)+RANDBETWEEN(1,8)+RANDBETWEEN(1,8)+RANDBETWEEN(1,8)</f>
        <v>25</v>
      </c>
      <c r="K5" s="149">
        <f ca="1">RANDBETWEEN(1,8)+RANDBETWEEN(1,8)+RANDBETWEEN(1,8)+RANDBETWEEN(1,8)+RANDBETWEEN(1,8)+RANDBETWEEN(1,8)+RANDBETWEEN(1,8)+RANDBETWEEN(1,8)+RANDBETWEEN(1,8)</f>
        <v>46</v>
      </c>
      <c r="L5" s="11">
        <f ca="1">RANDBETWEEN(1,8)+RANDBETWEEN(1,8)+RANDBETWEEN(1,8)+RANDBETWEEN(1,8)+RANDBETWEEN(1,8)+RANDBETWEEN(1,8)+RANDBETWEEN(1,8)+RANDBETWEEN(1,8)+RANDBETWEEN(1,8)+RANDBETWEEN(1,8)</f>
        <v>44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9</v>
      </c>
      <c r="E6" s="10">
        <f ca="1">RANDBETWEEN(1,10)+RANDBETWEEN(1,10)+RANDBETWEEN(1,10)</f>
        <v>20</v>
      </c>
      <c r="F6" s="10">
        <f ca="1">RANDBETWEEN(1,10)+RANDBETWEEN(1,10)+RANDBETWEEN(1,10)+RANDBETWEEN(1,10)</f>
        <v>16</v>
      </c>
      <c r="G6" s="10">
        <f ca="1">RANDBETWEEN(1,10)+RANDBETWEEN(1,10)+RANDBETWEEN(1,10)+RANDBETWEEN(1,10)+RANDBETWEEN(1,10)</f>
        <v>31</v>
      </c>
      <c r="H6" s="149">
        <f ca="1">RANDBETWEEN(1,10)+RANDBETWEEN(1,10)+RANDBETWEEN(1,10)+RANDBETWEEN(1,10)+RANDBETWEEN(1,10)+RANDBETWEEN(1,10)</f>
        <v>41</v>
      </c>
      <c r="I6" s="149">
        <f ca="1">RANDBETWEEN(1,10)+RANDBETWEEN(1,10)+RANDBETWEEN(1,10)+RANDBETWEEN(1,10)+RANDBETWEEN(1,10)+RANDBETWEEN(1,10)+RANDBETWEEN(1,10)</f>
        <v>41</v>
      </c>
      <c r="J6" s="149">
        <f ca="1">RANDBETWEEN(1,10)+RANDBETWEEN(1,10)+RANDBETWEEN(1,10)+RANDBETWEEN(1,10)+RANDBETWEEN(1,10)+RANDBETWEEN(1,10)+RANDBETWEEN(1,10)+RANDBETWEEN(1,10)</f>
        <v>44</v>
      </c>
      <c r="K6" s="149">
        <f ca="1">RANDBETWEEN(1,10)+RANDBETWEEN(1,10)+RANDBETWEEN(1,10)+RANDBETWEEN(1,10)+RANDBETWEEN(1,10)+RANDBETWEEN(1,10)+RANDBETWEEN(1,10)+RANDBETWEEN(1,10)+RANDBETWEEN(1,10)</f>
        <v>44</v>
      </c>
      <c r="L6" s="11">
        <f ca="1">RANDBETWEEN(1,10)+RANDBETWEEN(1,10)+RANDBETWEEN(1,10)+RANDBETWEEN(1,10)+RANDBETWEEN(1,10)+RANDBETWEEN(1,10)+RANDBETWEEN(1,10)+RANDBETWEEN(1,10)+RANDBETWEEN(1,10)+RANDBETWEEN(1,10)</f>
        <v>43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8</v>
      </c>
      <c r="D7" s="10">
        <f ca="1">RANDBETWEEN(1,12)+RANDBETWEEN(1,12)</f>
        <v>11</v>
      </c>
      <c r="E7" s="10">
        <f ca="1">RANDBETWEEN(1,12)+RANDBETWEEN(1,12)+RANDBETWEEN(1,12)</f>
        <v>18</v>
      </c>
      <c r="F7" s="10">
        <f ca="1">RANDBETWEEN(1,12)+RANDBETWEEN(1,12)+RANDBETWEEN(1,12)+RANDBETWEEN(1,12)</f>
        <v>15</v>
      </c>
      <c r="G7" s="10">
        <f ca="1">RANDBETWEEN(1,12)+RANDBETWEEN(1,12)+RANDBETWEEN(1,12)+RANDBETWEEN(1,12)+RANDBETWEEN(1,12)</f>
        <v>30</v>
      </c>
      <c r="H7" s="149">
        <f ca="1">RANDBETWEEN(1,12)+RANDBETWEEN(1,12)+RANDBETWEEN(1,12)+RANDBETWEEN(1,12)+RANDBETWEEN(1,12)+RANDBETWEEN(1,12)</f>
        <v>26</v>
      </c>
      <c r="I7" s="149">
        <f ca="1">RANDBETWEEN(1,12)+RANDBETWEEN(1,12)+RANDBETWEEN(1,12)+RANDBETWEEN(1,12)+RANDBETWEEN(1,12)+RANDBETWEEN(1,12)+RANDBETWEEN(1,12)</f>
        <v>48</v>
      </c>
      <c r="J7" s="149">
        <f ca="1">RANDBETWEEN(1,12)+RANDBETWEEN(1,12)+RANDBETWEEN(1,12)+RANDBETWEEN(1,12)+RANDBETWEEN(1,12)+RANDBETWEEN(1,12)+RANDBETWEEN(1,12)+RANDBETWEEN(1,12)</f>
        <v>29</v>
      </c>
      <c r="K7" s="149">
        <f ca="1">RANDBETWEEN(1,12)+RANDBETWEEN(1,12)+RANDBETWEEN(1,12)+RANDBETWEEN(1,12)+RANDBETWEEN(1,12)+RANDBETWEEN(1,12)+RANDBETWEEN(1,12)+RANDBETWEEN(1,12)+RANDBETWEEN(1,12)</f>
        <v>60</v>
      </c>
      <c r="L7" s="11">
        <f ca="1">RANDBETWEEN(1,12)+RANDBETWEEN(1,12)+RANDBETWEEN(1,12)+RANDBETWEEN(1,12)+RANDBETWEEN(1,12)+RANDBETWEEN(1,12)+RANDBETWEEN(1,12)+RANDBETWEEN(1,12)+RANDBETWEEN(1,12)+RANDBETWEEN(1,12)</f>
        <v>59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17</v>
      </c>
      <c r="D8" s="10">
        <f ca="1">RANDBETWEEN(1,20)+RANDBETWEEN(1,20)</f>
        <v>21</v>
      </c>
      <c r="E8" s="10">
        <f ca="1">RANDBETWEEN(1,20)+RANDBETWEEN(1,20)+RANDBETWEEN(1,20)</f>
        <v>29</v>
      </c>
      <c r="F8" s="10">
        <f ca="1">RANDBETWEEN(1,20)+RANDBETWEEN(1,20)+RANDBETWEEN(1,20)+RANDBETWEEN(1,20)</f>
        <v>29</v>
      </c>
      <c r="G8" s="10">
        <f ca="1">RANDBETWEEN(1,20)+RANDBETWEEN(1,20)+RANDBETWEEN(1,20)+RANDBETWEEN(1,20)+RANDBETWEEN(1,20)</f>
        <v>46</v>
      </c>
      <c r="H8" s="149">
        <f ca="1">RANDBETWEEN(1,20)+RANDBETWEEN(1,20)+RANDBETWEEN(1,20)+RANDBETWEEN(1,20)+RANDBETWEEN(1,20)+RANDBETWEEN(1,20)</f>
        <v>76</v>
      </c>
      <c r="I8" s="149">
        <f ca="1">RANDBETWEEN(1,20)+RANDBETWEEN(1,20)+RANDBETWEEN(1,20)+RANDBETWEEN(1,20)+RANDBETWEEN(1,20)+RANDBETWEEN(1,20)+RANDBETWEEN(1,20)</f>
        <v>61</v>
      </c>
      <c r="J8" s="149">
        <f ca="1">RANDBETWEEN(1,20)+RANDBETWEEN(1,20)+RANDBETWEEN(1,20)+RANDBETWEEN(1,20)+RANDBETWEEN(1,20)+RANDBETWEEN(1,20)+RANDBETWEEN(1,20)+RANDBETWEEN(1,20)</f>
        <v>80</v>
      </c>
      <c r="K8" s="149">
        <f ca="1">RANDBETWEEN(1,20)+RANDBETWEEN(1,20)+RANDBETWEEN(1,20)+RANDBETWEEN(1,20)+RANDBETWEEN(1,20)+RANDBETWEEN(1,20)+RANDBETWEEN(1,20)+RANDBETWEEN(1,20)+RANDBETWEEN(1,20)</f>
        <v>113</v>
      </c>
      <c r="L8" s="11">
        <f ca="1">RANDBETWEEN(1,20)+RANDBETWEEN(1,20)+RANDBETWEEN(1,20)+RANDBETWEEN(1,20)+RANDBETWEEN(1,20)+RANDBETWEEN(1,20)+RANDBETWEEN(1,20)+RANDBETWEEN(1,20)+RANDBETWEEN(1,20)+RANDBETWEEN(1,20)</f>
        <v>97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71</v>
      </c>
      <c r="D9" s="13">
        <f ca="1">RANDBETWEEN(1,100)+RANDBETWEEN(1,100)</f>
        <v>176</v>
      </c>
      <c r="E9" s="13">
        <f ca="1">RANDBETWEEN(1,100)+RANDBETWEEN(1,100)+RANDBETWEEN(1,100)</f>
        <v>124</v>
      </c>
      <c r="F9" s="13">
        <f ca="1">RANDBETWEEN(1,100)+RANDBETWEEN(1,100)+RANDBETWEEN(1,100)+RANDBETWEEN(1,100)</f>
        <v>231</v>
      </c>
      <c r="G9" s="13">
        <f ca="1">RANDBETWEEN(1,100)+RANDBETWEEN(1,100)+RANDBETWEEN(1,100)+RANDBETWEEN(1,100)+RANDBETWEEN(1,100)</f>
        <v>288</v>
      </c>
      <c r="H9" s="150">
        <f ca="1">RANDBETWEEN(1,100)+RANDBETWEEN(1,100)+RANDBETWEEN(1,100)+RANDBETWEEN(1,100)+RANDBETWEEN(1,100)+RANDBETWEEN(1,100)</f>
        <v>286</v>
      </c>
      <c r="I9" s="150">
        <f ca="1">RANDBETWEEN(1,100)+RANDBETWEEN(1,100)+RANDBETWEEN(1,100)+RANDBETWEEN(1,100)+RANDBETWEEN(1,100)+RANDBETWEEN(1,100)+RANDBETWEEN(1,100)</f>
        <v>428</v>
      </c>
      <c r="J9" s="150">
        <f ca="1">RANDBETWEEN(1,100)+RANDBETWEEN(1,100)+RANDBETWEEN(1,100)+RANDBETWEEN(1,100)+RANDBETWEEN(1,100)+RANDBETWEEN(1,100)+RANDBETWEEN(1,100)+RANDBETWEEN(1,100)</f>
        <v>359</v>
      </c>
      <c r="K9" s="150">
        <f ca="1">RANDBETWEEN(1,100)+RANDBETWEEN(1,100)+RANDBETWEEN(1,100)+RANDBETWEEN(1,100)+RANDBETWEEN(1,100)+RANDBETWEEN(1,100)+RANDBETWEEN(1,100)+RANDBETWEEN(1,100)+RANDBETWEEN(1,100)</f>
        <v>459</v>
      </c>
      <c r="L9" s="14">
        <f ca="1">RANDBETWEEN(1,100)+RANDBETWEEN(1,100)+RANDBETWEEN(1,100)+RANDBETWEEN(1,100)+RANDBETWEEN(1,100)+RANDBETWEEN(1,100)+RANDBETWEEN(1,100)+RANDBETWEEN(1,100)+RANDBETWEEN(1,100)+RANDBETWEEN(1,100)</f>
        <v>612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2025-01-13T03:02:31Z</dcterms:modified>
</cp:coreProperties>
</file>