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"/>
    </mc:Choice>
  </mc:AlternateContent>
  <xr:revisionPtr revIDLastSave="0" documentId="13_ncr:1_{9FAE0AA4-E8CB-4BAC-AECB-2E75C802BAC1}" xr6:coauthVersionLast="47" xr6:coauthVersionMax="47" xr10:uidLastSave="{00000000-0000-0000-0000-000000000000}"/>
  <bookViews>
    <workbookView xWindow="-108" yWindow="-108" windowWidth="23256" windowHeight="13176" tabRatio="506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9" l="1"/>
  <c r="N3" i="9" s="1"/>
  <c r="J3" i="9"/>
  <c r="K9" i="9"/>
  <c r="N9" i="9" s="1"/>
  <c r="J9" i="9"/>
  <c r="K7" i="9"/>
  <c r="N7" i="9" s="1"/>
  <c r="J7" i="9"/>
  <c r="L3" i="9" l="1"/>
  <c r="L7" i="9"/>
  <c r="L9" i="9"/>
  <c r="E3" i="5" l="1"/>
  <c r="J12" i="9"/>
  <c r="K12" i="9"/>
  <c r="N12" i="9" s="1"/>
  <c r="J13" i="9"/>
  <c r="K13" i="9"/>
  <c r="J14" i="9"/>
  <c r="K14" i="9"/>
  <c r="N14" i="9" s="1"/>
  <c r="J15" i="9"/>
  <c r="K15" i="9"/>
  <c r="N15" i="9" s="1"/>
  <c r="L13" i="9" l="1"/>
  <c r="L14" i="9"/>
  <c r="L15" i="9"/>
  <c r="N13" i="9"/>
  <c r="L12" i="9"/>
  <c r="K5" i="9"/>
  <c r="N5" i="9" s="1"/>
  <c r="J5" i="9"/>
  <c r="K2" i="9"/>
  <c r="N2" i="9" s="1"/>
  <c r="J2" i="9"/>
  <c r="L5" i="9" l="1"/>
  <c r="L2" i="9"/>
  <c r="J13" i="10"/>
  <c r="K13" i="10" s="1"/>
  <c r="M13" i="10"/>
  <c r="W4" i="5"/>
  <c r="J12" i="10"/>
  <c r="K12" i="10" s="1"/>
  <c r="M12" i="10" s="1"/>
  <c r="J17" i="7" l="1"/>
  <c r="K17" i="7" s="1"/>
  <c r="J22" i="10" l="1"/>
  <c r="K22" i="10" s="1"/>
  <c r="M22" i="10" s="1"/>
  <c r="W5" i="5" l="1"/>
  <c r="AB5" i="5" s="1"/>
  <c r="AC5" i="5" s="1"/>
  <c r="D8" i="7"/>
  <c r="E8" i="7" s="1"/>
  <c r="D9" i="7"/>
  <c r="E9" i="7" s="1"/>
  <c r="D10" i="7"/>
  <c r="E10" i="7" s="1"/>
  <c r="D11" i="7"/>
  <c r="E11" i="7" s="1"/>
  <c r="D12" i="7"/>
  <c r="E12" i="7" s="1"/>
  <c r="D13" i="7"/>
  <c r="E13" i="7" s="1"/>
  <c r="D14" i="7"/>
  <c r="E14" i="7" s="1"/>
  <c r="D15" i="7"/>
  <c r="E15" i="7" s="1"/>
  <c r="D16" i="7"/>
  <c r="E16" i="7" s="1"/>
  <c r="D2" i="5"/>
  <c r="E2" i="5"/>
  <c r="C3" i="5"/>
  <c r="C2" i="5"/>
  <c r="J4" i="7" l="1"/>
  <c r="K4" i="7" s="1"/>
  <c r="J3" i="7"/>
  <c r="K3" i="7" s="1"/>
  <c r="J2" i="7"/>
  <c r="K2" i="7" s="1"/>
  <c r="AB4" i="5"/>
  <c r="AC4" i="5" s="1"/>
  <c r="J11" i="9"/>
  <c r="K8" i="9"/>
  <c r="N8" i="9" s="1"/>
  <c r="J8" i="9"/>
  <c r="K11" i="9"/>
  <c r="K10" i="9"/>
  <c r="N10" i="9" s="1"/>
  <c r="J10" i="9"/>
  <c r="K6" i="9"/>
  <c r="K4" i="9"/>
  <c r="N4" i="9" s="1"/>
  <c r="J4" i="9"/>
  <c r="D7" i="1"/>
  <c r="J6" i="9" l="1"/>
  <c r="L6" i="9" s="1"/>
  <c r="L8" i="9"/>
  <c r="L11" i="9"/>
  <c r="L10" i="9"/>
  <c r="N6" i="9"/>
  <c r="L4" i="9"/>
  <c r="N11" i="9"/>
  <c r="J5" i="7"/>
  <c r="J6" i="7"/>
  <c r="J7" i="7"/>
  <c r="J8" i="7"/>
  <c r="K8" i="7" s="1"/>
  <c r="J9" i="7"/>
  <c r="J10" i="7"/>
  <c r="K10" i="7" s="1"/>
  <c r="J11" i="7"/>
  <c r="J12" i="7"/>
  <c r="K12" i="7" s="1"/>
  <c r="J13" i="7"/>
  <c r="K13" i="7" s="1"/>
  <c r="J14" i="7"/>
  <c r="J15" i="7"/>
  <c r="J16" i="7"/>
  <c r="D2" i="7"/>
  <c r="E2" i="7" s="1"/>
  <c r="D3" i="7"/>
  <c r="E3" i="7" s="1"/>
  <c r="D4" i="7"/>
  <c r="E4" i="7" s="1"/>
  <c r="D5" i="7"/>
  <c r="E5" i="7" s="1"/>
  <c r="D6" i="7"/>
  <c r="E6" i="7" s="1"/>
  <c r="D7" i="7"/>
  <c r="E7" i="7" s="1"/>
  <c r="L9" i="4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7" i="10"/>
  <c r="K7" i="10" s="1"/>
  <c r="M7" i="10" s="1"/>
  <c r="K11" i="7" l="1"/>
  <c r="K9" i="7"/>
  <c r="K7" i="7"/>
  <c r="K15" i="7"/>
  <c r="K5" i="7"/>
  <c r="K14" i="7"/>
  <c r="K16" i="7"/>
  <c r="K6" i="7"/>
  <c r="J11" i="10" l="1"/>
  <c r="K11" i="10" s="1"/>
  <c r="M11" i="10" s="1"/>
  <c r="W8" i="5"/>
  <c r="AB8" i="5" s="1"/>
  <c r="AC8" i="5" s="1"/>
  <c r="W7" i="5"/>
  <c r="AB7" i="5" s="1"/>
  <c r="AC7" i="5" s="1"/>
  <c r="W6" i="5"/>
  <c r="AB6" i="5" s="1"/>
  <c r="AC6" i="5" s="1"/>
  <c r="D3" i="5" l="1"/>
  <c r="W9" i="5" l="1"/>
  <c r="AB9" i="5" s="1"/>
  <c r="AC9" i="5" s="1"/>
  <c r="J15" i="10" l="1"/>
  <c r="K15" i="10" s="1"/>
  <c r="M15" i="10" s="1"/>
  <c r="J14" i="10"/>
  <c r="K14" i="10" s="1"/>
  <c r="M14" i="10" s="1"/>
  <c r="M17" i="10"/>
  <c r="J17" i="10"/>
  <c r="K17" i="10" s="1"/>
  <c r="E4" i="1" l="1"/>
  <c r="W2" i="5"/>
  <c r="W3" i="5" l="1"/>
  <c r="J3" i="10" l="1"/>
  <c r="K3" i="10" s="1"/>
  <c r="M3" i="10" l="1"/>
  <c r="E3" i="1" l="1"/>
  <c r="J6" i="1" l="1"/>
  <c r="N8" i="1"/>
  <c r="I7" i="1" l="1"/>
  <c r="I6" i="1"/>
  <c r="I8" i="1" s="1"/>
  <c r="M13" i="1" s="1"/>
  <c r="I9" i="1" l="1"/>
  <c r="M14" i="1" s="1"/>
  <c r="M15" i="1"/>
  <c r="J21" i="10" l="1"/>
  <c r="K21" i="10" s="1"/>
  <c r="M21" i="10" s="1"/>
  <c r="J16" i="10"/>
  <c r="K16" i="10" s="1"/>
  <c r="M16" i="10" s="1"/>
  <c r="J18" i="10"/>
  <c r="K18" i="10" s="1"/>
  <c r="M18" i="10" s="1"/>
  <c r="J19" i="10"/>
  <c r="K19" i="10" s="1"/>
  <c r="M19" i="10" s="1"/>
  <c r="J20" i="10"/>
  <c r="K20" i="10" s="1"/>
  <c r="M20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10" i="1" l="1"/>
  <c r="M8" i="1"/>
  <c r="M9" i="1"/>
  <c r="M9" i="10" l="1"/>
  <c r="M8" i="10"/>
  <c r="J10" i="10" l="1"/>
  <c r="K10" i="10" s="1"/>
  <c r="M10" i="10" s="1"/>
  <c r="J5" i="10" l="1"/>
  <c r="K5" i="10" s="1"/>
  <c r="M5" i="10" s="1"/>
  <c r="J8" i="10"/>
  <c r="K8" i="10" s="1"/>
  <c r="T1" i="10" l="1"/>
  <c r="J2" i="10" l="1"/>
  <c r="K2" i="10" s="1"/>
  <c r="M2" i="10" s="1"/>
  <c r="J6" i="10" l="1"/>
  <c r="K6" i="10" s="1"/>
  <c r="M6" i="10" s="1"/>
  <c r="J9" i="10" l="1"/>
  <c r="K9" i="10" s="1"/>
  <c r="AB3" i="5" l="1"/>
  <c r="AC3" i="5" s="1"/>
  <c r="E5" i="1" l="1"/>
  <c r="E2" i="1" l="1"/>
  <c r="AB2" i="5" l="1"/>
  <c r="AC2" i="5" s="1"/>
  <c r="J4" i="10" l="1"/>
  <c r="K4" i="10" s="1"/>
  <c r="M4" i="10" s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2" authorId="0" shapeId="0" xr:uid="{AE225F03-B52B-44B9-9D34-8C65E6D15C2A}">
      <text>
        <r>
          <rPr>
            <i/>
            <sz val="12"/>
            <color indexed="81"/>
            <rFont val="Times New Roman"/>
            <family val="1"/>
          </rPr>
          <t>mage armor +4
shield of faith +3</t>
        </r>
      </text>
    </comment>
    <comment ref="C3" authorId="0" shapeId="0" xr:uid="{D738A04A-8A3C-47B7-A1B7-B0CBC999949E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E3" authorId="0" shapeId="0" xr:uid="{7DBCDE3B-CCA9-4DD1-97FE-EA88D2A72026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</commentList>
</comments>
</file>

<file path=xl/sharedStrings.xml><?xml version="1.0" encoding="utf-8"?>
<sst xmlns="http://schemas.openxmlformats.org/spreadsheetml/2006/main" count="326" uniqueCount="132">
  <si>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</si>
  <si>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</si>
  <si>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</si>
  <si>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</si>
  <si>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</si>
  <si>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</si>
  <si>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</si>
  <si>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</si>
  <si>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</si>
  <si>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</si>
  <si>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</si>
  <si>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</si>
  <si>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</si>
  <si>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</si>
  <si>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</si>
  <si>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</si>
  <si>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</si>
  <si>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</si>
  <si>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</si>
  <si>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</si>
  <si>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</si>
  <si>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</si>
  <si>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</si>
  <si>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</si>
  <si>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</si>
  <si>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</si>
  <si>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</si>
  <si>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</si>
  <si>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</si>
  <si>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</si>
  <si>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</si>
  <si>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</si>
  <si>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</si>
  <si>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</si>
  <si>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</si>
  <si>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</si>
  <si>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</si>
  <si>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</si>
  <si>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</si>
  <si>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</si>
  <si>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</si>
  <si>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</si>
  <si>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</si>
  <si>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</si>
  <si>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</si>
  <si>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</si>
  <si>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</si>
  <si>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</si>
  <si>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</si>
  <si>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</si>
  <si>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</si>
  <si>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</si>
  <si>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</si>
  <si>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</si>
  <si>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</si>
  <si>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</si>
  <si>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</si>
  <si>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</si>
  <si>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</si>
  <si>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</si>
  <si>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</si>
  <si>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</si>
  <si>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</si>
  <si>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</si>
  <si>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</si>
  <si>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</si>
  <si>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</si>
  <si>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</si>
  <si>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</si>
  <si>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</si>
  <si>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</si>
  <si>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</si>
  <si>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</si>
  <si>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</si>
  <si>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</si>
  <si>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</si>
  <si>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</si>
  <si>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</si>
  <si>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</si>
  <si>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</si>
  <si>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</si>
  <si>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</si>
  <si>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</si>
  <si>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</si>
  <si>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</si>
  <si>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</si>
  <si>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</si>
  <si>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</si>
  <si>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</si>
  <si>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</si>
  <si>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</si>
  <si>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</si>
  <si>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</si>
  <si>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</si>
  <si>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</si>
  <si>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</si>
  <si>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</si>
  <si>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Saradette</t>
  </si>
  <si>
    <t>Check</t>
  </si>
  <si>
    <t>Party</t>
  </si>
  <si>
    <t>Time @ Round 1</t>
  </si>
  <si>
    <t>Current Time</t>
  </si>
  <si>
    <t>Result</t>
  </si>
  <si>
    <t>Rogue / Illusionist / Artificer</t>
  </si>
  <si>
    <t>Tore</t>
  </si>
  <si>
    <t>Levels</t>
  </si>
  <si>
    <t>Cleric of Lurue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</si>
  <si>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</si>
  <si>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Speed</t>
  </si>
  <si>
    <t>7d</t>
  </si>
  <si>
    <t>8d</t>
  </si>
  <si>
    <t>9d</t>
  </si>
  <si>
    <t>10d</t>
  </si>
  <si>
    <t>R20</t>
  </si>
  <si>
    <t>R30+20</t>
  </si>
  <si>
    <t>Jump</t>
  </si>
  <si>
    <t>Umbrasy</t>
  </si>
  <si>
    <t>Ravace</t>
  </si>
  <si>
    <t>Phaerilda</t>
  </si>
  <si>
    <t>Samber</t>
  </si>
  <si>
    <t>Tibidoc</t>
  </si>
  <si>
    <t>Who</t>
  </si>
  <si>
    <t>Hold Person</t>
  </si>
  <si>
    <t>þ</t>
  </si>
  <si>
    <t>Ninjas</t>
  </si>
  <si>
    <t>C Adventurer</t>
  </si>
  <si>
    <t>Ninja</t>
  </si>
  <si>
    <t>Grapple</t>
  </si>
  <si>
    <t>Wakizashi 1</t>
  </si>
  <si>
    <t>Wakizashi 2</t>
  </si>
  <si>
    <t>Shiruken</t>
  </si>
  <si>
    <t>1d4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</si>
</sst>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7" fillId="0" borderId="0"/>
  </cellStyleXfs>
  <cellXfs count="20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29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4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15" fillId="19" borderId="25" xfId="0" applyFont="1" applyFill="1" applyBorder="1" applyAlignment="1">
      <alignment horizontal="center" vertical="center"/>
    </xf>
    <xf numFmtId="0" fontId="15" fillId="30" borderId="25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31" borderId="25" xfId="0" applyFont="1" applyFill="1" applyBorder="1" applyAlignment="1">
      <alignment horizontal="center" vertical="center"/>
    </xf>
    <xf numFmtId="0" fontId="15" fillId="32" borderId="25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8" xfId="1" applyBorder="1" applyAlignment="1">
      <alignment horizontal="center" vertical="center"/>
    </xf>
    <xf numFmtId="0" fontId="3" fillId="2" borderId="59" xfId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5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Percent" xfId="11" builtinId="5"/>
    <cellStyle name="Percent 2" xfId="6" xr:uid="{00000000-0005-0000-0000-00000B000000}"/>
    <cellStyle name="Percent 2 2" xfId="8" xr:uid="{00000000-0005-0000-0000-00000C000000}"/>
  </cellStyles>
  <dxfs count="382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00"/>
      <color rgb="FFFF0066"/>
      <color rgb="FF00FFFF"/>
      <color rgb="FF99FF99"/>
      <color rgb="FFCCFFCC"/>
      <color rgb="FF99FFCC"/>
      <color rgb="FF00FF00"/>
      <color rgb="FF0000CC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13</c:v>
                </c:pt>
                <c:pt idx="5">
                  <c:v>12</c:v>
                </c:pt>
                <c:pt idx="6">
                  <c:v>17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24</c:v>
                </c:pt>
                <c:pt idx="8">
                  <c:v>22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12</c:v>
                </c:pt>
                <c:pt idx="3">
                  <c:v>17</c:v>
                </c:pt>
                <c:pt idx="4">
                  <c:v>12</c:v>
                </c:pt>
                <c:pt idx="5">
                  <c:v>26</c:v>
                </c:pt>
                <c:pt idx="6">
                  <c:v>23</c:v>
                </c:pt>
                <c:pt idx="7">
                  <c:v>33</c:v>
                </c:pt>
                <c:pt idx="8">
                  <c:v>32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10</c:v>
                </c:pt>
                <c:pt idx="2">
                  <c:v>6</c:v>
                </c:pt>
                <c:pt idx="3">
                  <c:v>15</c:v>
                </c:pt>
                <c:pt idx="4">
                  <c:v>30</c:v>
                </c:pt>
                <c:pt idx="5">
                  <c:v>27</c:v>
                </c:pt>
                <c:pt idx="6">
                  <c:v>35</c:v>
                </c:pt>
                <c:pt idx="7">
                  <c:v>41</c:v>
                </c:pt>
                <c:pt idx="8">
                  <c:v>45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27</c:v>
                </c:pt>
                <c:pt idx="4">
                  <c:v>23</c:v>
                </c:pt>
                <c:pt idx="5">
                  <c:v>33</c:v>
                </c:pt>
                <c:pt idx="6">
                  <c:v>35</c:v>
                </c:pt>
                <c:pt idx="7">
                  <c:v>53</c:v>
                </c:pt>
                <c:pt idx="8">
                  <c:v>42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14</c:v>
                </c:pt>
                <c:pt idx="3">
                  <c:v>26</c:v>
                </c:pt>
                <c:pt idx="4">
                  <c:v>48</c:v>
                </c:pt>
                <c:pt idx="5">
                  <c:v>43</c:v>
                </c:pt>
                <c:pt idx="6">
                  <c:v>45</c:v>
                </c:pt>
                <c:pt idx="7">
                  <c:v>53</c:v>
                </c:pt>
                <c:pt idx="8">
                  <c:v>58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</c:v>
                </c:pt>
                <c:pt idx="1">
                  <c:v>11</c:v>
                </c:pt>
                <c:pt idx="2">
                  <c:v>36</c:v>
                </c:pt>
                <c:pt idx="3">
                  <c:v>35</c:v>
                </c:pt>
                <c:pt idx="4">
                  <c:v>38</c:v>
                </c:pt>
                <c:pt idx="5">
                  <c:v>43</c:v>
                </c:pt>
                <c:pt idx="6">
                  <c:v>61</c:v>
                </c:pt>
                <c:pt idx="7">
                  <c:v>113</c:v>
                </c:pt>
                <c:pt idx="8">
                  <c:v>112</c:v>
                </c:pt>
                <c:pt idx="9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9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10</c:v>
                </c:pt>
                <c:pt idx="4">
                  <c:v>10</c:v>
                </c:pt>
                <c:pt idx="5">
                  <c:v>7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12</c:v>
                </c:pt>
                <c:pt idx="3">
                  <c:v>6</c:v>
                </c:pt>
                <c:pt idx="4">
                  <c:v>11</c:v>
                </c:pt>
                <c:pt idx="5">
                  <c:v>14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17</c:v>
                </c:pt>
                <c:pt idx="3">
                  <c:v>15</c:v>
                </c:pt>
                <c:pt idx="4">
                  <c:v>27</c:v>
                </c:pt>
                <c:pt idx="5">
                  <c:v>26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30</c:v>
                </c:pt>
                <c:pt idx="4">
                  <c:v>23</c:v>
                </c:pt>
                <c:pt idx="5">
                  <c:v>48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14</c:v>
                </c:pt>
                <c:pt idx="2">
                  <c:v>26</c:v>
                </c:pt>
                <c:pt idx="3">
                  <c:v>27</c:v>
                </c:pt>
                <c:pt idx="4">
                  <c:v>33</c:v>
                </c:pt>
                <c:pt idx="5">
                  <c:v>43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17</c:v>
                </c:pt>
                <c:pt idx="1">
                  <c:v>16</c:v>
                </c:pt>
                <c:pt idx="2">
                  <c:v>23</c:v>
                </c:pt>
                <c:pt idx="3">
                  <c:v>35</c:v>
                </c:pt>
                <c:pt idx="4">
                  <c:v>35</c:v>
                </c:pt>
                <c:pt idx="5">
                  <c:v>45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16</c:v>
                </c:pt>
                <c:pt idx="1">
                  <c:v>24</c:v>
                </c:pt>
                <c:pt idx="2">
                  <c:v>33</c:v>
                </c:pt>
                <c:pt idx="3">
                  <c:v>41</c:v>
                </c:pt>
                <c:pt idx="4">
                  <c:v>53</c:v>
                </c:pt>
                <c:pt idx="5">
                  <c:v>53</c:v>
                </c:pt>
                <c:pt idx="6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17</c:v>
                </c:pt>
                <c:pt idx="1">
                  <c:v>22</c:v>
                </c:pt>
                <c:pt idx="2">
                  <c:v>32</c:v>
                </c:pt>
                <c:pt idx="3">
                  <c:v>45</c:v>
                </c:pt>
                <c:pt idx="4">
                  <c:v>42</c:v>
                </c:pt>
                <c:pt idx="5">
                  <c:v>58</c:v>
                </c:pt>
                <c:pt idx="6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18</c:v>
                </c:pt>
                <c:pt idx="1">
                  <c:v>27</c:v>
                </c:pt>
                <c:pt idx="2">
                  <c:v>43</c:v>
                </c:pt>
                <c:pt idx="3">
                  <c:v>58</c:v>
                </c:pt>
                <c:pt idx="4">
                  <c:v>71</c:v>
                </c:pt>
                <c:pt idx="5">
                  <c:v>59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13</c:v>
                </c:pt>
                <c:pt idx="5">
                  <c:v>12</c:v>
                </c:pt>
                <c:pt idx="6">
                  <c:v>17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24</c:v>
                </c:pt>
                <c:pt idx="8">
                  <c:v>22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12</c:v>
                </c:pt>
                <c:pt idx="3">
                  <c:v>17</c:v>
                </c:pt>
                <c:pt idx="4">
                  <c:v>12</c:v>
                </c:pt>
                <c:pt idx="5">
                  <c:v>26</c:v>
                </c:pt>
                <c:pt idx="6">
                  <c:v>23</c:v>
                </c:pt>
                <c:pt idx="7">
                  <c:v>33</c:v>
                </c:pt>
                <c:pt idx="8">
                  <c:v>32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10</c:v>
                </c:pt>
                <c:pt idx="2">
                  <c:v>6</c:v>
                </c:pt>
                <c:pt idx="3">
                  <c:v>15</c:v>
                </c:pt>
                <c:pt idx="4">
                  <c:v>30</c:v>
                </c:pt>
                <c:pt idx="5">
                  <c:v>27</c:v>
                </c:pt>
                <c:pt idx="6">
                  <c:v>35</c:v>
                </c:pt>
                <c:pt idx="7">
                  <c:v>41</c:v>
                </c:pt>
                <c:pt idx="8">
                  <c:v>45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27</c:v>
                </c:pt>
                <c:pt idx="4">
                  <c:v>23</c:v>
                </c:pt>
                <c:pt idx="5">
                  <c:v>33</c:v>
                </c:pt>
                <c:pt idx="6">
                  <c:v>35</c:v>
                </c:pt>
                <c:pt idx="7">
                  <c:v>53</c:v>
                </c:pt>
                <c:pt idx="8">
                  <c:v>42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14</c:v>
                </c:pt>
                <c:pt idx="3">
                  <c:v>26</c:v>
                </c:pt>
                <c:pt idx="4">
                  <c:v>48</c:v>
                </c:pt>
                <c:pt idx="5">
                  <c:v>43</c:v>
                </c:pt>
                <c:pt idx="6">
                  <c:v>45</c:v>
                </c:pt>
                <c:pt idx="7">
                  <c:v>53</c:v>
                </c:pt>
                <c:pt idx="8">
                  <c:v>58</c:v>
                </c:pt>
                <c:pt idx="9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</c:v>
                </c:pt>
                <c:pt idx="1">
                  <c:v>11</c:v>
                </c:pt>
                <c:pt idx="2">
                  <c:v>36</c:v>
                </c:pt>
                <c:pt idx="3">
                  <c:v>35</c:v>
                </c:pt>
                <c:pt idx="4">
                  <c:v>38</c:v>
                </c:pt>
                <c:pt idx="5">
                  <c:v>43</c:v>
                </c:pt>
                <c:pt idx="6">
                  <c:v>61</c:v>
                </c:pt>
                <c:pt idx="7">
                  <c:v>113</c:v>
                </c:pt>
                <c:pt idx="8">
                  <c:v>112</c:v>
                </c:pt>
                <c:pt idx="9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showGridLines="0" zoomScaleNormal="100" workbookViewId="0"/>
  </sheetViews>
  <sheetFormatPr defaultRowHeight="15.6" x14ac:dyDescent="0.3"/>
  <cols>
    <col min="1" max="1" width="9.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11.19921875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4.19921875" style="43" bestFit="1" customWidth="1"/>
    <col min="11" max="11" width="3" style="43" customWidth="1"/>
    <col min="12" max="12" width="14.09765625" style="43" customWidth="1"/>
    <col min="13" max="13" width="3.69921875" style="43" bestFit="1" customWidth="1"/>
    <col min="14" max="14" width="16.5" style="43" bestFit="1" customWidth="1"/>
    <col min="15" max="16384" width="8.796875" style="43"/>
  </cols>
  <sheetData>
    <row r="1" spans="1:14" s="38" customFormat="1" ht="31.8" thickBot="1" x14ac:dyDescent="0.35">
      <c r="A1" s="167" t="s">
        <v>0</v>
      </c>
      <c r="B1" s="167" t="s">
        <v>1</v>
      </c>
      <c r="C1" s="167" t="s">
        <v>2</v>
      </c>
      <c r="D1" s="168" t="s">
        <v>3</v>
      </c>
      <c r="E1" s="37" t="s">
        <v>4</v>
      </c>
      <c r="F1" s="167" t="s">
        <v>108</v>
      </c>
      <c r="H1" s="39" t="s">
        <v>107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201" t="s">
        <v>97</v>
      </c>
      <c r="B2" s="201">
        <v>1</v>
      </c>
      <c r="C2" s="200">
        <v>3</v>
      </c>
      <c r="D2" s="45">
        <v>14</v>
      </c>
      <c r="E2" s="200">
        <f>SUM(C2:D2)</f>
        <v>17</v>
      </c>
      <c r="F2" s="44" t="s">
        <v>95</v>
      </c>
      <c r="H2" s="71" t="s">
        <v>0</v>
      </c>
      <c r="I2" s="72" t="s">
        <v>20</v>
      </c>
      <c r="J2" s="73" t="s">
        <v>105</v>
      </c>
      <c r="L2" s="131" t="s">
        <v>0</v>
      </c>
      <c r="M2" s="132" t="s">
        <v>81</v>
      </c>
      <c r="N2" s="133" t="s">
        <v>63</v>
      </c>
    </row>
    <row r="3" spans="1:14" x14ac:dyDescent="0.3">
      <c r="A3" s="151" t="s">
        <v>124</v>
      </c>
      <c r="B3" s="151">
        <v>2</v>
      </c>
      <c r="C3" s="44"/>
      <c r="D3" s="45">
        <v>10</v>
      </c>
      <c r="E3" s="44">
        <f>SUM(C3:D3)</f>
        <v>10</v>
      </c>
      <c r="F3" s="44"/>
      <c r="H3" s="74" t="s">
        <v>104</v>
      </c>
      <c r="I3" s="70">
        <v>10</v>
      </c>
      <c r="J3" s="75" t="s">
        <v>106</v>
      </c>
      <c r="L3" s="134" t="s">
        <v>124</v>
      </c>
      <c r="M3" s="121">
        <v>8</v>
      </c>
      <c r="N3" s="135" t="s">
        <v>125</v>
      </c>
    </row>
    <row r="4" spans="1:14" x14ac:dyDescent="0.3">
      <c r="A4" s="63"/>
      <c r="B4" s="63"/>
      <c r="C4" s="44"/>
      <c r="D4" s="45">
        <v>12</v>
      </c>
      <c r="E4" s="44">
        <f>SUM(C4:D4)</f>
        <v>12</v>
      </c>
      <c r="F4" s="44"/>
      <c r="H4" s="188"/>
      <c r="I4" s="63"/>
      <c r="J4" s="203"/>
      <c r="L4" s="134"/>
      <c r="M4" s="121"/>
      <c r="N4" s="135"/>
    </row>
    <row r="5" spans="1:14" ht="16.2" thickBot="1" x14ac:dyDescent="0.35">
      <c r="A5" s="70" t="s">
        <v>104</v>
      </c>
      <c r="B5" s="70">
        <v>1</v>
      </c>
      <c r="C5" s="44">
        <v>2</v>
      </c>
      <c r="D5" s="45">
        <v>7</v>
      </c>
      <c r="E5" s="44">
        <f>SUM(C5:D5)</f>
        <v>9</v>
      </c>
      <c r="F5" s="44" t="s">
        <v>5</v>
      </c>
      <c r="H5" s="185" t="s">
        <v>97</v>
      </c>
      <c r="I5" s="186">
        <v>10</v>
      </c>
      <c r="J5" s="187" t="s">
        <v>103</v>
      </c>
      <c r="L5" s="134"/>
      <c r="M5" s="121"/>
      <c r="N5" s="135"/>
    </row>
    <row r="6" spans="1:14" x14ac:dyDescent="0.3">
      <c r="H6" s="76" t="s">
        <v>21</v>
      </c>
      <c r="I6" s="175">
        <f>SUM(I3:I5)</f>
        <v>20</v>
      </c>
      <c r="J6" s="183" t="str">
        <f>CONCATENATE("Average Level: ",ROUND(AVERAGE(I3:I5),0))</f>
        <v>Average Level: 10</v>
      </c>
      <c r="L6" s="134"/>
      <c r="M6" s="121"/>
      <c r="N6" s="135"/>
    </row>
    <row r="7" spans="1:14" ht="16.2" thickBot="1" x14ac:dyDescent="0.35">
      <c r="D7" s="45">
        <f ca="1">RANDBETWEEN(1,20)</f>
        <v>7</v>
      </c>
      <c r="H7" s="76" t="s">
        <v>22</v>
      </c>
      <c r="I7" s="77">
        <f>COUNT(I3:I5)</f>
        <v>2</v>
      </c>
      <c r="J7" s="78"/>
      <c r="L7" s="177"/>
      <c r="M7" s="178"/>
      <c r="N7" s="179"/>
    </row>
    <row r="8" spans="1:14" x14ac:dyDescent="0.3">
      <c r="H8" s="76" t="s">
        <v>24</v>
      </c>
      <c r="I8" s="79">
        <f>I6/4</f>
        <v>5</v>
      </c>
      <c r="J8" s="75" t="s">
        <v>25</v>
      </c>
      <c r="L8" s="136" t="s">
        <v>21</v>
      </c>
      <c r="M8" s="166">
        <f>SUM(M3:M7)</f>
        <v>8</v>
      </c>
      <c r="N8" s="184" t="str">
        <f>CONCATENATE("Average Level: ",ROUND(AVERAGE(M3:M7),0))</f>
        <v>Average Level: 8</v>
      </c>
    </row>
    <row r="9" spans="1:14" ht="16.2" thickBot="1" x14ac:dyDescent="0.35">
      <c r="H9" s="80" t="s">
        <v>26</v>
      </c>
      <c r="I9" s="81">
        <f>I8*2</f>
        <v>10</v>
      </c>
      <c r="J9" s="82" t="s">
        <v>27</v>
      </c>
      <c r="L9" s="136" t="s">
        <v>94</v>
      </c>
      <c r="M9" s="137">
        <f>AVERAGE(M3:M7)</f>
        <v>8</v>
      </c>
      <c r="N9" s="135"/>
    </row>
    <row r="10" spans="1:14" ht="16.8" thickTop="1" thickBot="1" x14ac:dyDescent="0.35">
      <c r="B10" s="43"/>
      <c r="C10" s="43"/>
      <c r="D10" s="43"/>
      <c r="E10" s="43"/>
      <c r="F10" s="43"/>
      <c r="L10" s="138" t="s">
        <v>22</v>
      </c>
      <c r="M10" s="139">
        <f>COUNT(M3:M7)</f>
        <v>1</v>
      </c>
      <c r="N10" s="140"/>
    </row>
    <row r="11" spans="1:14" ht="16.2" thickTop="1" x14ac:dyDescent="0.3"/>
    <row r="12" spans="1:14" x14ac:dyDescent="0.3">
      <c r="N12" s="83"/>
    </row>
    <row r="13" spans="1:14" x14ac:dyDescent="0.3">
      <c r="L13" s="84" t="s">
        <v>28</v>
      </c>
      <c r="M13" s="85">
        <f>I8</f>
        <v>5</v>
      </c>
      <c r="N13" s="83"/>
    </row>
    <row r="14" spans="1:14" x14ac:dyDescent="0.3">
      <c r="L14" s="84" t="s">
        <v>29</v>
      </c>
      <c r="M14" s="85">
        <f>I9</f>
        <v>10</v>
      </c>
      <c r="N14" s="83"/>
    </row>
    <row r="15" spans="1:14" x14ac:dyDescent="0.3">
      <c r="L15" s="84" t="s">
        <v>30</v>
      </c>
      <c r="M15" s="85">
        <f>I6</f>
        <v>20</v>
      </c>
      <c r="N15" s="83"/>
    </row>
    <row r="17" spans="12:13" x14ac:dyDescent="0.3">
      <c r="L17" s="86" t="s">
        <v>31</v>
      </c>
      <c r="M17" s="85">
        <f>M8</f>
        <v>8</v>
      </c>
    </row>
  </sheetData>
  <sortState xmlns:xlrd2="http://schemas.microsoft.com/office/spreadsheetml/2017/richdata2" ref="A2:F5">
    <sortCondition descending="1" ref="E2:E5"/>
    <sortCondition descending="1" ref="C2:C5"/>
  </sortState>
  <conditionalFormatting sqref="M17">
    <cfRule type="cellIs" dxfId="381" priority="1434" operator="greaterThan">
      <formula>$M$15</formula>
    </cfRule>
    <cfRule type="cellIs" dxfId="380" priority="1435" operator="between">
      <formula>$M$14</formula>
      <formula>$M$15</formula>
    </cfRule>
    <cfRule type="cellIs" dxfId="379" priority="1436" operator="between">
      <formula>$M$13</formula>
      <formula>$M$14</formula>
    </cfRule>
    <cfRule type="cellIs" dxfId="378" priority="1437" operator="lessThan">
      <formula>$M$13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2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6.5976562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172" t="s">
        <v>70</v>
      </c>
      <c r="B1" s="173" t="s">
        <v>71</v>
      </c>
      <c r="C1" s="173" t="s">
        <v>72</v>
      </c>
      <c r="D1" s="172" t="s">
        <v>73</v>
      </c>
      <c r="E1" s="172" t="s">
        <v>92</v>
      </c>
      <c r="F1" s="172" t="s">
        <v>91</v>
      </c>
      <c r="G1" s="172" t="s">
        <v>90</v>
      </c>
      <c r="H1" s="172" t="s">
        <v>89</v>
      </c>
      <c r="I1" s="172" t="s">
        <v>93</v>
      </c>
      <c r="J1" s="172" t="s">
        <v>74</v>
      </c>
      <c r="K1" s="172" t="s">
        <v>75</v>
      </c>
      <c r="L1" s="172" t="s">
        <v>76</v>
      </c>
      <c r="M1" s="172" t="s">
        <v>77</v>
      </c>
      <c r="O1" s="156" t="s">
        <v>78</v>
      </c>
      <c r="P1" s="67">
        <v>1</v>
      </c>
      <c r="Q1" s="157" t="s">
        <v>100</v>
      </c>
      <c r="R1" s="158">
        <v>0.5</v>
      </c>
      <c r="S1" s="159" t="s">
        <v>101</v>
      </c>
      <c r="T1" s="158">
        <f>R1+((P1)/(24*60*10))</f>
        <v>0.50006944444444446</v>
      </c>
    </row>
    <row r="2" spans="1:20" ht="16.8" x14ac:dyDescent="0.3">
      <c r="A2" s="171" t="s">
        <v>104</v>
      </c>
      <c r="B2" s="94"/>
      <c r="C2" s="94"/>
      <c r="D2" s="94">
        <v>8</v>
      </c>
      <c r="E2" s="169" t="s">
        <v>79</v>
      </c>
      <c r="F2" s="169" t="s">
        <v>79</v>
      </c>
      <c r="G2" s="169" t="s">
        <v>79</v>
      </c>
      <c r="H2" s="169" t="s">
        <v>79</v>
      </c>
      <c r="I2" s="94"/>
      <c r="J2" s="94">
        <f t="shared" ref="J2:J22" si="0">IF($E2="þ",$D2,IF($F2="þ",($D2*10),IF($G2="þ",($D2*100),IF($H2="þ",($D2*600),$I2))))</f>
        <v>0</v>
      </c>
      <c r="K2" s="94">
        <f t="shared" ref="K2:K3" si="1">J2+C2</f>
        <v>0</v>
      </c>
      <c r="L2" s="57" t="s">
        <v>79</v>
      </c>
      <c r="M2" s="170" t="str">
        <f t="shared" ref="M2:M10" si="2">IF(C2="","",IF(K2&lt;=$P$1,"þ","q"))</f>
        <v/>
      </c>
    </row>
    <row r="3" spans="1:20" ht="16.8" x14ac:dyDescent="0.3">
      <c r="A3" s="146" t="s">
        <v>104</v>
      </c>
      <c r="B3" s="56"/>
      <c r="C3" s="56"/>
      <c r="D3" s="56">
        <v>8</v>
      </c>
      <c r="E3" s="57" t="s">
        <v>79</v>
      </c>
      <c r="F3" s="57" t="s">
        <v>79</v>
      </c>
      <c r="G3" s="57" t="s">
        <v>79</v>
      </c>
      <c r="H3" s="57" t="s">
        <v>79</v>
      </c>
      <c r="I3" s="56"/>
      <c r="J3" s="56">
        <f t="shared" si="0"/>
        <v>0</v>
      </c>
      <c r="K3" s="56">
        <f t="shared" si="1"/>
        <v>0</v>
      </c>
      <c r="L3" s="57" t="s">
        <v>79</v>
      </c>
      <c r="M3" s="58" t="str">
        <f t="shared" ref="M3" si="3">IF(C3="","",IF(K3&lt;=$P$1,"þ","q"))</f>
        <v/>
      </c>
    </row>
    <row r="4" spans="1:20" ht="16.8" x14ac:dyDescent="0.3">
      <c r="A4" s="146" t="s">
        <v>104</v>
      </c>
      <c r="B4" s="56"/>
      <c r="C4" s="56"/>
      <c r="D4" s="56">
        <v>8</v>
      </c>
      <c r="E4" s="57" t="s">
        <v>79</v>
      </c>
      <c r="F4" s="57" t="s">
        <v>79</v>
      </c>
      <c r="G4" s="57" t="s">
        <v>79</v>
      </c>
      <c r="H4" s="57" t="s">
        <v>79</v>
      </c>
      <c r="I4" s="56"/>
      <c r="J4" s="56">
        <f>IF($E4="þ",$D4,IF($F4="þ",($D4*10),IF($G4="þ",($D4*100),IF($H4="þ",($D4*600),$I4))))</f>
        <v>0</v>
      </c>
      <c r="K4" s="56">
        <f t="shared" ref="K4:K6" si="4">J4+C4</f>
        <v>0</v>
      </c>
      <c r="L4" s="57" t="s">
        <v>79</v>
      </c>
      <c r="M4" s="58" t="str">
        <f t="shared" si="2"/>
        <v/>
      </c>
      <c r="O4" s="69"/>
    </row>
    <row r="5" spans="1:20" ht="16.8" x14ac:dyDescent="0.3">
      <c r="A5" s="146" t="s">
        <v>104</v>
      </c>
      <c r="B5" s="60"/>
      <c r="C5" s="61"/>
      <c r="D5" s="56">
        <v>8</v>
      </c>
      <c r="E5" s="57" t="s">
        <v>79</v>
      </c>
      <c r="F5" s="169" t="s">
        <v>79</v>
      </c>
      <c r="G5" s="57" t="s">
        <v>79</v>
      </c>
      <c r="H5" s="57" t="s">
        <v>79</v>
      </c>
      <c r="I5" s="56"/>
      <c r="J5" s="56">
        <f>IF($E5="þ",$D5,IF($F5="þ",($D5*10),IF($G5="þ",($D5*100),IF($H5="þ",($D5*600),$I5))))</f>
        <v>0</v>
      </c>
      <c r="K5" s="56">
        <f t="shared" ref="K5" si="5">J5+C5</f>
        <v>0</v>
      </c>
      <c r="L5" s="57" t="s">
        <v>79</v>
      </c>
      <c r="M5" s="58" t="str">
        <f t="shared" si="2"/>
        <v/>
      </c>
    </row>
    <row r="6" spans="1:20" ht="16.8" x14ac:dyDescent="0.3">
      <c r="A6" s="146" t="s">
        <v>104</v>
      </c>
      <c r="B6" s="176"/>
      <c r="C6" s="61"/>
      <c r="D6" s="56">
        <v>8</v>
      </c>
      <c r="E6" s="57" t="s">
        <v>79</v>
      </c>
      <c r="F6" s="169" t="s">
        <v>79</v>
      </c>
      <c r="G6" s="57" t="s">
        <v>79</v>
      </c>
      <c r="H6" s="57" t="s">
        <v>79</v>
      </c>
      <c r="I6" s="56"/>
      <c r="J6" s="56">
        <f t="shared" si="0"/>
        <v>0</v>
      </c>
      <c r="K6" s="56">
        <f t="shared" si="4"/>
        <v>0</v>
      </c>
      <c r="L6" s="57" t="s">
        <v>79</v>
      </c>
      <c r="M6" s="58" t="str">
        <f t="shared" si="2"/>
        <v/>
      </c>
    </row>
    <row r="7" spans="1:20" ht="16.8" x14ac:dyDescent="0.3">
      <c r="A7" s="62" t="s">
        <v>97</v>
      </c>
      <c r="B7" s="60"/>
      <c r="C7" s="61"/>
      <c r="D7" s="56"/>
      <c r="E7" s="57" t="s">
        <v>79</v>
      </c>
      <c r="F7" s="57" t="s">
        <v>79</v>
      </c>
      <c r="G7" s="57" t="s">
        <v>79</v>
      </c>
      <c r="H7" s="57" t="s">
        <v>79</v>
      </c>
      <c r="I7" s="56"/>
      <c r="J7" s="56">
        <f t="shared" si="0"/>
        <v>0</v>
      </c>
      <c r="K7" s="56">
        <f t="shared" ref="K7:K8" si="6">J7+C7</f>
        <v>0</v>
      </c>
      <c r="L7" s="57" t="s">
        <v>79</v>
      </c>
      <c r="M7" s="58" t="str">
        <f t="shared" ref="M7" si="7">IF(C7="","",IF(K7&lt;=$P$1,"þ","q"))</f>
        <v/>
      </c>
      <c r="O7" s="69"/>
      <c r="Q7" s="69"/>
    </row>
    <row r="8" spans="1:20" ht="16.8" x14ac:dyDescent="0.3">
      <c r="A8" s="62" t="s">
        <v>97</v>
      </c>
      <c r="B8" s="60"/>
      <c r="C8" s="61"/>
      <c r="D8" s="56"/>
      <c r="E8" s="57" t="s">
        <v>79</v>
      </c>
      <c r="F8" s="57" t="s">
        <v>79</v>
      </c>
      <c r="G8" s="57" t="s">
        <v>79</v>
      </c>
      <c r="H8" s="57" t="s">
        <v>79</v>
      </c>
      <c r="I8" s="56"/>
      <c r="J8" s="56">
        <f t="shared" si="0"/>
        <v>0</v>
      </c>
      <c r="K8" s="56">
        <f t="shared" si="6"/>
        <v>0</v>
      </c>
      <c r="L8" s="57" t="s">
        <v>79</v>
      </c>
      <c r="M8" s="58" t="str">
        <f t="shared" si="2"/>
        <v/>
      </c>
      <c r="O8" s="69"/>
      <c r="Q8" s="69"/>
    </row>
    <row r="9" spans="1:20" ht="16.8" x14ac:dyDescent="0.3">
      <c r="A9" s="62" t="s">
        <v>97</v>
      </c>
      <c r="B9" s="60"/>
      <c r="C9" s="61"/>
      <c r="D9" s="56"/>
      <c r="E9" s="57" t="s">
        <v>79</v>
      </c>
      <c r="F9" s="57" t="s">
        <v>79</v>
      </c>
      <c r="G9" s="57" t="s">
        <v>79</v>
      </c>
      <c r="H9" s="57" t="s">
        <v>79</v>
      </c>
      <c r="I9" s="56"/>
      <c r="J9" s="56">
        <f t="shared" si="0"/>
        <v>0</v>
      </c>
      <c r="K9" s="56">
        <f t="shared" ref="K9" si="8">J9+C9</f>
        <v>0</v>
      </c>
      <c r="L9" s="57" t="s">
        <v>79</v>
      </c>
      <c r="M9" s="58" t="str">
        <f t="shared" si="2"/>
        <v/>
      </c>
      <c r="O9" s="69"/>
      <c r="Q9" s="69"/>
    </row>
    <row r="10" spans="1:20" ht="16.8" x14ac:dyDescent="0.3">
      <c r="A10" s="189" t="s">
        <v>121</v>
      </c>
      <c r="B10" s="165" t="s">
        <v>122</v>
      </c>
      <c r="C10" s="61">
        <v>2</v>
      </c>
      <c r="D10" s="56">
        <v>11</v>
      </c>
      <c r="E10" s="57" t="s">
        <v>123</v>
      </c>
      <c r="F10" s="57" t="s">
        <v>79</v>
      </c>
      <c r="G10" s="57" t="s">
        <v>79</v>
      </c>
      <c r="H10" s="57" t="s">
        <v>79</v>
      </c>
      <c r="I10" s="56"/>
      <c r="J10" s="56">
        <f t="shared" si="0"/>
        <v>11</v>
      </c>
      <c r="K10" s="56">
        <f t="shared" ref="K10" si="9">J10+C10</f>
        <v>13</v>
      </c>
      <c r="L10" s="57" t="s">
        <v>123</v>
      </c>
      <c r="M10" s="58" t="str">
        <f t="shared" si="2"/>
        <v>q</v>
      </c>
      <c r="O10" s="69"/>
      <c r="Q10" s="69"/>
    </row>
    <row r="11" spans="1:20" ht="16.8" x14ac:dyDescent="0.3">
      <c r="A11" s="189"/>
      <c r="B11" s="165"/>
      <c r="C11" s="61"/>
      <c r="D11" s="56"/>
      <c r="E11" s="57" t="s">
        <v>79</v>
      </c>
      <c r="F11" s="57" t="s">
        <v>79</v>
      </c>
      <c r="G11" s="57" t="s">
        <v>79</v>
      </c>
      <c r="H11" s="57" t="s">
        <v>79</v>
      </c>
      <c r="I11" s="56"/>
      <c r="J11" s="56">
        <f t="shared" si="0"/>
        <v>0</v>
      </c>
      <c r="K11" s="56">
        <f t="shared" ref="K11" si="10">J11+C11</f>
        <v>0</v>
      </c>
      <c r="L11" s="57" t="s">
        <v>79</v>
      </c>
      <c r="M11" s="58" t="str">
        <f t="shared" ref="M11" si="11">IF(C11="","",IF(K11&lt;=$P$1,"þ","q"))</f>
        <v/>
      </c>
    </row>
    <row r="12" spans="1:20" ht="16.8" x14ac:dyDescent="0.3">
      <c r="A12" s="189"/>
      <c r="B12" s="165"/>
      <c r="C12" s="61"/>
      <c r="D12" s="56"/>
      <c r="E12" s="57" t="s">
        <v>79</v>
      </c>
      <c r="F12" s="57" t="s">
        <v>79</v>
      </c>
      <c r="G12" s="57" t="s">
        <v>79</v>
      </c>
      <c r="H12" s="57" t="s">
        <v>79</v>
      </c>
      <c r="I12" s="56"/>
      <c r="J12" s="56">
        <f t="shared" si="0"/>
        <v>0</v>
      </c>
      <c r="K12" s="56">
        <f t="shared" ref="K12" si="12">J12+C12</f>
        <v>0</v>
      </c>
      <c r="L12" s="57" t="s">
        <v>79</v>
      </c>
      <c r="M12" s="58" t="str">
        <f t="shared" ref="M12" si="13">IF(C12="","",IF(K12&lt;=$P$1,"þ","q"))</f>
        <v/>
      </c>
    </row>
    <row r="13" spans="1:20" ht="16.8" x14ac:dyDescent="0.3">
      <c r="A13" s="190"/>
      <c r="B13" s="176"/>
      <c r="C13" s="61"/>
      <c r="D13" s="56"/>
      <c r="E13" s="57" t="s">
        <v>79</v>
      </c>
      <c r="F13" s="57" t="s">
        <v>79</v>
      </c>
      <c r="G13" s="57" t="s">
        <v>79</v>
      </c>
      <c r="H13" s="57" t="s">
        <v>79</v>
      </c>
      <c r="I13" s="56"/>
      <c r="J13" s="56">
        <f t="shared" si="0"/>
        <v>0</v>
      </c>
      <c r="K13" s="56">
        <f t="shared" ref="K13" si="14">J13+C13</f>
        <v>0</v>
      </c>
      <c r="L13" s="57" t="s">
        <v>79</v>
      </c>
      <c r="M13" s="58" t="str">
        <f t="shared" ref="M13" si="15">IF(C13="","",IF(K13&lt;=$P$1,"þ","q"))</f>
        <v/>
      </c>
    </row>
    <row r="14" spans="1:20" ht="16.8" x14ac:dyDescent="0.3">
      <c r="A14" s="190"/>
      <c r="B14" s="176"/>
      <c r="C14" s="61"/>
      <c r="D14" s="56"/>
      <c r="E14" s="57" t="s">
        <v>79</v>
      </c>
      <c r="F14" s="57" t="s">
        <v>79</v>
      </c>
      <c r="G14" s="57" t="s">
        <v>79</v>
      </c>
      <c r="H14" s="57" t="s">
        <v>79</v>
      </c>
      <c r="I14" s="56"/>
      <c r="J14" s="56">
        <f t="shared" si="0"/>
        <v>0</v>
      </c>
      <c r="K14" s="56">
        <f t="shared" ref="K14:K15" si="16">J14+C14</f>
        <v>0</v>
      </c>
      <c r="L14" s="57" t="s">
        <v>79</v>
      </c>
      <c r="M14" s="58" t="str">
        <f t="shared" ref="M14:M15" si="17">IF(C14="","",IF(K14&lt;=$P$1,"þ","q"))</f>
        <v/>
      </c>
    </row>
    <row r="15" spans="1:20" ht="16.8" x14ac:dyDescent="0.3">
      <c r="A15" s="191"/>
      <c r="B15" s="176"/>
      <c r="C15" s="61"/>
      <c r="D15" s="56"/>
      <c r="E15" s="57" t="s">
        <v>79</v>
      </c>
      <c r="F15" s="57" t="s">
        <v>79</v>
      </c>
      <c r="G15" s="57" t="s">
        <v>79</v>
      </c>
      <c r="H15" s="57" t="s">
        <v>79</v>
      </c>
      <c r="I15" s="56"/>
      <c r="J15" s="56">
        <f t="shared" si="0"/>
        <v>0</v>
      </c>
      <c r="K15" s="56">
        <f t="shared" si="16"/>
        <v>0</v>
      </c>
      <c r="L15" s="57" t="s">
        <v>79</v>
      </c>
      <c r="M15" s="58" t="str">
        <f t="shared" si="17"/>
        <v/>
      </c>
    </row>
    <row r="16" spans="1:20" ht="16.8" x14ac:dyDescent="0.3">
      <c r="A16" s="191"/>
      <c r="B16" s="176"/>
      <c r="C16" s="61"/>
      <c r="D16" s="56"/>
      <c r="E16" s="57" t="s">
        <v>79</v>
      </c>
      <c r="F16" s="57" t="s">
        <v>79</v>
      </c>
      <c r="G16" s="57" t="s">
        <v>79</v>
      </c>
      <c r="H16" s="57" t="s">
        <v>79</v>
      </c>
      <c r="I16" s="56"/>
      <c r="J16" s="56">
        <f t="shared" si="0"/>
        <v>0</v>
      </c>
      <c r="K16" s="56">
        <f t="shared" ref="K16:K20" si="18">J16+C16</f>
        <v>0</v>
      </c>
      <c r="L16" s="57" t="s">
        <v>79</v>
      </c>
      <c r="M16" s="58" t="str">
        <f t="shared" ref="M16:M20" si="19">IF(C16="","",IF(K16&lt;=$P$1,"þ","q"))</f>
        <v/>
      </c>
    </row>
    <row r="17" spans="1:13" ht="16.8" x14ac:dyDescent="0.3">
      <c r="A17" s="182"/>
      <c r="B17" s="176"/>
      <c r="C17" s="61"/>
      <c r="D17" s="56"/>
      <c r="E17" s="57" t="s">
        <v>79</v>
      </c>
      <c r="F17" s="57" t="s">
        <v>79</v>
      </c>
      <c r="G17" s="57" t="s">
        <v>79</v>
      </c>
      <c r="H17" s="57" t="s">
        <v>79</v>
      </c>
      <c r="I17" s="56"/>
      <c r="J17" s="56">
        <f t="shared" si="0"/>
        <v>0</v>
      </c>
      <c r="K17" s="56">
        <f t="shared" ref="K17" si="20">J17+C17</f>
        <v>0</v>
      </c>
      <c r="L17" s="57" t="s">
        <v>79</v>
      </c>
      <c r="M17" s="58" t="str">
        <f t="shared" ref="M17" si="21">IF(C17="","",IF(K17&lt;=$P$1,"þ","q"))</f>
        <v/>
      </c>
    </row>
    <row r="18" spans="1:13" ht="16.8" x14ac:dyDescent="0.3">
      <c r="A18" s="182"/>
      <c r="B18" s="165"/>
      <c r="C18" s="61"/>
      <c r="D18" s="56"/>
      <c r="E18" s="57" t="s">
        <v>79</v>
      </c>
      <c r="F18" s="57" t="s">
        <v>79</v>
      </c>
      <c r="G18" s="57" t="s">
        <v>79</v>
      </c>
      <c r="H18" s="57" t="s">
        <v>79</v>
      </c>
      <c r="I18" s="56"/>
      <c r="J18" s="56">
        <f t="shared" si="0"/>
        <v>0</v>
      </c>
      <c r="K18" s="56">
        <f t="shared" si="18"/>
        <v>0</v>
      </c>
      <c r="L18" s="57" t="s">
        <v>79</v>
      </c>
      <c r="M18" s="58" t="str">
        <f t="shared" si="19"/>
        <v/>
      </c>
    </row>
    <row r="19" spans="1:13" ht="16.8" x14ac:dyDescent="0.3">
      <c r="A19" s="180"/>
      <c r="B19" s="165"/>
      <c r="C19" s="61"/>
      <c r="D19" s="56"/>
      <c r="E19" s="57" t="s">
        <v>79</v>
      </c>
      <c r="F19" s="57" t="s">
        <v>79</v>
      </c>
      <c r="G19" s="57" t="s">
        <v>79</v>
      </c>
      <c r="H19" s="57" t="s">
        <v>79</v>
      </c>
      <c r="I19" s="56"/>
      <c r="J19" s="56">
        <f t="shared" si="0"/>
        <v>0</v>
      </c>
      <c r="K19" s="56">
        <f t="shared" si="18"/>
        <v>0</v>
      </c>
      <c r="L19" s="57" t="s">
        <v>79</v>
      </c>
      <c r="M19" s="58" t="str">
        <f t="shared" si="19"/>
        <v/>
      </c>
    </row>
    <row r="20" spans="1:13" ht="16.8" x14ac:dyDescent="0.3">
      <c r="A20" s="180"/>
      <c r="B20" s="165"/>
      <c r="C20" s="61"/>
      <c r="D20" s="56"/>
      <c r="E20" s="57" t="s">
        <v>79</v>
      </c>
      <c r="F20" s="57" t="s">
        <v>79</v>
      </c>
      <c r="G20" s="57" t="s">
        <v>79</v>
      </c>
      <c r="H20" s="57" t="s">
        <v>79</v>
      </c>
      <c r="I20" s="56"/>
      <c r="J20" s="56">
        <f t="shared" si="0"/>
        <v>0</v>
      </c>
      <c r="K20" s="56">
        <f t="shared" si="18"/>
        <v>0</v>
      </c>
      <c r="L20" s="57" t="s">
        <v>79</v>
      </c>
      <c r="M20" s="58" t="str">
        <f t="shared" si="19"/>
        <v/>
      </c>
    </row>
    <row r="21" spans="1:13" ht="16.8" x14ac:dyDescent="0.3">
      <c r="A21" s="181"/>
      <c r="B21" s="176"/>
      <c r="C21" s="61"/>
      <c r="D21" s="56"/>
      <c r="E21" s="57" t="s">
        <v>79</v>
      </c>
      <c r="F21" s="57" t="s">
        <v>79</v>
      </c>
      <c r="G21" s="57" t="s">
        <v>79</v>
      </c>
      <c r="H21" s="57" t="s">
        <v>79</v>
      </c>
      <c r="I21" s="56"/>
      <c r="J21" s="56">
        <f t="shared" si="0"/>
        <v>0</v>
      </c>
      <c r="K21" s="56">
        <f t="shared" ref="K21" si="22">J21+C21</f>
        <v>0</v>
      </c>
      <c r="L21" s="57" t="s">
        <v>79</v>
      </c>
      <c r="M21" s="58" t="str">
        <f t="shared" ref="M21" si="23">IF(C21="","",IF(K21&lt;=$P$1,"þ","q"))</f>
        <v/>
      </c>
    </row>
    <row r="22" spans="1:13" ht="16.8" x14ac:dyDescent="0.3">
      <c r="A22" s="181"/>
      <c r="B22" s="176"/>
      <c r="C22" s="61"/>
      <c r="D22" s="56"/>
      <c r="E22" s="57" t="s">
        <v>79</v>
      </c>
      <c r="F22" s="57" t="s">
        <v>79</v>
      </c>
      <c r="G22" s="57" t="s">
        <v>79</v>
      </c>
      <c r="H22" s="57" t="s">
        <v>79</v>
      </c>
      <c r="I22" s="56"/>
      <c r="J22" s="56">
        <f t="shared" si="0"/>
        <v>0</v>
      </c>
      <c r="K22" s="56">
        <f t="shared" ref="K22" si="24">J22+C22</f>
        <v>0</v>
      </c>
      <c r="L22" s="57" t="s">
        <v>79</v>
      </c>
      <c r="M22" s="58" t="str">
        <f t="shared" ref="M22" si="25">IF(C22="","",IF(K22&lt;=$P$1,"þ","q"))</f>
        <v/>
      </c>
    </row>
  </sheetData>
  <sortState xmlns:xlrd2="http://schemas.microsoft.com/office/spreadsheetml/2017/richdata2" ref="A2:M10">
    <sortCondition ref="A2:A10"/>
    <sortCondition ref="C2:C10"/>
  </sortState>
  <conditionalFormatting sqref="M2 M11 L13:L22 M13">
    <cfRule type="cellIs" dxfId="377" priority="1543" stopIfTrue="1" operator="equal">
      <formula>"þ"</formula>
    </cfRule>
  </conditionalFormatting>
  <conditionalFormatting sqref="K2">
    <cfRule type="cellIs" dxfId="376" priority="1542" operator="lessThan">
      <formula>$P$1</formula>
    </cfRule>
  </conditionalFormatting>
  <conditionalFormatting sqref="M4">
    <cfRule type="cellIs" dxfId="375" priority="1356" stopIfTrue="1" operator="equal">
      <formula>"þ"</formula>
    </cfRule>
  </conditionalFormatting>
  <conditionalFormatting sqref="K4">
    <cfRule type="cellIs" dxfId="374" priority="1355" operator="lessThan">
      <formula>$P$1</formula>
    </cfRule>
  </conditionalFormatting>
  <conditionalFormatting sqref="M9">
    <cfRule type="cellIs" dxfId="373" priority="1072" stopIfTrue="1" operator="equal">
      <formula>"þ"</formula>
    </cfRule>
  </conditionalFormatting>
  <conditionalFormatting sqref="M9">
    <cfRule type="cellIs" dxfId="372" priority="1071" stopIfTrue="1" operator="equal">
      <formula>"þ"</formula>
    </cfRule>
  </conditionalFormatting>
  <conditionalFormatting sqref="E9 H9">
    <cfRule type="cellIs" dxfId="371" priority="1069" stopIfTrue="1" operator="equal">
      <formula>"þ"</formula>
    </cfRule>
  </conditionalFormatting>
  <conditionalFormatting sqref="E9 H9">
    <cfRule type="cellIs" dxfId="370" priority="1068" stopIfTrue="1" operator="equal">
      <formula>"þ"</formula>
    </cfRule>
  </conditionalFormatting>
  <conditionalFormatting sqref="F9">
    <cfRule type="cellIs" dxfId="369" priority="1065" stopIfTrue="1" operator="equal">
      <formula>"þ"</formula>
    </cfRule>
  </conditionalFormatting>
  <conditionalFormatting sqref="K9">
    <cfRule type="cellIs" dxfId="368" priority="1070" operator="lessThan">
      <formula>$P$1</formula>
    </cfRule>
  </conditionalFormatting>
  <conditionalFormatting sqref="G9">
    <cfRule type="cellIs" dxfId="367" priority="1067" stopIfTrue="1" operator="equal">
      <formula>"þ"</formula>
    </cfRule>
  </conditionalFormatting>
  <conditionalFormatting sqref="G9">
    <cfRule type="cellIs" dxfId="366" priority="1066" stopIfTrue="1" operator="equal">
      <formula>"þ"</formula>
    </cfRule>
  </conditionalFormatting>
  <conditionalFormatting sqref="F9">
    <cfRule type="cellIs" dxfId="365" priority="1064" stopIfTrue="1" operator="equal">
      <formula>"þ"</formula>
    </cfRule>
  </conditionalFormatting>
  <conditionalFormatting sqref="L9">
    <cfRule type="cellIs" dxfId="364" priority="1063" stopIfTrue="1" operator="equal">
      <formula>"þ"</formula>
    </cfRule>
  </conditionalFormatting>
  <conditionalFormatting sqref="M7">
    <cfRule type="cellIs" dxfId="363" priority="1060" stopIfTrue="1" operator="equal">
      <formula>"þ"</formula>
    </cfRule>
  </conditionalFormatting>
  <conditionalFormatting sqref="M7">
    <cfRule type="cellIs" dxfId="362" priority="1059" stopIfTrue="1" operator="equal">
      <formula>"þ"</formula>
    </cfRule>
  </conditionalFormatting>
  <conditionalFormatting sqref="K7">
    <cfRule type="cellIs" dxfId="361" priority="1058" operator="lessThan">
      <formula>$P$1</formula>
    </cfRule>
  </conditionalFormatting>
  <conditionalFormatting sqref="H7">
    <cfRule type="cellIs" dxfId="360" priority="1057" stopIfTrue="1" operator="equal">
      <formula>"þ"</formula>
    </cfRule>
  </conditionalFormatting>
  <conditionalFormatting sqref="H7">
    <cfRule type="cellIs" dxfId="359" priority="1056" stopIfTrue="1" operator="equal">
      <formula>"þ"</formula>
    </cfRule>
  </conditionalFormatting>
  <conditionalFormatting sqref="G7">
    <cfRule type="cellIs" dxfId="358" priority="1055" stopIfTrue="1" operator="equal">
      <formula>"þ"</formula>
    </cfRule>
  </conditionalFormatting>
  <conditionalFormatting sqref="G7">
    <cfRule type="cellIs" dxfId="357" priority="1054" stopIfTrue="1" operator="equal">
      <formula>"þ"</formula>
    </cfRule>
  </conditionalFormatting>
  <conditionalFormatting sqref="H13">
    <cfRule type="cellIs" dxfId="356" priority="988" stopIfTrue="1" operator="equal">
      <formula>"þ"</formula>
    </cfRule>
  </conditionalFormatting>
  <conditionalFormatting sqref="K13">
    <cfRule type="cellIs" dxfId="355" priority="989" operator="lessThan">
      <formula>$P$1</formula>
    </cfRule>
  </conditionalFormatting>
  <conditionalFormatting sqref="H13">
    <cfRule type="cellIs" dxfId="354" priority="987" stopIfTrue="1" operator="equal">
      <formula>"þ"</formula>
    </cfRule>
  </conditionalFormatting>
  <conditionalFormatting sqref="G13">
    <cfRule type="cellIs" dxfId="353" priority="986" stopIfTrue="1" operator="equal">
      <formula>"þ"</formula>
    </cfRule>
  </conditionalFormatting>
  <conditionalFormatting sqref="G13">
    <cfRule type="cellIs" dxfId="352" priority="985" stopIfTrue="1" operator="equal">
      <formula>"þ"</formula>
    </cfRule>
  </conditionalFormatting>
  <conditionalFormatting sqref="E13">
    <cfRule type="cellIs" dxfId="351" priority="984" stopIfTrue="1" operator="equal">
      <formula>"þ"</formula>
    </cfRule>
  </conditionalFormatting>
  <conditionalFormatting sqref="E13">
    <cfRule type="cellIs" dxfId="350" priority="983" stopIfTrue="1" operator="equal">
      <formula>"þ"</formula>
    </cfRule>
  </conditionalFormatting>
  <conditionalFormatting sqref="H16">
    <cfRule type="cellIs" dxfId="349" priority="973" stopIfTrue="1" operator="equal">
      <formula>"þ"</formula>
    </cfRule>
  </conditionalFormatting>
  <conditionalFormatting sqref="K16">
    <cfRule type="cellIs" dxfId="348" priority="974" operator="lessThan">
      <formula>$P$1</formula>
    </cfRule>
  </conditionalFormatting>
  <conditionalFormatting sqref="H16">
    <cfRule type="cellIs" dxfId="347" priority="972" stopIfTrue="1" operator="equal">
      <formula>"þ"</formula>
    </cfRule>
  </conditionalFormatting>
  <conditionalFormatting sqref="G6:H6 M6">
    <cfRule type="cellIs" dxfId="346" priority="955" stopIfTrue="1" operator="equal">
      <formula>"þ"</formula>
    </cfRule>
  </conditionalFormatting>
  <conditionalFormatting sqref="K6">
    <cfRule type="cellIs" dxfId="345" priority="954" operator="lessThan">
      <formula>$P$1</formula>
    </cfRule>
  </conditionalFormatting>
  <conditionalFormatting sqref="E6">
    <cfRule type="cellIs" dxfId="344" priority="953" stopIfTrue="1" operator="equal">
      <formula>"þ"</formula>
    </cfRule>
  </conditionalFormatting>
  <conditionalFormatting sqref="E6">
    <cfRule type="cellIs" dxfId="343" priority="952" stopIfTrue="1" operator="equal">
      <formula>"þ"</formula>
    </cfRule>
  </conditionalFormatting>
  <conditionalFormatting sqref="E16">
    <cfRule type="cellIs" dxfId="342" priority="939" stopIfTrue="1" operator="equal">
      <formula>"þ"</formula>
    </cfRule>
  </conditionalFormatting>
  <conditionalFormatting sqref="E16">
    <cfRule type="cellIs" dxfId="341" priority="938" stopIfTrue="1" operator="equal">
      <formula>"þ"</formula>
    </cfRule>
  </conditionalFormatting>
  <conditionalFormatting sqref="P1">
    <cfRule type="cellIs" dxfId="340" priority="889" operator="equal">
      <formula>0</formula>
    </cfRule>
  </conditionalFormatting>
  <conditionalFormatting sqref="T1">
    <cfRule type="cellIs" dxfId="339" priority="887" operator="equal">
      <formula>0</formula>
    </cfRule>
  </conditionalFormatting>
  <conditionalFormatting sqref="R1">
    <cfRule type="cellIs" dxfId="338" priority="888" operator="equal">
      <formula>0</formula>
    </cfRule>
  </conditionalFormatting>
  <conditionalFormatting sqref="M8">
    <cfRule type="cellIs" dxfId="337" priority="802" stopIfTrue="1" operator="equal">
      <formula>"þ"</formula>
    </cfRule>
  </conditionalFormatting>
  <conditionalFormatting sqref="M8">
    <cfRule type="cellIs" dxfId="336" priority="801" stopIfTrue="1" operator="equal">
      <formula>"þ"</formula>
    </cfRule>
  </conditionalFormatting>
  <conditionalFormatting sqref="K8">
    <cfRule type="cellIs" dxfId="335" priority="800" operator="lessThan">
      <formula>$P$1</formula>
    </cfRule>
  </conditionalFormatting>
  <conditionalFormatting sqref="E8 H8">
    <cfRule type="cellIs" dxfId="334" priority="799" stopIfTrue="1" operator="equal">
      <formula>"þ"</formula>
    </cfRule>
  </conditionalFormatting>
  <conditionalFormatting sqref="E8 H8">
    <cfRule type="cellIs" dxfId="333" priority="798" stopIfTrue="1" operator="equal">
      <formula>"þ"</formula>
    </cfRule>
  </conditionalFormatting>
  <conditionalFormatting sqref="G8">
    <cfRule type="cellIs" dxfId="332" priority="797" stopIfTrue="1" operator="equal">
      <formula>"þ"</formula>
    </cfRule>
  </conditionalFormatting>
  <conditionalFormatting sqref="G8">
    <cfRule type="cellIs" dxfId="331" priority="796" stopIfTrue="1" operator="equal">
      <formula>"þ"</formula>
    </cfRule>
  </conditionalFormatting>
  <conditionalFormatting sqref="F8">
    <cfRule type="cellIs" dxfId="330" priority="795" stopIfTrue="1" operator="equal">
      <formula>"þ"</formula>
    </cfRule>
  </conditionalFormatting>
  <conditionalFormatting sqref="F8">
    <cfRule type="cellIs" dxfId="329" priority="794" stopIfTrue="1" operator="equal">
      <formula>"þ"</formula>
    </cfRule>
  </conditionalFormatting>
  <conditionalFormatting sqref="L8">
    <cfRule type="cellIs" dxfId="328" priority="793" stopIfTrue="1" operator="equal">
      <formula>"þ"</formula>
    </cfRule>
  </conditionalFormatting>
  <conditionalFormatting sqref="L8">
    <cfRule type="cellIs" dxfId="327" priority="792" stopIfTrue="1" operator="equal">
      <formula>"þ"</formula>
    </cfRule>
  </conditionalFormatting>
  <conditionalFormatting sqref="M5">
    <cfRule type="cellIs" dxfId="326" priority="779" stopIfTrue="1" operator="equal">
      <formula>"þ"</formula>
    </cfRule>
  </conditionalFormatting>
  <conditionalFormatting sqref="K5">
    <cfRule type="cellIs" dxfId="325" priority="778" operator="lessThan">
      <formula>$P$1</formula>
    </cfRule>
  </conditionalFormatting>
  <conditionalFormatting sqref="M10">
    <cfRule type="cellIs" dxfId="324" priority="732" stopIfTrue="1" operator="equal">
      <formula>"þ"</formula>
    </cfRule>
  </conditionalFormatting>
  <conditionalFormatting sqref="M10">
    <cfRule type="cellIs" dxfId="323" priority="731" stopIfTrue="1" operator="equal">
      <formula>"þ"</formula>
    </cfRule>
  </conditionalFormatting>
  <conditionalFormatting sqref="E10 H10">
    <cfRule type="cellIs" dxfId="322" priority="729" stopIfTrue="1" operator="equal">
      <formula>"þ"</formula>
    </cfRule>
  </conditionalFormatting>
  <conditionalFormatting sqref="E10 H10">
    <cfRule type="cellIs" dxfId="321" priority="728" stopIfTrue="1" operator="equal">
      <formula>"þ"</formula>
    </cfRule>
  </conditionalFormatting>
  <conditionalFormatting sqref="K10">
    <cfRule type="cellIs" dxfId="320" priority="730" operator="lessThan">
      <formula>$P$1</formula>
    </cfRule>
  </conditionalFormatting>
  <conditionalFormatting sqref="H11">
    <cfRule type="cellIs" dxfId="319" priority="668" stopIfTrue="1" operator="equal">
      <formula>"þ"</formula>
    </cfRule>
  </conditionalFormatting>
  <conditionalFormatting sqref="K11">
    <cfRule type="cellIs" dxfId="318" priority="669" operator="lessThan">
      <formula>$P$1</formula>
    </cfRule>
  </conditionalFormatting>
  <conditionalFormatting sqref="H11">
    <cfRule type="cellIs" dxfId="317" priority="667" stopIfTrue="1" operator="equal">
      <formula>"þ"</formula>
    </cfRule>
  </conditionalFormatting>
  <conditionalFormatting sqref="G11">
    <cfRule type="cellIs" dxfId="316" priority="666" stopIfTrue="1" operator="equal">
      <formula>"þ"</formula>
    </cfRule>
  </conditionalFormatting>
  <conditionalFormatting sqref="G11">
    <cfRule type="cellIs" dxfId="315" priority="665" stopIfTrue="1" operator="equal">
      <formula>"þ"</formula>
    </cfRule>
  </conditionalFormatting>
  <conditionalFormatting sqref="H18">
    <cfRule type="cellIs" dxfId="314" priority="656" stopIfTrue="1" operator="equal">
      <formula>"þ"</formula>
    </cfRule>
  </conditionalFormatting>
  <conditionalFormatting sqref="K18">
    <cfRule type="cellIs" dxfId="313" priority="657" operator="lessThan">
      <formula>$P$1</formula>
    </cfRule>
  </conditionalFormatting>
  <conditionalFormatting sqref="H18">
    <cfRule type="cellIs" dxfId="312" priority="655" stopIfTrue="1" operator="equal">
      <formula>"þ"</formula>
    </cfRule>
  </conditionalFormatting>
  <conditionalFormatting sqref="G18">
    <cfRule type="cellIs" dxfId="311" priority="654" stopIfTrue="1" operator="equal">
      <formula>"þ"</formula>
    </cfRule>
  </conditionalFormatting>
  <conditionalFormatting sqref="G18">
    <cfRule type="cellIs" dxfId="310" priority="653" stopIfTrue="1" operator="equal">
      <formula>"þ"</formula>
    </cfRule>
  </conditionalFormatting>
  <conditionalFormatting sqref="F18">
    <cfRule type="cellIs" dxfId="309" priority="650" stopIfTrue="1" operator="equal">
      <formula>"þ"</formula>
    </cfRule>
  </conditionalFormatting>
  <conditionalFormatting sqref="F18">
    <cfRule type="cellIs" dxfId="308" priority="649" stopIfTrue="1" operator="equal">
      <formula>"þ"</formula>
    </cfRule>
  </conditionalFormatting>
  <conditionalFormatting sqref="F18">
    <cfRule type="cellIs" dxfId="307" priority="648" stopIfTrue="1" operator="equal">
      <formula>"þ"</formula>
    </cfRule>
  </conditionalFormatting>
  <conditionalFormatting sqref="F18">
    <cfRule type="cellIs" dxfId="306" priority="647" stopIfTrue="1" operator="equal">
      <formula>"þ"</formula>
    </cfRule>
  </conditionalFormatting>
  <conditionalFormatting sqref="F18">
    <cfRule type="cellIs" dxfId="305" priority="646" stopIfTrue="1" operator="equal">
      <formula>"þ"</formula>
    </cfRule>
  </conditionalFormatting>
  <conditionalFormatting sqref="F18">
    <cfRule type="cellIs" dxfId="304" priority="645" stopIfTrue="1" operator="equal">
      <formula>"þ"</formula>
    </cfRule>
  </conditionalFormatting>
  <conditionalFormatting sqref="H19">
    <cfRule type="cellIs" dxfId="303" priority="600" stopIfTrue="1" operator="equal">
      <formula>"þ"</formula>
    </cfRule>
  </conditionalFormatting>
  <conditionalFormatting sqref="K19">
    <cfRule type="cellIs" dxfId="302" priority="601" operator="lessThan">
      <formula>$P$1</formula>
    </cfRule>
  </conditionalFormatting>
  <conditionalFormatting sqref="H19">
    <cfRule type="cellIs" dxfId="301" priority="599" stopIfTrue="1" operator="equal">
      <formula>"þ"</formula>
    </cfRule>
  </conditionalFormatting>
  <conditionalFormatting sqref="E19">
    <cfRule type="cellIs" dxfId="300" priority="596" stopIfTrue="1" operator="equal">
      <formula>"þ"</formula>
    </cfRule>
  </conditionalFormatting>
  <conditionalFormatting sqref="E19">
    <cfRule type="cellIs" dxfId="299" priority="595" stopIfTrue="1" operator="equal">
      <formula>"þ"</formula>
    </cfRule>
  </conditionalFormatting>
  <conditionalFormatting sqref="F19">
    <cfRule type="cellIs" dxfId="298" priority="594" stopIfTrue="1" operator="equal">
      <formula>"þ"</formula>
    </cfRule>
  </conditionalFormatting>
  <conditionalFormatting sqref="F19">
    <cfRule type="cellIs" dxfId="297" priority="593" stopIfTrue="1" operator="equal">
      <formula>"þ"</formula>
    </cfRule>
  </conditionalFormatting>
  <conditionalFormatting sqref="F19">
    <cfRule type="cellIs" dxfId="296" priority="592" stopIfTrue="1" operator="equal">
      <formula>"þ"</formula>
    </cfRule>
  </conditionalFormatting>
  <conditionalFormatting sqref="F19">
    <cfRule type="cellIs" dxfId="295" priority="591" stopIfTrue="1" operator="equal">
      <formula>"þ"</formula>
    </cfRule>
  </conditionalFormatting>
  <conditionalFormatting sqref="F19">
    <cfRule type="cellIs" dxfId="294" priority="590" stopIfTrue="1" operator="equal">
      <formula>"þ"</formula>
    </cfRule>
  </conditionalFormatting>
  <conditionalFormatting sqref="F19">
    <cfRule type="cellIs" dxfId="293" priority="589" stopIfTrue="1" operator="equal">
      <formula>"þ"</formula>
    </cfRule>
  </conditionalFormatting>
  <conditionalFormatting sqref="F19">
    <cfRule type="cellIs" dxfId="292" priority="586" stopIfTrue="1" operator="equal">
      <formula>"þ"</formula>
    </cfRule>
  </conditionalFormatting>
  <conditionalFormatting sqref="F19">
    <cfRule type="cellIs" dxfId="291" priority="587" stopIfTrue="1" operator="equal">
      <formula>"þ"</formula>
    </cfRule>
  </conditionalFormatting>
  <conditionalFormatting sqref="E19">
    <cfRule type="cellIs" dxfId="290" priority="585" stopIfTrue="1" operator="equal">
      <formula>"þ"</formula>
    </cfRule>
  </conditionalFormatting>
  <conditionalFormatting sqref="E19">
    <cfRule type="cellIs" dxfId="289" priority="584" stopIfTrue="1" operator="equal">
      <formula>"þ"</formula>
    </cfRule>
  </conditionalFormatting>
  <conditionalFormatting sqref="E19">
    <cfRule type="cellIs" dxfId="288" priority="583" stopIfTrue="1" operator="equal">
      <formula>"þ"</formula>
    </cfRule>
  </conditionalFormatting>
  <conditionalFormatting sqref="E19">
    <cfRule type="cellIs" dxfId="287" priority="582" stopIfTrue="1" operator="equal">
      <formula>"þ"</formula>
    </cfRule>
  </conditionalFormatting>
  <conditionalFormatting sqref="E19">
    <cfRule type="cellIs" dxfId="286" priority="581" stopIfTrue="1" operator="equal">
      <formula>"þ"</formula>
    </cfRule>
  </conditionalFormatting>
  <conditionalFormatting sqref="E19">
    <cfRule type="cellIs" dxfId="285" priority="580" stopIfTrue="1" operator="equal">
      <formula>"þ"</formula>
    </cfRule>
  </conditionalFormatting>
  <conditionalFormatting sqref="M18:M20 M16">
    <cfRule type="cellIs" dxfId="284" priority="455" stopIfTrue="1" operator="equal">
      <formula>"þ"</formula>
    </cfRule>
  </conditionalFormatting>
  <conditionalFormatting sqref="M18:M20 M16">
    <cfRule type="cellIs" dxfId="283" priority="454" stopIfTrue="1" operator="equal">
      <formula>"þ"</formula>
    </cfRule>
  </conditionalFormatting>
  <conditionalFormatting sqref="E11">
    <cfRule type="cellIs" dxfId="282" priority="441" stopIfTrue="1" operator="equal">
      <formula>"þ"</formula>
    </cfRule>
  </conditionalFormatting>
  <conditionalFormatting sqref="E11">
    <cfRule type="cellIs" dxfId="281" priority="440" stopIfTrue="1" operator="equal">
      <formula>"þ"</formula>
    </cfRule>
  </conditionalFormatting>
  <conditionalFormatting sqref="G19">
    <cfRule type="cellIs" dxfId="280" priority="439" stopIfTrue="1" operator="equal">
      <formula>"þ"</formula>
    </cfRule>
  </conditionalFormatting>
  <conditionalFormatting sqref="G19">
    <cfRule type="cellIs" dxfId="279" priority="438" stopIfTrue="1" operator="equal">
      <formula>"þ"</formula>
    </cfRule>
  </conditionalFormatting>
  <conditionalFormatting sqref="G16">
    <cfRule type="cellIs" dxfId="278" priority="437" stopIfTrue="1" operator="equal">
      <formula>"þ"</formula>
    </cfRule>
  </conditionalFormatting>
  <conditionalFormatting sqref="G16">
    <cfRule type="cellIs" dxfId="277" priority="436" stopIfTrue="1" operator="equal">
      <formula>"þ"</formula>
    </cfRule>
  </conditionalFormatting>
  <conditionalFormatting sqref="H16">
    <cfRule type="cellIs" dxfId="276" priority="434" stopIfTrue="1" operator="equal">
      <formula>"þ"</formula>
    </cfRule>
  </conditionalFormatting>
  <conditionalFormatting sqref="K16">
    <cfRule type="cellIs" dxfId="275" priority="435" operator="lessThan">
      <formula>$P$1</formula>
    </cfRule>
  </conditionalFormatting>
  <conditionalFormatting sqref="H16">
    <cfRule type="cellIs" dxfId="274" priority="433" stopIfTrue="1" operator="equal">
      <formula>"þ"</formula>
    </cfRule>
  </conditionalFormatting>
  <conditionalFormatting sqref="G16">
    <cfRule type="cellIs" dxfId="273" priority="432" stopIfTrue="1" operator="equal">
      <formula>"þ"</formula>
    </cfRule>
  </conditionalFormatting>
  <conditionalFormatting sqref="G16">
    <cfRule type="cellIs" dxfId="272" priority="431" stopIfTrue="1" operator="equal">
      <formula>"þ"</formula>
    </cfRule>
  </conditionalFormatting>
  <conditionalFormatting sqref="E16">
    <cfRule type="cellIs" dxfId="271" priority="430" stopIfTrue="1" operator="equal">
      <formula>"þ"</formula>
    </cfRule>
  </conditionalFormatting>
  <conditionalFormatting sqref="E16">
    <cfRule type="cellIs" dxfId="270" priority="429" stopIfTrue="1" operator="equal">
      <formula>"þ"</formula>
    </cfRule>
  </conditionalFormatting>
  <conditionalFormatting sqref="H18">
    <cfRule type="cellIs" dxfId="269" priority="423" stopIfTrue="1" operator="equal">
      <formula>"þ"</formula>
    </cfRule>
  </conditionalFormatting>
  <conditionalFormatting sqref="K18">
    <cfRule type="cellIs" dxfId="268" priority="424" operator="lessThan">
      <formula>$P$1</formula>
    </cfRule>
  </conditionalFormatting>
  <conditionalFormatting sqref="H18">
    <cfRule type="cellIs" dxfId="267" priority="422" stopIfTrue="1" operator="equal">
      <formula>"þ"</formula>
    </cfRule>
  </conditionalFormatting>
  <conditionalFormatting sqref="H19">
    <cfRule type="cellIs" dxfId="266" priority="418" stopIfTrue="1" operator="equal">
      <formula>"þ"</formula>
    </cfRule>
  </conditionalFormatting>
  <conditionalFormatting sqref="K19">
    <cfRule type="cellIs" dxfId="265" priority="419" operator="lessThan">
      <formula>$P$1</formula>
    </cfRule>
  </conditionalFormatting>
  <conditionalFormatting sqref="H19">
    <cfRule type="cellIs" dxfId="264" priority="417" stopIfTrue="1" operator="equal">
      <formula>"þ"</formula>
    </cfRule>
  </conditionalFormatting>
  <conditionalFormatting sqref="G19">
    <cfRule type="cellIs" dxfId="263" priority="416" stopIfTrue="1" operator="equal">
      <formula>"þ"</formula>
    </cfRule>
  </conditionalFormatting>
  <conditionalFormatting sqref="G19">
    <cfRule type="cellIs" dxfId="262" priority="415" stopIfTrue="1" operator="equal">
      <formula>"þ"</formula>
    </cfRule>
  </conditionalFormatting>
  <conditionalFormatting sqref="E19">
    <cfRule type="cellIs" dxfId="261" priority="414" stopIfTrue="1" operator="equal">
      <formula>"þ"</formula>
    </cfRule>
  </conditionalFormatting>
  <conditionalFormatting sqref="E19">
    <cfRule type="cellIs" dxfId="260" priority="413" stopIfTrue="1" operator="equal">
      <formula>"þ"</formula>
    </cfRule>
  </conditionalFormatting>
  <conditionalFormatting sqref="F19">
    <cfRule type="cellIs" dxfId="259" priority="412" stopIfTrue="1" operator="equal">
      <formula>"þ"</formula>
    </cfRule>
  </conditionalFormatting>
  <conditionalFormatting sqref="F19">
    <cfRule type="cellIs" dxfId="258" priority="411" stopIfTrue="1" operator="equal">
      <formula>"þ"</formula>
    </cfRule>
  </conditionalFormatting>
  <conditionalFormatting sqref="F19">
    <cfRule type="cellIs" dxfId="257" priority="410" stopIfTrue="1" operator="equal">
      <formula>"þ"</formula>
    </cfRule>
  </conditionalFormatting>
  <conditionalFormatting sqref="F19">
    <cfRule type="cellIs" dxfId="256" priority="409" stopIfTrue="1" operator="equal">
      <formula>"þ"</formula>
    </cfRule>
  </conditionalFormatting>
  <conditionalFormatting sqref="F19">
    <cfRule type="cellIs" dxfId="255" priority="408" stopIfTrue="1" operator="equal">
      <formula>"þ"</formula>
    </cfRule>
  </conditionalFormatting>
  <conditionalFormatting sqref="F19">
    <cfRule type="cellIs" dxfId="254" priority="407" stopIfTrue="1" operator="equal">
      <formula>"þ"</formula>
    </cfRule>
  </conditionalFormatting>
  <conditionalFormatting sqref="K20">
    <cfRule type="cellIs" dxfId="253" priority="405" operator="lessThan">
      <formula>$P$1</formula>
    </cfRule>
  </conditionalFormatting>
  <conditionalFormatting sqref="E20">
    <cfRule type="cellIs" dxfId="252" priority="402" stopIfTrue="1" operator="equal">
      <formula>"þ"</formula>
    </cfRule>
  </conditionalFormatting>
  <conditionalFormatting sqref="E20">
    <cfRule type="cellIs" dxfId="251" priority="401" stopIfTrue="1" operator="equal">
      <formula>"þ"</formula>
    </cfRule>
  </conditionalFormatting>
  <conditionalFormatting sqref="F20">
    <cfRule type="cellIs" dxfId="250" priority="400" stopIfTrue="1" operator="equal">
      <formula>"þ"</formula>
    </cfRule>
  </conditionalFormatting>
  <conditionalFormatting sqref="F20">
    <cfRule type="cellIs" dxfId="249" priority="399" stopIfTrue="1" operator="equal">
      <formula>"þ"</formula>
    </cfRule>
  </conditionalFormatting>
  <conditionalFormatting sqref="F20">
    <cfRule type="cellIs" dxfId="248" priority="398" stopIfTrue="1" operator="equal">
      <formula>"þ"</formula>
    </cfRule>
  </conditionalFormatting>
  <conditionalFormatting sqref="F20">
    <cfRule type="cellIs" dxfId="247" priority="397" stopIfTrue="1" operator="equal">
      <formula>"þ"</formula>
    </cfRule>
  </conditionalFormatting>
  <conditionalFormatting sqref="F20">
    <cfRule type="cellIs" dxfId="246" priority="396" stopIfTrue="1" operator="equal">
      <formula>"þ"</formula>
    </cfRule>
  </conditionalFormatting>
  <conditionalFormatting sqref="F20">
    <cfRule type="cellIs" dxfId="245" priority="395" stopIfTrue="1" operator="equal">
      <formula>"þ"</formula>
    </cfRule>
  </conditionalFormatting>
  <conditionalFormatting sqref="F20">
    <cfRule type="cellIs" dxfId="244" priority="392" stopIfTrue="1" operator="equal">
      <formula>"þ"</formula>
    </cfRule>
  </conditionalFormatting>
  <conditionalFormatting sqref="F20">
    <cfRule type="cellIs" dxfId="243" priority="393" stopIfTrue="1" operator="equal">
      <formula>"þ"</formula>
    </cfRule>
  </conditionalFormatting>
  <conditionalFormatting sqref="E20">
    <cfRule type="cellIs" dxfId="242" priority="391" stopIfTrue="1" operator="equal">
      <formula>"þ"</formula>
    </cfRule>
  </conditionalFormatting>
  <conditionalFormatting sqref="E20">
    <cfRule type="cellIs" dxfId="241" priority="390" stopIfTrue="1" operator="equal">
      <formula>"þ"</formula>
    </cfRule>
  </conditionalFormatting>
  <conditionalFormatting sqref="E20">
    <cfRule type="cellIs" dxfId="240" priority="389" stopIfTrue="1" operator="equal">
      <formula>"þ"</formula>
    </cfRule>
  </conditionalFormatting>
  <conditionalFormatting sqref="E20">
    <cfRule type="cellIs" dxfId="239" priority="388" stopIfTrue="1" operator="equal">
      <formula>"þ"</formula>
    </cfRule>
  </conditionalFormatting>
  <conditionalFormatting sqref="E20">
    <cfRule type="cellIs" dxfId="238" priority="387" stopIfTrue="1" operator="equal">
      <formula>"þ"</formula>
    </cfRule>
  </conditionalFormatting>
  <conditionalFormatting sqref="E20">
    <cfRule type="cellIs" dxfId="237" priority="386" stopIfTrue="1" operator="equal">
      <formula>"þ"</formula>
    </cfRule>
  </conditionalFormatting>
  <conditionalFormatting sqref="F18">
    <cfRule type="cellIs" dxfId="236" priority="384" stopIfTrue="1" operator="equal">
      <formula>"þ"</formula>
    </cfRule>
  </conditionalFormatting>
  <conditionalFormatting sqref="F18">
    <cfRule type="cellIs" dxfId="235" priority="383" stopIfTrue="1" operator="equal">
      <formula>"þ"</formula>
    </cfRule>
  </conditionalFormatting>
  <conditionalFormatting sqref="G20">
    <cfRule type="cellIs" dxfId="234" priority="381" stopIfTrue="1" operator="equal">
      <formula>"þ"</formula>
    </cfRule>
  </conditionalFormatting>
  <conditionalFormatting sqref="G20">
    <cfRule type="cellIs" dxfId="233" priority="380" stopIfTrue="1" operator="equal">
      <formula>"þ"</formula>
    </cfRule>
  </conditionalFormatting>
  <conditionalFormatting sqref="G18">
    <cfRule type="cellIs" dxfId="232" priority="379" stopIfTrue="1" operator="equal">
      <formula>"þ"</formula>
    </cfRule>
  </conditionalFormatting>
  <conditionalFormatting sqref="G18">
    <cfRule type="cellIs" dxfId="231" priority="378" stopIfTrue="1" operator="equal">
      <formula>"þ"</formula>
    </cfRule>
  </conditionalFormatting>
  <conditionalFormatting sqref="F13">
    <cfRule type="cellIs" dxfId="230" priority="377" stopIfTrue="1" operator="equal">
      <formula>"þ"</formula>
    </cfRule>
  </conditionalFormatting>
  <conditionalFormatting sqref="F13">
    <cfRule type="cellIs" dxfId="229" priority="376" stopIfTrue="1" operator="equal">
      <formula>"þ"</formula>
    </cfRule>
  </conditionalFormatting>
  <conditionalFormatting sqref="M21">
    <cfRule type="cellIs" dxfId="228" priority="375" stopIfTrue="1" operator="equal">
      <formula>"þ"</formula>
    </cfRule>
  </conditionalFormatting>
  <conditionalFormatting sqref="M21">
    <cfRule type="cellIs" dxfId="227" priority="374" stopIfTrue="1" operator="equal">
      <formula>"þ"</formula>
    </cfRule>
  </conditionalFormatting>
  <conditionalFormatting sqref="H21">
    <cfRule type="cellIs" dxfId="226" priority="372" stopIfTrue="1" operator="equal">
      <formula>"þ"</formula>
    </cfRule>
  </conditionalFormatting>
  <conditionalFormatting sqref="K21">
    <cfRule type="cellIs" dxfId="225" priority="373" operator="lessThan">
      <formula>$P$1</formula>
    </cfRule>
  </conditionalFormatting>
  <conditionalFormatting sqref="H21">
    <cfRule type="cellIs" dxfId="224" priority="371" stopIfTrue="1" operator="equal">
      <formula>"þ"</formula>
    </cfRule>
  </conditionalFormatting>
  <conditionalFormatting sqref="F21">
    <cfRule type="cellIs" dxfId="223" priority="368" stopIfTrue="1" operator="equal">
      <formula>"þ"</formula>
    </cfRule>
  </conditionalFormatting>
  <conditionalFormatting sqref="F21">
    <cfRule type="cellIs" dxfId="222" priority="367" stopIfTrue="1" operator="equal">
      <formula>"þ"</formula>
    </cfRule>
  </conditionalFormatting>
  <conditionalFormatting sqref="F21">
    <cfRule type="cellIs" dxfId="221" priority="366" stopIfTrue="1" operator="equal">
      <formula>"þ"</formula>
    </cfRule>
  </conditionalFormatting>
  <conditionalFormatting sqref="F21">
    <cfRule type="cellIs" dxfId="220" priority="365" stopIfTrue="1" operator="equal">
      <formula>"þ"</formula>
    </cfRule>
  </conditionalFormatting>
  <conditionalFormatting sqref="F21">
    <cfRule type="cellIs" dxfId="219" priority="364" stopIfTrue="1" operator="equal">
      <formula>"þ"</formula>
    </cfRule>
  </conditionalFormatting>
  <conditionalFormatting sqref="F21">
    <cfRule type="cellIs" dxfId="218" priority="363" stopIfTrue="1" operator="equal">
      <formula>"þ"</formula>
    </cfRule>
  </conditionalFormatting>
  <conditionalFormatting sqref="F21">
    <cfRule type="cellIs" dxfId="217" priority="360" stopIfTrue="1" operator="equal">
      <formula>"þ"</formula>
    </cfRule>
  </conditionalFormatting>
  <conditionalFormatting sqref="F21">
    <cfRule type="cellIs" dxfId="216" priority="361" stopIfTrue="1" operator="equal">
      <formula>"þ"</formula>
    </cfRule>
  </conditionalFormatting>
  <conditionalFormatting sqref="G21">
    <cfRule type="cellIs" dxfId="215" priority="353" stopIfTrue="1" operator="equal">
      <formula>"þ"</formula>
    </cfRule>
  </conditionalFormatting>
  <conditionalFormatting sqref="G21">
    <cfRule type="cellIs" dxfId="214" priority="352" stopIfTrue="1" operator="equal">
      <formula>"þ"</formula>
    </cfRule>
  </conditionalFormatting>
  <conditionalFormatting sqref="H20">
    <cfRule type="cellIs" dxfId="213" priority="351" stopIfTrue="1" operator="equal">
      <formula>"þ"</formula>
    </cfRule>
  </conditionalFormatting>
  <conditionalFormatting sqref="H20">
    <cfRule type="cellIs" dxfId="212" priority="350" stopIfTrue="1" operator="equal">
      <formula>"þ"</formula>
    </cfRule>
  </conditionalFormatting>
  <conditionalFormatting sqref="G18">
    <cfRule type="cellIs" dxfId="211" priority="347" stopIfTrue="1" operator="equal">
      <formula>"þ"</formula>
    </cfRule>
  </conditionalFormatting>
  <conditionalFormatting sqref="G18">
    <cfRule type="cellIs" dxfId="210" priority="346" stopIfTrue="1" operator="equal">
      <formula>"þ"</formula>
    </cfRule>
  </conditionalFormatting>
  <conditionalFormatting sqref="F18">
    <cfRule type="cellIs" dxfId="209" priority="345" stopIfTrue="1" operator="equal">
      <formula>"þ"</formula>
    </cfRule>
  </conditionalFormatting>
  <conditionalFormatting sqref="F18">
    <cfRule type="cellIs" dxfId="208" priority="344" stopIfTrue="1" operator="equal">
      <formula>"þ"</formula>
    </cfRule>
  </conditionalFormatting>
  <conditionalFormatting sqref="G18">
    <cfRule type="cellIs" dxfId="207" priority="343" stopIfTrue="1" operator="equal">
      <formula>"þ"</formula>
    </cfRule>
  </conditionalFormatting>
  <conditionalFormatting sqref="G18">
    <cfRule type="cellIs" dxfId="206" priority="342" stopIfTrue="1" operator="equal">
      <formula>"þ"</formula>
    </cfRule>
  </conditionalFormatting>
  <conditionalFormatting sqref="F18">
    <cfRule type="cellIs" dxfId="205" priority="341" stopIfTrue="1" operator="equal">
      <formula>"þ"</formula>
    </cfRule>
  </conditionalFormatting>
  <conditionalFormatting sqref="F18">
    <cfRule type="cellIs" dxfId="204" priority="340" stopIfTrue="1" operator="equal">
      <formula>"þ"</formula>
    </cfRule>
  </conditionalFormatting>
  <conditionalFormatting sqref="L4">
    <cfRule type="cellIs" dxfId="203" priority="338" stopIfTrue="1" operator="equal">
      <formula>"þ"</formula>
    </cfRule>
  </conditionalFormatting>
  <conditionalFormatting sqref="L4">
    <cfRule type="cellIs" dxfId="202" priority="337" stopIfTrue="1" operator="equal">
      <formula>"þ"</formula>
    </cfRule>
  </conditionalFormatting>
  <conditionalFormatting sqref="E7">
    <cfRule type="cellIs" dxfId="201" priority="333" stopIfTrue="1" operator="equal">
      <formula>"þ"</formula>
    </cfRule>
  </conditionalFormatting>
  <conditionalFormatting sqref="F7">
    <cfRule type="cellIs" dxfId="200" priority="332" stopIfTrue="1" operator="equal">
      <formula>"þ"</formula>
    </cfRule>
  </conditionalFormatting>
  <conditionalFormatting sqref="F7">
    <cfRule type="cellIs" dxfId="199" priority="331" stopIfTrue="1" operator="equal">
      <formula>"þ"</formula>
    </cfRule>
  </conditionalFormatting>
  <conditionalFormatting sqref="M3">
    <cfRule type="cellIs" dxfId="198" priority="294" stopIfTrue="1" operator="equal">
      <formula>"þ"</formula>
    </cfRule>
  </conditionalFormatting>
  <conditionalFormatting sqref="K3">
    <cfRule type="cellIs" dxfId="197" priority="293" operator="lessThan">
      <formula>$P$1</formula>
    </cfRule>
  </conditionalFormatting>
  <conditionalFormatting sqref="L3">
    <cfRule type="cellIs" dxfId="196" priority="284" stopIfTrue="1" operator="equal">
      <formula>"þ"</formula>
    </cfRule>
  </conditionalFormatting>
  <conditionalFormatting sqref="L3">
    <cfRule type="cellIs" dxfId="195" priority="283" stopIfTrue="1" operator="equal">
      <formula>"þ"</formula>
    </cfRule>
  </conditionalFormatting>
  <conditionalFormatting sqref="E18">
    <cfRule type="cellIs" dxfId="194" priority="263" stopIfTrue="1" operator="equal">
      <formula>"þ"</formula>
    </cfRule>
  </conditionalFormatting>
  <conditionalFormatting sqref="E18">
    <cfRule type="cellIs" dxfId="193" priority="262" stopIfTrue="1" operator="equal">
      <formula>"þ"</formula>
    </cfRule>
  </conditionalFormatting>
  <conditionalFormatting sqref="F16">
    <cfRule type="cellIs" dxfId="192" priority="247" stopIfTrue="1" operator="equal">
      <formula>"þ"</formula>
    </cfRule>
  </conditionalFormatting>
  <conditionalFormatting sqref="F16">
    <cfRule type="cellIs" dxfId="191" priority="246" stopIfTrue="1" operator="equal">
      <formula>"þ"</formula>
    </cfRule>
  </conditionalFormatting>
  <conditionalFormatting sqref="L6">
    <cfRule type="cellIs" dxfId="190" priority="242" stopIfTrue="1" operator="equal">
      <formula>"þ"</formula>
    </cfRule>
  </conditionalFormatting>
  <conditionalFormatting sqref="L6">
    <cfRule type="cellIs" dxfId="189" priority="241" stopIfTrue="1" operator="equal">
      <formula>"þ"</formula>
    </cfRule>
  </conditionalFormatting>
  <conditionalFormatting sqref="H17">
    <cfRule type="cellIs" dxfId="188" priority="229" stopIfTrue="1" operator="equal">
      <formula>"þ"</formula>
    </cfRule>
  </conditionalFormatting>
  <conditionalFormatting sqref="K17">
    <cfRule type="cellIs" dxfId="187" priority="230" operator="lessThan">
      <formula>$P$1</formula>
    </cfRule>
  </conditionalFormatting>
  <conditionalFormatting sqref="H17">
    <cfRule type="cellIs" dxfId="186" priority="228" stopIfTrue="1" operator="equal">
      <formula>"þ"</formula>
    </cfRule>
  </conditionalFormatting>
  <conditionalFormatting sqref="E17">
    <cfRule type="cellIs" dxfId="185" priority="227" stopIfTrue="1" operator="equal">
      <formula>"þ"</formula>
    </cfRule>
  </conditionalFormatting>
  <conditionalFormatting sqref="E17">
    <cfRule type="cellIs" dxfId="184" priority="226" stopIfTrue="1" operator="equal">
      <formula>"þ"</formula>
    </cfRule>
  </conditionalFormatting>
  <conditionalFormatting sqref="M17">
    <cfRule type="cellIs" dxfId="183" priority="225" stopIfTrue="1" operator="equal">
      <formula>"þ"</formula>
    </cfRule>
  </conditionalFormatting>
  <conditionalFormatting sqref="M17">
    <cfRule type="cellIs" dxfId="182" priority="224" stopIfTrue="1" operator="equal">
      <formula>"þ"</formula>
    </cfRule>
  </conditionalFormatting>
  <conditionalFormatting sqref="G17">
    <cfRule type="cellIs" dxfId="181" priority="223" stopIfTrue="1" operator="equal">
      <formula>"þ"</formula>
    </cfRule>
  </conditionalFormatting>
  <conditionalFormatting sqref="G17">
    <cfRule type="cellIs" dxfId="180" priority="222" stopIfTrue="1" operator="equal">
      <formula>"þ"</formula>
    </cfRule>
  </conditionalFormatting>
  <conditionalFormatting sqref="H17">
    <cfRule type="cellIs" dxfId="179" priority="220" stopIfTrue="1" operator="equal">
      <formula>"þ"</formula>
    </cfRule>
  </conditionalFormatting>
  <conditionalFormatting sqref="K17">
    <cfRule type="cellIs" dxfId="178" priority="221" operator="lessThan">
      <formula>$P$1</formula>
    </cfRule>
  </conditionalFormatting>
  <conditionalFormatting sqref="H17">
    <cfRule type="cellIs" dxfId="177" priority="219" stopIfTrue="1" operator="equal">
      <formula>"þ"</formula>
    </cfRule>
  </conditionalFormatting>
  <conditionalFormatting sqref="G17">
    <cfRule type="cellIs" dxfId="176" priority="218" stopIfTrue="1" operator="equal">
      <formula>"þ"</formula>
    </cfRule>
  </conditionalFormatting>
  <conditionalFormatting sqref="G17">
    <cfRule type="cellIs" dxfId="175" priority="217" stopIfTrue="1" operator="equal">
      <formula>"þ"</formula>
    </cfRule>
  </conditionalFormatting>
  <conditionalFormatting sqref="E17">
    <cfRule type="cellIs" dxfId="174" priority="216" stopIfTrue="1" operator="equal">
      <formula>"þ"</formula>
    </cfRule>
  </conditionalFormatting>
  <conditionalFormatting sqref="E17">
    <cfRule type="cellIs" dxfId="173" priority="215" stopIfTrue="1" operator="equal">
      <formula>"þ"</formula>
    </cfRule>
  </conditionalFormatting>
  <conditionalFormatting sqref="F17">
    <cfRule type="cellIs" dxfId="172" priority="214" stopIfTrue="1" operator="equal">
      <formula>"þ"</formula>
    </cfRule>
  </conditionalFormatting>
  <conditionalFormatting sqref="F17">
    <cfRule type="cellIs" dxfId="171" priority="213" stopIfTrue="1" operator="equal">
      <formula>"þ"</formula>
    </cfRule>
  </conditionalFormatting>
  <conditionalFormatting sqref="H14:H15">
    <cfRule type="cellIs" dxfId="170" priority="209" stopIfTrue="1" operator="equal">
      <formula>"þ"</formula>
    </cfRule>
  </conditionalFormatting>
  <conditionalFormatting sqref="K14:K15">
    <cfRule type="cellIs" dxfId="169" priority="210" operator="lessThan">
      <formula>$P$1</formula>
    </cfRule>
  </conditionalFormatting>
  <conditionalFormatting sqref="H14:H15">
    <cfRule type="cellIs" dxfId="168" priority="208" stopIfTrue="1" operator="equal">
      <formula>"þ"</formula>
    </cfRule>
  </conditionalFormatting>
  <conditionalFormatting sqref="G14">
    <cfRule type="cellIs" dxfId="167" priority="207" stopIfTrue="1" operator="equal">
      <formula>"þ"</formula>
    </cfRule>
  </conditionalFormatting>
  <conditionalFormatting sqref="G14">
    <cfRule type="cellIs" dxfId="166" priority="206" stopIfTrue="1" operator="equal">
      <formula>"þ"</formula>
    </cfRule>
  </conditionalFormatting>
  <conditionalFormatting sqref="E14:E15">
    <cfRule type="cellIs" dxfId="165" priority="205" stopIfTrue="1" operator="equal">
      <formula>"þ"</formula>
    </cfRule>
  </conditionalFormatting>
  <conditionalFormatting sqref="E14:E15">
    <cfRule type="cellIs" dxfId="164" priority="204" stopIfTrue="1" operator="equal">
      <formula>"þ"</formula>
    </cfRule>
  </conditionalFormatting>
  <conditionalFormatting sqref="M14:M15">
    <cfRule type="cellIs" dxfId="163" priority="201" stopIfTrue="1" operator="equal">
      <formula>"þ"</formula>
    </cfRule>
  </conditionalFormatting>
  <conditionalFormatting sqref="M14:M15">
    <cfRule type="cellIs" dxfId="162" priority="200" stopIfTrue="1" operator="equal">
      <formula>"þ"</formula>
    </cfRule>
  </conditionalFormatting>
  <conditionalFormatting sqref="F15">
    <cfRule type="cellIs" dxfId="161" priority="199" stopIfTrue="1" operator="equal">
      <formula>"þ"</formula>
    </cfRule>
  </conditionalFormatting>
  <conditionalFormatting sqref="F15">
    <cfRule type="cellIs" dxfId="160" priority="198" stopIfTrue="1" operator="equal">
      <formula>"þ"</formula>
    </cfRule>
  </conditionalFormatting>
  <conditionalFormatting sqref="E2 H2">
    <cfRule type="cellIs" dxfId="159" priority="197" stopIfTrue="1" operator="equal">
      <formula>"þ"</formula>
    </cfRule>
  </conditionalFormatting>
  <conditionalFormatting sqref="G2">
    <cfRule type="cellIs" dxfId="158" priority="196" stopIfTrue="1" operator="equal">
      <formula>"þ"</formula>
    </cfRule>
  </conditionalFormatting>
  <conditionalFormatting sqref="H4">
    <cfRule type="cellIs" dxfId="157" priority="195" stopIfTrue="1" operator="equal">
      <formula>"þ"</formula>
    </cfRule>
  </conditionalFormatting>
  <conditionalFormatting sqref="H4">
    <cfRule type="cellIs" dxfId="156" priority="194" stopIfTrue="1" operator="equal">
      <formula>"þ"</formula>
    </cfRule>
  </conditionalFormatting>
  <conditionalFormatting sqref="G4">
    <cfRule type="cellIs" dxfId="155" priority="193" stopIfTrue="1" operator="equal">
      <formula>"þ"</formula>
    </cfRule>
  </conditionalFormatting>
  <conditionalFormatting sqref="G4">
    <cfRule type="cellIs" dxfId="154" priority="192" stopIfTrue="1" operator="equal">
      <formula>"þ"</formula>
    </cfRule>
  </conditionalFormatting>
  <conditionalFormatting sqref="E4">
    <cfRule type="cellIs" dxfId="153" priority="189" stopIfTrue="1" operator="equal">
      <formula>"þ"</formula>
    </cfRule>
  </conditionalFormatting>
  <conditionalFormatting sqref="E4">
    <cfRule type="cellIs" dxfId="152" priority="188" stopIfTrue="1" operator="equal">
      <formula>"þ"</formula>
    </cfRule>
  </conditionalFormatting>
  <conditionalFormatting sqref="F4">
    <cfRule type="cellIs" dxfId="151" priority="187" stopIfTrue="1" operator="equal">
      <formula>"þ"</formula>
    </cfRule>
  </conditionalFormatting>
  <conditionalFormatting sqref="F4">
    <cfRule type="cellIs" dxfId="150" priority="186" stopIfTrue="1" operator="equal">
      <formula>"þ"</formula>
    </cfRule>
  </conditionalFormatting>
  <conditionalFormatting sqref="H3">
    <cfRule type="cellIs" dxfId="149" priority="185" stopIfTrue="1" operator="equal">
      <formula>"þ"</formula>
    </cfRule>
  </conditionalFormatting>
  <conditionalFormatting sqref="H3">
    <cfRule type="cellIs" dxfId="148" priority="184" stopIfTrue="1" operator="equal">
      <formula>"þ"</formula>
    </cfRule>
  </conditionalFormatting>
  <conditionalFormatting sqref="G3">
    <cfRule type="cellIs" dxfId="147" priority="183" stopIfTrue="1" operator="equal">
      <formula>"þ"</formula>
    </cfRule>
  </conditionalFormatting>
  <conditionalFormatting sqref="G3">
    <cfRule type="cellIs" dxfId="146" priority="182" stopIfTrue="1" operator="equal">
      <formula>"þ"</formula>
    </cfRule>
  </conditionalFormatting>
  <conditionalFormatting sqref="E3">
    <cfRule type="cellIs" dxfId="145" priority="181" stopIfTrue="1" operator="equal">
      <formula>"þ"</formula>
    </cfRule>
  </conditionalFormatting>
  <conditionalFormatting sqref="E3">
    <cfRule type="cellIs" dxfId="144" priority="180" stopIfTrue="1" operator="equal">
      <formula>"þ"</formula>
    </cfRule>
  </conditionalFormatting>
  <conditionalFormatting sqref="F3">
    <cfRule type="cellIs" dxfId="143" priority="179" stopIfTrue="1" operator="equal">
      <formula>"þ"</formula>
    </cfRule>
  </conditionalFormatting>
  <conditionalFormatting sqref="F3">
    <cfRule type="cellIs" dxfId="142" priority="178" stopIfTrue="1" operator="equal">
      <formula>"þ"</formula>
    </cfRule>
  </conditionalFormatting>
  <conditionalFormatting sqref="F3">
    <cfRule type="cellIs" dxfId="141" priority="177" stopIfTrue="1" operator="equal">
      <formula>"þ"</formula>
    </cfRule>
  </conditionalFormatting>
  <conditionalFormatting sqref="F3">
    <cfRule type="cellIs" dxfId="140" priority="176" stopIfTrue="1" operator="equal">
      <formula>"þ"</formula>
    </cfRule>
  </conditionalFormatting>
  <conditionalFormatting sqref="G3">
    <cfRule type="cellIs" dxfId="139" priority="175" stopIfTrue="1" operator="equal">
      <formula>"þ"</formula>
    </cfRule>
  </conditionalFormatting>
  <conditionalFormatting sqref="G3">
    <cfRule type="cellIs" dxfId="138" priority="174" stopIfTrue="1" operator="equal">
      <formula>"þ"</formula>
    </cfRule>
  </conditionalFormatting>
  <conditionalFormatting sqref="L2">
    <cfRule type="cellIs" dxfId="137" priority="162" stopIfTrue="1" operator="equal">
      <formula>"þ"</formula>
    </cfRule>
  </conditionalFormatting>
  <conditionalFormatting sqref="L2">
    <cfRule type="cellIs" dxfId="136" priority="163" stopIfTrue="1" operator="equal">
      <formula>"þ"</formula>
    </cfRule>
  </conditionalFormatting>
  <conditionalFormatting sqref="F14">
    <cfRule type="cellIs" dxfId="135" priority="157" stopIfTrue="1" operator="equal">
      <formula>"þ"</formula>
    </cfRule>
  </conditionalFormatting>
  <conditionalFormatting sqref="F14">
    <cfRule type="cellIs" dxfId="134" priority="156" stopIfTrue="1" operator="equal">
      <formula>"þ"</formula>
    </cfRule>
  </conditionalFormatting>
  <conditionalFormatting sqref="M22">
    <cfRule type="cellIs" dxfId="133" priority="150" stopIfTrue="1" operator="equal">
      <formula>"þ"</formula>
    </cfRule>
  </conditionalFormatting>
  <conditionalFormatting sqref="M22">
    <cfRule type="cellIs" dxfId="132" priority="149" stopIfTrue="1" operator="equal">
      <formula>"þ"</formula>
    </cfRule>
  </conditionalFormatting>
  <conditionalFormatting sqref="H22">
    <cfRule type="cellIs" dxfId="131" priority="147" stopIfTrue="1" operator="equal">
      <formula>"þ"</formula>
    </cfRule>
  </conditionalFormatting>
  <conditionalFormatting sqref="K22">
    <cfRule type="cellIs" dxfId="130" priority="148" operator="lessThan">
      <formula>$P$1</formula>
    </cfRule>
  </conditionalFormatting>
  <conditionalFormatting sqref="H22">
    <cfRule type="cellIs" dxfId="129" priority="146" stopIfTrue="1" operator="equal">
      <formula>"þ"</formula>
    </cfRule>
  </conditionalFormatting>
  <conditionalFormatting sqref="G22">
    <cfRule type="cellIs" dxfId="128" priority="128" stopIfTrue="1" operator="equal">
      <formula>"þ"</formula>
    </cfRule>
  </conditionalFormatting>
  <conditionalFormatting sqref="G22">
    <cfRule type="cellIs" dxfId="127" priority="127" stopIfTrue="1" operator="equal">
      <formula>"þ"</formula>
    </cfRule>
  </conditionalFormatting>
  <conditionalFormatting sqref="E22">
    <cfRule type="cellIs" dxfId="126" priority="124" stopIfTrue="1" operator="equal">
      <formula>"þ"</formula>
    </cfRule>
  </conditionalFormatting>
  <conditionalFormatting sqref="E22">
    <cfRule type="cellIs" dxfId="125" priority="123" stopIfTrue="1" operator="equal">
      <formula>"þ"</formula>
    </cfRule>
  </conditionalFormatting>
  <conditionalFormatting sqref="E22">
    <cfRule type="cellIs" dxfId="124" priority="122" stopIfTrue="1" operator="equal">
      <formula>"þ"</formula>
    </cfRule>
  </conditionalFormatting>
  <conditionalFormatting sqref="E22">
    <cfRule type="cellIs" dxfId="123" priority="121" stopIfTrue="1" operator="equal">
      <formula>"þ"</formula>
    </cfRule>
  </conditionalFormatting>
  <conditionalFormatting sqref="E22">
    <cfRule type="cellIs" dxfId="122" priority="120" stopIfTrue="1" operator="equal">
      <formula>"þ"</formula>
    </cfRule>
  </conditionalFormatting>
  <conditionalFormatting sqref="E22">
    <cfRule type="cellIs" dxfId="121" priority="119" stopIfTrue="1" operator="equal">
      <formula>"þ"</formula>
    </cfRule>
  </conditionalFormatting>
  <conditionalFormatting sqref="E22">
    <cfRule type="cellIs" dxfId="120" priority="118" stopIfTrue="1" operator="equal">
      <formula>"þ"</formula>
    </cfRule>
  </conditionalFormatting>
  <conditionalFormatting sqref="E22">
    <cfRule type="cellIs" dxfId="119" priority="117" stopIfTrue="1" operator="equal">
      <formula>"þ"</formula>
    </cfRule>
  </conditionalFormatting>
  <conditionalFormatting sqref="E21">
    <cfRule type="cellIs" dxfId="118" priority="116" stopIfTrue="1" operator="equal">
      <formula>"þ"</formula>
    </cfRule>
  </conditionalFormatting>
  <conditionalFormatting sqref="E21">
    <cfRule type="cellIs" dxfId="117" priority="115" stopIfTrue="1" operator="equal">
      <formula>"þ"</formula>
    </cfRule>
  </conditionalFormatting>
  <conditionalFormatting sqref="E21">
    <cfRule type="cellIs" dxfId="116" priority="114" stopIfTrue="1" operator="equal">
      <formula>"þ"</formula>
    </cfRule>
  </conditionalFormatting>
  <conditionalFormatting sqref="E21">
    <cfRule type="cellIs" dxfId="115" priority="113" stopIfTrue="1" operator="equal">
      <formula>"þ"</formula>
    </cfRule>
  </conditionalFormatting>
  <conditionalFormatting sqref="E21">
    <cfRule type="cellIs" dxfId="114" priority="112" stopIfTrue="1" operator="equal">
      <formula>"þ"</formula>
    </cfRule>
  </conditionalFormatting>
  <conditionalFormatting sqref="E21">
    <cfRule type="cellIs" dxfId="113" priority="111" stopIfTrue="1" operator="equal">
      <formula>"þ"</formula>
    </cfRule>
  </conditionalFormatting>
  <conditionalFormatting sqref="E21">
    <cfRule type="cellIs" dxfId="112" priority="110" stopIfTrue="1" operator="equal">
      <formula>"þ"</formula>
    </cfRule>
  </conditionalFormatting>
  <conditionalFormatting sqref="E21">
    <cfRule type="cellIs" dxfId="111" priority="109" stopIfTrue="1" operator="equal">
      <formula>"þ"</formula>
    </cfRule>
  </conditionalFormatting>
  <conditionalFormatting sqref="G15">
    <cfRule type="cellIs" dxfId="110" priority="100" stopIfTrue="1" operator="equal">
      <formula>"þ"</formula>
    </cfRule>
  </conditionalFormatting>
  <conditionalFormatting sqref="G15">
    <cfRule type="cellIs" dxfId="109" priority="99" stopIfTrue="1" operator="equal">
      <formula>"þ"</formula>
    </cfRule>
  </conditionalFormatting>
  <conditionalFormatting sqref="F22">
    <cfRule type="cellIs" dxfId="108" priority="88" stopIfTrue="1" operator="equal">
      <formula>"þ"</formula>
    </cfRule>
  </conditionalFormatting>
  <conditionalFormatting sqref="F22">
    <cfRule type="cellIs" dxfId="107" priority="87" stopIfTrue="1" operator="equal">
      <formula>"þ"</formula>
    </cfRule>
  </conditionalFormatting>
  <conditionalFormatting sqref="M7">
    <cfRule type="cellIs" dxfId="106" priority="82" stopIfTrue="1" operator="equal">
      <formula>"þ"</formula>
    </cfRule>
  </conditionalFormatting>
  <conditionalFormatting sqref="M7">
    <cfRule type="cellIs" dxfId="105" priority="81" stopIfTrue="1" operator="equal">
      <formula>"þ"</formula>
    </cfRule>
  </conditionalFormatting>
  <conditionalFormatting sqref="K7">
    <cfRule type="cellIs" dxfId="104" priority="80" operator="lessThan">
      <formula>$P$1</formula>
    </cfRule>
  </conditionalFormatting>
  <conditionalFormatting sqref="E7">
    <cfRule type="cellIs" dxfId="103" priority="79" stopIfTrue="1" operator="equal">
      <formula>"þ"</formula>
    </cfRule>
  </conditionalFormatting>
  <conditionalFormatting sqref="E7">
    <cfRule type="cellIs" dxfId="102" priority="78" stopIfTrue="1" operator="equal">
      <formula>"þ"</formula>
    </cfRule>
  </conditionalFormatting>
  <conditionalFormatting sqref="G7">
    <cfRule type="cellIs" dxfId="101" priority="77" stopIfTrue="1" operator="equal">
      <formula>"þ"</formula>
    </cfRule>
  </conditionalFormatting>
  <conditionalFormatting sqref="G7">
    <cfRule type="cellIs" dxfId="100" priority="76" stopIfTrue="1" operator="equal">
      <formula>"þ"</formula>
    </cfRule>
  </conditionalFormatting>
  <conditionalFormatting sqref="F7">
    <cfRule type="cellIs" dxfId="99" priority="75" stopIfTrue="1" operator="equal">
      <formula>"þ"</formula>
    </cfRule>
  </conditionalFormatting>
  <conditionalFormatting sqref="F7">
    <cfRule type="cellIs" dxfId="98" priority="74" stopIfTrue="1" operator="equal">
      <formula>"þ"</formula>
    </cfRule>
  </conditionalFormatting>
  <conditionalFormatting sqref="H7">
    <cfRule type="cellIs" dxfId="97" priority="72" stopIfTrue="1" operator="equal">
      <formula>"þ"</formula>
    </cfRule>
  </conditionalFormatting>
  <conditionalFormatting sqref="H7">
    <cfRule type="cellIs" dxfId="96" priority="73" stopIfTrue="1" operator="equal">
      <formula>"þ"</formula>
    </cfRule>
  </conditionalFormatting>
  <conditionalFormatting sqref="L2:L10">
    <cfRule type="cellIs" dxfId="95" priority="45" stopIfTrue="1" operator="equal">
      <formula>"þ"</formula>
    </cfRule>
  </conditionalFormatting>
  <conditionalFormatting sqref="F6">
    <cfRule type="cellIs" dxfId="94" priority="44" stopIfTrue="1" operator="equal">
      <formula>"þ"</formula>
    </cfRule>
  </conditionalFormatting>
  <conditionalFormatting sqref="F6">
    <cfRule type="cellIs" dxfId="93" priority="43" stopIfTrue="1" operator="equal">
      <formula>"þ"</formula>
    </cfRule>
  </conditionalFormatting>
  <conditionalFormatting sqref="F10">
    <cfRule type="cellIs" dxfId="92" priority="42" stopIfTrue="1" operator="equal">
      <formula>"þ"</formula>
    </cfRule>
  </conditionalFormatting>
  <conditionalFormatting sqref="F10">
    <cfRule type="cellIs" dxfId="91" priority="41" stopIfTrue="1" operator="equal">
      <formula>"þ"</formula>
    </cfRule>
  </conditionalFormatting>
  <conditionalFormatting sqref="H5">
    <cfRule type="cellIs" dxfId="90" priority="40" stopIfTrue="1" operator="equal">
      <formula>"þ"</formula>
    </cfRule>
  </conditionalFormatting>
  <conditionalFormatting sqref="E5">
    <cfRule type="cellIs" dxfId="89" priority="39" stopIfTrue="1" operator="equal">
      <formula>"þ"</formula>
    </cfRule>
  </conditionalFormatting>
  <conditionalFormatting sqref="E5">
    <cfRule type="cellIs" dxfId="88" priority="38" stopIfTrue="1" operator="equal">
      <formula>"þ"</formula>
    </cfRule>
  </conditionalFormatting>
  <conditionalFormatting sqref="G5">
    <cfRule type="cellIs" dxfId="87" priority="37" stopIfTrue="1" operator="equal">
      <formula>"þ"</formula>
    </cfRule>
  </conditionalFormatting>
  <conditionalFormatting sqref="G5">
    <cfRule type="cellIs" dxfId="86" priority="36" stopIfTrue="1" operator="equal">
      <formula>"þ"</formula>
    </cfRule>
  </conditionalFormatting>
  <conditionalFormatting sqref="G5">
    <cfRule type="cellIs" dxfId="85" priority="35" stopIfTrue="1" operator="equal">
      <formula>"þ"</formula>
    </cfRule>
  </conditionalFormatting>
  <conditionalFormatting sqref="F5">
    <cfRule type="cellIs" dxfId="84" priority="34" stopIfTrue="1" operator="equal">
      <formula>"þ"</formula>
    </cfRule>
  </conditionalFormatting>
  <conditionalFormatting sqref="F5">
    <cfRule type="cellIs" dxfId="83" priority="33" stopIfTrue="1" operator="equal">
      <formula>"þ"</formula>
    </cfRule>
  </conditionalFormatting>
  <conditionalFormatting sqref="L5">
    <cfRule type="cellIs" dxfId="82" priority="32" stopIfTrue="1" operator="equal">
      <formula>"þ"</formula>
    </cfRule>
  </conditionalFormatting>
  <conditionalFormatting sqref="L5">
    <cfRule type="cellIs" dxfId="81" priority="31" stopIfTrue="1" operator="equal">
      <formula>"þ"</formula>
    </cfRule>
  </conditionalFormatting>
  <conditionalFormatting sqref="G10">
    <cfRule type="cellIs" dxfId="80" priority="30" stopIfTrue="1" operator="equal">
      <formula>"þ"</formula>
    </cfRule>
  </conditionalFormatting>
  <conditionalFormatting sqref="G10">
    <cfRule type="cellIs" dxfId="79" priority="29" stopIfTrue="1" operator="equal">
      <formula>"þ"</formula>
    </cfRule>
  </conditionalFormatting>
  <conditionalFormatting sqref="L7">
    <cfRule type="cellIs" dxfId="78" priority="26" stopIfTrue="1" operator="equal">
      <formula>"þ"</formula>
    </cfRule>
  </conditionalFormatting>
  <conditionalFormatting sqref="L7">
    <cfRule type="cellIs" dxfId="77" priority="25" stopIfTrue="1" operator="equal">
      <formula>"þ"</formula>
    </cfRule>
  </conditionalFormatting>
  <conditionalFormatting sqref="F11">
    <cfRule type="cellIs" dxfId="76" priority="22" stopIfTrue="1" operator="equal">
      <formula>"þ"</formula>
    </cfRule>
  </conditionalFormatting>
  <conditionalFormatting sqref="F11">
    <cfRule type="cellIs" dxfId="75" priority="21" stopIfTrue="1" operator="equal">
      <formula>"þ"</formula>
    </cfRule>
  </conditionalFormatting>
  <conditionalFormatting sqref="M12">
    <cfRule type="cellIs" dxfId="74" priority="18" stopIfTrue="1" operator="equal">
      <formula>"þ"</formula>
    </cfRule>
  </conditionalFormatting>
  <conditionalFormatting sqref="H12">
    <cfRule type="cellIs" dxfId="73" priority="16" stopIfTrue="1" operator="equal">
      <formula>"þ"</formula>
    </cfRule>
  </conditionalFormatting>
  <conditionalFormatting sqref="K12">
    <cfRule type="cellIs" dxfId="72" priority="17" operator="lessThan">
      <formula>$P$1</formula>
    </cfRule>
  </conditionalFormatting>
  <conditionalFormatting sqref="H12">
    <cfRule type="cellIs" dxfId="71" priority="15" stopIfTrue="1" operator="equal">
      <formula>"þ"</formula>
    </cfRule>
  </conditionalFormatting>
  <conditionalFormatting sqref="G12">
    <cfRule type="cellIs" dxfId="70" priority="14" stopIfTrue="1" operator="equal">
      <formula>"þ"</formula>
    </cfRule>
  </conditionalFormatting>
  <conditionalFormatting sqref="G12">
    <cfRule type="cellIs" dxfId="69" priority="13" stopIfTrue="1" operator="equal">
      <formula>"þ"</formula>
    </cfRule>
  </conditionalFormatting>
  <conditionalFormatting sqref="E12">
    <cfRule type="cellIs" dxfId="68" priority="12" stopIfTrue="1" operator="equal">
      <formula>"þ"</formula>
    </cfRule>
  </conditionalFormatting>
  <conditionalFormatting sqref="E12">
    <cfRule type="cellIs" dxfId="67" priority="11" stopIfTrue="1" operator="equal">
      <formula>"þ"</formula>
    </cfRule>
  </conditionalFormatting>
  <conditionalFormatting sqref="F12">
    <cfRule type="cellIs" dxfId="66" priority="10" stopIfTrue="1" operator="equal">
      <formula>"þ"</formula>
    </cfRule>
  </conditionalFormatting>
  <conditionalFormatting sqref="F12">
    <cfRule type="cellIs" dxfId="65" priority="9" stopIfTrue="1" operator="equal">
      <formula>"þ"</formula>
    </cfRule>
  </conditionalFormatting>
  <conditionalFormatting sqref="F12">
    <cfRule type="cellIs" dxfId="64" priority="6" stopIfTrue="1" operator="equal">
      <formula>"þ"</formula>
    </cfRule>
  </conditionalFormatting>
  <conditionalFormatting sqref="F12">
    <cfRule type="cellIs" dxfId="63" priority="5" stopIfTrue="1" operator="equal">
      <formula>"þ"</formula>
    </cfRule>
  </conditionalFormatting>
  <conditionalFormatting sqref="E12">
    <cfRule type="cellIs" dxfId="62" priority="4" stopIfTrue="1" operator="equal">
      <formula>"þ"</formula>
    </cfRule>
  </conditionalFormatting>
  <conditionalFormatting sqref="E12">
    <cfRule type="cellIs" dxfId="61" priority="3" stopIfTrue="1" operator="equal">
      <formula>"þ"</formula>
    </cfRule>
  </conditionalFormatting>
  <conditionalFormatting sqref="F2">
    <cfRule type="cellIs" dxfId="60" priority="2" stopIfTrue="1" operator="equal">
      <formula>"þ"</formula>
    </cfRule>
  </conditionalFormatting>
  <conditionalFormatting sqref="L11:L12">
    <cfRule type="cellIs" dxfId="59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8" bestFit="1" customWidth="1"/>
    <col min="2" max="2" width="20" style="48" bestFit="1" customWidth="1"/>
    <col min="3" max="3" width="7.796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16.59765625" style="208" bestFit="1" customWidth="1"/>
    <col min="16" max="16384" width="8.796875" style="43"/>
  </cols>
  <sheetData>
    <row r="1" spans="1:15" ht="31.8" thickBot="1" x14ac:dyDescent="0.35">
      <c r="A1" s="130" t="s">
        <v>0</v>
      </c>
      <c r="B1" s="126" t="s">
        <v>32</v>
      </c>
      <c r="C1" s="126" t="s">
        <v>33</v>
      </c>
      <c r="D1" s="127" t="s">
        <v>88</v>
      </c>
      <c r="E1" s="129" t="s">
        <v>34</v>
      </c>
      <c r="F1" s="128" t="s">
        <v>87</v>
      </c>
      <c r="G1" s="127" t="s">
        <v>86</v>
      </c>
      <c r="H1" s="126" t="s">
        <v>35</v>
      </c>
      <c r="I1" s="126" t="s">
        <v>36</v>
      </c>
      <c r="J1" s="123" t="s">
        <v>85</v>
      </c>
      <c r="K1" s="125" t="s">
        <v>3</v>
      </c>
      <c r="L1" s="123" t="s">
        <v>23</v>
      </c>
      <c r="M1" s="124" t="s">
        <v>83</v>
      </c>
      <c r="N1" s="123" t="s">
        <v>82</v>
      </c>
      <c r="O1" s="123" t="s">
        <v>84</v>
      </c>
    </row>
    <row r="2" spans="1:15" x14ac:dyDescent="0.3">
      <c r="A2" s="121" t="s">
        <v>126</v>
      </c>
      <c r="B2" s="68" t="s">
        <v>128</v>
      </c>
      <c r="C2" s="44" t="s">
        <v>131</v>
      </c>
      <c r="D2" s="122" t="s">
        <v>123</v>
      </c>
      <c r="E2" s="121">
        <v>6</v>
      </c>
      <c r="F2" s="120">
        <v>1</v>
      </c>
      <c r="G2" s="119">
        <v>3</v>
      </c>
      <c r="H2" s="44">
        <v>1</v>
      </c>
      <c r="I2" s="44">
        <v>0</v>
      </c>
      <c r="J2" s="44">
        <f t="shared" ref="J2" si="0">IF(D2="þ",SUM(E2,G2:I2),SUM(E2,F2,H2,I2))</f>
        <v>10</v>
      </c>
      <c r="K2" s="45">
        <f t="shared" ref="K2:K15" ca="1" si="1">RANDBETWEEN(1,20)</f>
        <v>8</v>
      </c>
      <c r="L2" s="44">
        <f t="shared" ref="L2" ca="1" si="2">SUM(J2:K2)</f>
        <v>18</v>
      </c>
      <c r="M2" s="63">
        <v>19</v>
      </c>
      <c r="N2" s="66" t="str">
        <f t="shared" ref="N2" ca="1" si="3">IF(K2&gt;(M2-1),"þ","ý")</f>
        <v>ý</v>
      </c>
      <c r="O2" s="174"/>
    </row>
    <row r="3" spans="1:15" x14ac:dyDescent="0.3">
      <c r="A3" s="121" t="s">
        <v>126</v>
      </c>
      <c r="B3" s="68" t="s">
        <v>129</v>
      </c>
      <c r="C3" s="44" t="s">
        <v>131</v>
      </c>
      <c r="D3" s="122" t="s">
        <v>123</v>
      </c>
      <c r="E3" s="121">
        <v>1</v>
      </c>
      <c r="F3" s="120">
        <v>1</v>
      </c>
      <c r="G3" s="119">
        <v>3</v>
      </c>
      <c r="H3" s="44">
        <v>1</v>
      </c>
      <c r="I3" s="44">
        <v>0</v>
      </c>
      <c r="J3" s="44">
        <f t="shared" ref="J3" si="4">IF(D3="þ",SUM(E3,G3:I3),SUM(E3,F3,H3,I3))</f>
        <v>5</v>
      </c>
      <c r="K3" s="45">
        <f t="shared" ca="1" si="1"/>
        <v>17</v>
      </c>
      <c r="L3" s="44">
        <f t="shared" ref="L3" ca="1" si="5">SUM(J3:K3)</f>
        <v>22</v>
      </c>
      <c r="M3" s="63">
        <v>19</v>
      </c>
      <c r="N3" s="66" t="str">
        <f t="shared" ref="N3" ca="1" si="6">IF(K3&gt;(M3-1),"þ","ý")</f>
        <v>ý</v>
      </c>
      <c r="O3" s="174"/>
    </row>
    <row r="4" spans="1:15" x14ac:dyDescent="0.3">
      <c r="A4" s="121" t="s">
        <v>126</v>
      </c>
      <c r="B4" s="68" t="s">
        <v>130</v>
      </c>
      <c r="C4" s="44">
        <v>1</v>
      </c>
      <c r="D4" s="122" t="s">
        <v>123</v>
      </c>
      <c r="E4" s="121">
        <v>6</v>
      </c>
      <c r="F4" s="120">
        <v>1</v>
      </c>
      <c r="G4" s="119">
        <v>3</v>
      </c>
      <c r="H4" s="44">
        <v>1</v>
      </c>
      <c r="I4" s="44">
        <v>0</v>
      </c>
      <c r="J4" s="44">
        <f t="shared" ref="J4:J11" si="7">IF(D4="þ",SUM(E4,G4:I4),SUM(E4,F4,H4,I4))</f>
        <v>10</v>
      </c>
      <c r="K4" s="45">
        <f t="shared" ca="1" si="1"/>
        <v>11</v>
      </c>
      <c r="L4" s="44">
        <f t="shared" ref="L4:L11" ca="1" si="8">SUM(J4:K4)</f>
        <v>21</v>
      </c>
      <c r="M4" s="63">
        <v>19</v>
      </c>
      <c r="N4" s="66" t="str">
        <f t="shared" ref="N4:N11" ca="1" si="9">IF(K4&gt;(M4-1),"þ","ý")</f>
        <v>ý</v>
      </c>
      <c r="O4" s="174"/>
    </row>
    <row r="5" spans="1:15" x14ac:dyDescent="0.3">
      <c r="A5" s="117" t="s">
        <v>126</v>
      </c>
      <c r="B5" s="46" t="s">
        <v>127</v>
      </c>
      <c r="C5" s="46" t="s">
        <v>127</v>
      </c>
      <c r="D5" s="118" t="s">
        <v>79</v>
      </c>
      <c r="E5" s="117">
        <v>6</v>
      </c>
      <c r="F5" s="116">
        <v>1</v>
      </c>
      <c r="G5" s="115">
        <v>3</v>
      </c>
      <c r="H5" s="46">
        <v>1</v>
      </c>
      <c r="I5" s="46">
        <v>0</v>
      </c>
      <c r="J5" s="46">
        <f t="shared" ref="J5" si="10">IF(D5="þ",SUM(E5,G5:I5),SUM(E5,F5,H5,I5))</f>
        <v>8</v>
      </c>
      <c r="K5" s="47">
        <f t="shared" ca="1" si="1"/>
        <v>13</v>
      </c>
      <c r="L5" s="46">
        <f t="shared" ref="L5" ca="1" si="11">SUM(J5:K5)</f>
        <v>21</v>
      </c>
      <c r="M5" s="64">
        <v>20</v>
      </c>
      <c r="N5" s="65" t="str">
        <f t="shared" ref="N5" ca="1" si="12">IF(K5&gt;(M5-1),"þ","ý")</f>
        <v>ý</v>
      </c>
      <c r="O5" s="207"/>
    </row>
    <row r="6" spans="1:15" x14ac:dyDescent="0.3">
      <c r="A6" s="121"/>
      <c r="B6" s="68"/>
      <c r="C6" s="44"/>
      <c r="D6" s="122" t="s">
        <v>79</v>
      </c>
      <c r="E6" s="121">
        <v>0</v>
      </c>
      <c r="F6" s="120">
        <v>0</v>
      </c>
      <c r="G6" s="119">
        <v>0</v>
      </c>
      <c r="H6" s="44">
        <v>0</v>
      </c>
      <c r="I6" s="44">
        <v>0</v>
      </c>
      <c r="J6" s="44">
        <f t="shared" si="7"/>
        <v>0</v>
      </c>
      <c r="K6" s="45">
        <f t="shared" ca="1" si="1"/>
        <v>7</v>
      </c>
      <c r="L6" s="44">
        <f t="shared" ca="1" si="8"/>
        <v>7</v>
      </c>
      <c r="M6" s="63">
        <v>20</v>
      </c>
      <c r="N6" s="66" t="str">
        <f t="shared" ca="1" si="9"/>
        <v>ý</v>
      </c>
      <c r="O6" s="174"/>
    </row>
    <row r="7" spans="1:15" x14ac:dyDescent="0.3">
      <c r="A7" s="121"/>
      <c r="B7" s="68"/>
      <c r="C7" s="44"/>
      <c r="D7" s="122" t="s">
        <v>79</v>
      </c>
      <c r="E7" s="121">
        <v>0</v>
      </c>
      <c r="F7" s="120">
        <v>0</v>
      </c>
      <c r="G7" s="119">
        <v>0</v>
      </c>
      <c r="H7" s="44">
        <v>0</v>
      </c>
      <c r="I7" s="44">
        <v>0</v>
      </c>
      <c r="J7" s="44">
        <f t="shared" si="7"/>
        <v>0</v>
      </c>
      <c r="K7" s="45">
        <f t="shared" ca="1" si="1"/>
        <v>12</v>
      </c>
      <c r="L7" s="44">
        <f t="shared" ca="1" si="8"/>
        <v>12</v>
      </c>
      <c r="M7" s="63">
        <v>20</v>
      </c>
      <c r="N7" s="66" t="str">
        <f t="shared" ca="1" si="9"/>
        <v>ý</v>
      </c>
      <c r="O7" s="174"/>
    </row>
    <row r="8" spans="1:15" x14ac:dyDescent="0.3">
      <c r="A8" s="121"/>
      <c r="B8" s="68"/>
      <c r="C8" s="44"/>
      <c r="D8" s="122" t="s">
        <v>79</v>
      </c>
      <c r="E8" s="121">
        <v>0</v>
      </c>
      <c r="F8" s="120">
        <v>0</v>
      </c>
      <c r="G8" s="119">
        <v>0</v>
      </c>
      <c r="H8" s="44">
        <v>0</v>
      </c>
      <c r="I8" s="44">
        <v>0</v>
      </c>
      <c r="J8" s="44">
        <f t="shared" ref="J8" si="13">IF(D8="þ",SUM(E8,G8:I8),SUM(E8,F8,H8,I8))</f>
        <v>0</v>
      </c>
      <c r="K8" s="45">
        <f t="shared" ca="1" si="1"/>
        <v>10</v>
      </c>
      <c r="L8" s="44">
        <f t="shared" ref="L8" ca="1" si="14">SUM(J8:K8)</f>
        <v>10</v>
      </c>
      <c r="M8" s="63">
        <v>20</v>
      </c>
      <c r="N8" s="66" t="str">
        <f t="shared" ref="N8" ca="1" si="15">IF(K8&gt;(M8-1),"þ","ý")</f>
        <v>ý</v>
      </c>
      <c r="O8" s="174"/>
    </row>
    <row r="9" spans="1:15" x14ac:dyDescent="0.3">
      <c r="A9" s="121"/>
      <c r="B9" s="68"/>
      <c r="C9" s="44"/>
      <c r="D9" s="122" t="s">
        <v>79</v>
      </c>
      <c r="E9" s="121">
        <v>0</v>
      </c>
      <c r="F9" s="120">
        <v>0</v>
      </c>
      <c r="G9" s="119">
        <v>0</v>
      </c>
      <c r="H9" s="44">
        <v>0</v>
      </c>
      <c r="I9" s="44">
        <v>0</v>
      </c>
      <c r="J9" s="44">
        <f t="shared" ref="J9" si="16">IF(D9="þ",SUM(E9,G9:I9),SUM(E9,F9,H9,I9))</f>
        <v>0</v>
      </c>
      <c r="K9" s="45">
        <f t="shared" ca="1" si="1"/>
        <v>4</v>
      </c>
      <c r="L9" s="44">
        <f t="shared" ref="L9" ca="1" si="17">SUM(J9:K9)</f>
        <v>4</v>
      </c>
      <c r="M9" s="63">
        <v>20</v>
      </c>
      <c r="N9" s="66" t="str">
        <f t="shared" ref="N9" ca="1" si="18">IF(K9&gt;(M9-1),"þ","ý")</f>
        <v>ý</v>
      </c>
      <c r="O9" s="174"/>
    </row>
    <row r="10" spans="1:15" x14ac:dyDescent="0.3">
      <c r="A10" s="121"/>
      <c r="B10" s="68"/>
      <c r="C10" s="44"/>
      <c r="D10" s="122" t="s">
        <v>79</v>
      </c>
      <c r="E10" s="121">
        <v>0</v>
      </c>
      <c r="F10" s="120">
        <v>0</v>
      </c>
      <c r="G10" s="119">
        <v>0</v>
      </c>
      <c r="H10" s="44">
        <v>0</v>
      </c>
      <c r="I10" s="44">
        <v>0</v>
      </c>
      <c r="J10" s="44">
        <f t="shared" si="7"/>
        <v>0</v>
      </c>
      <c r="K10" s="45">
        <f t="shared" ca="1" si="1"/>
        <v>14</v>
      </c>
      <c r="L10" s="44">
        <f t="shared" ca="1" si="8"/>
        <v>14</v>
      </c>
      <c r="M10" s="63">
        <v>20</v>
      </c>
      <c r="N10" s="66" t="str">
        <f t="shared" ca="1" si="9"/>
        <v>ý</v>
      </c>
      <c r="O10" s="174"/>
    </row>
    <row r="11" spans="1:15" x14ac:dyDescent="0.3">
      <c r="A11" s="121"/>
      <c r="B11" s="68"/>
      <c r="C11" s="44"/>
      <c r="D11" s="122" t="s">
        <v>79</v>
      </c>
      <c r="E11" s="121">
        <v>0</v>
      </c>
      <c r="F11" s="120">
        <v>0</v>
      </c>
      <c r="G11" s="119">
        <v>0</v>
      </c>
      <c r="H11" s="44">
        <v>0</v>
      </c>
      <c r="I11" s="44">
        <v>0</v>
      </c>
      <c r="J11" s="44">
        <f t="shared" si="7"/>
        <v>0</v>
      </c>
      <c r="K11" s="45">
        <f t="shared" ca="1" si="1"/>
        <v>20</v>
      </c>
      <c r="L11" s="44">
        <f t="shared" ca="1" si="8"/>
        <v>20</v>
      </c>
      <c r="M11" s="63">
        <v>20</v>
      </c>
      <c r="N11" s="66" t="str">
        <f t="shared" ca="1" si="9"/>
        <v>þ</v>
      </c>
      <c r="O11" s="174"/>
    </row>
    <row r="12" spans="1:15" x14ac:dyDescent="0.3">
      <c r="A12" s="117"/>
      <c r="B12" s="46"/>
      <c r="C12" s="46"/>
      <c r="D12" s="118" t="s">
        <v>79</v>
      </c>
      <c r="E12" s="117">
        <v>0</v>
      </c>
      <c r="F12" s="116">
        <v>0</v>
      </c>
      <c r="G12" s="115">
        <v>0</v>
      </c>
      <c r="H12" s="46">
        <v>0</v>
      </c>
      <c r="I12" s="46">
        <v>0</v>
      </c>
      <c r="J12" s="46">
        <f t="shared" ref="J12:J15" si="19">IF(D12="þ",SUM(E12,G12:I12),SUM(E12,F12,H12,I12))</f>
        <v>0</v>
      </c>
      <c r="K12" s="47">
        <f t="shared" ca="1" si="1"/>
        <v>15</v>
      </c>
      <c r="L12" s="46">
        <f t="shared" ref="L12:L15" ca="1" si="20">SUM(J12:K12)</f>
        <v>15</v>
      </c>
      <c r="M12" s="64">
        <v>20</v>
      </c>
      <c r="N12" s="65" t="str">
        <f t="shared" ref="N12:N15" ca="1" si="21">IF(K12&gt;(M12-1),"þ","ý")</f>
        <v>ý</v>
      </c>
      <c r="O12" s="207"/>
    </row>
    <row r="13" spans="1:15" x14ac:dyDescent="0.3">
      <c r="A13" s="121"/>
      <c r="B13" s="68"/>
      <c r="C13" s="44"/>
      <c r="D13" s="122" t="s">
        <v>79</v>
      </c>
      <c r="E13" s="121">
        <v>0</v>
      </c>
      <c r="F13" s="120">
        <v>0</v>
      </c>
      <c r="G13" s="119">
        <v>0</v>
      </c>
      <c r="H13" s="44">
        <v>0</v>
      </c>
      <c r="I13" s="44">
        <v>0</v>
      </c>
      <c r="J13" s="44">
        <f t="shared" si="19"/>
        <v>0</v>
      </c>
      <c r="K13" s="45">
        <f t="shared" ca="1" si="1"/>
        <v>19</v>
      </c>
      <c r="L13" s="44">
        <f t="shared" ca="1" si="20"/>
        <v>19</v>
      </c>
      <c r="M13" s="63">
        <v>20</v>
      </c>
      <c r="N13" s="66" t="str">
        <f t="shared" ca="1" si="21"/>
        <v>ý</v>
      </c>
      <c r="O13" s="174"/>
    </row>
    <row r="14" spans="1:15" x14ac:dyDescent="0.3">
      <c r="A14" s="121"/>
      <c r="B14" s="68"/>
      <c r="C14" s="44"/>
      <c r="D14" s="122" t="s">
        <v>79</v>
      </c>
      <c r="E14" s="121">
        <v>0</v>
      </c>
      <c r="F14" s="120">
        <v>0</v>
      </c>
      <c r="G14" s="119">
        <v>0</v>
      </c>
      <c r="H14" s="44">
        <v>0</v>
      </c>
      <c r="I14" s="44">
        <v>0</v>
      </c>
      <c r="J14" s="44">
        <f t="shared" si="19"/>
        <v>0</v>
      </c>
      <c r="K14" s="45">
        <f t="shared" ca="1" si="1"/>
        <v>20</v>
      </c>
      <c r="L14" s="44">
        <f t="shared" ca="1" si="20"/>
        <v>20</v>
      </c>
      <c r="M14" s="63">
        <v>20</v>
      </c>
      <c r="N14" s="66" t="str">
        <f t="shared" ca="1" si="21"/>
        <v>þ</v>
      </c>
      <c r="O14" s="174"/>
    </row>
    <row r="15" spans="1:15" x14ac:dyDescent="0.3">
      <c r="A15" s="117"/>
      <c r="B15" s="46"/>
      <c r="C15" s="46"/>
      <c r="D15" s="118" t="s">
        <v>79</v>
      </c>
      <c r="E15" s="117">
        <v>0</v>
      </c>
      <c r="F15" s="116">
        <v>0</v>
      </c>
      <c r="G15" s="115">
        <v>0</v>
      </c>
      <c r="H15" s="46">
        <v>0</v>
      </c>
      <c r="I15" s="46">
        <v>0</v>
      </c>
      <c r="J15" s="46">
        <f t="shared" si="19"/>
        <v>0</v>
      </c>
      <c r="K15" s="47">
        <f t="shared" ca="1" si="1"/>
        <v>7</v>
      </c>
      <c r="L15" s="46">
        <f t="shared" ca="1" si="20"/>
        <v>7</v>
      </c>
      <c r="M15" s="64">
        <v>20</v>
      </c>
      <c r="N15" s="65" t="str">
        <f t="shared" ca="1" si="21"/>
        <v>ý</v>
      </c>
      <c r="O15" s="207"/>
    </row>
  </sheetData>
  <conditionalFormatting sqref="K2:K3">
    <cfRule type="cellIs" dxfId="58" priority="348" operator="greaterThanOrEqual">
      <formula>$M2</formula>
    </cfRule>
  </conditionalFormatting>
  <conditionalFormatting sqref="D2:D3">
    <cfRule type="cellIs" dxfId="57" priority="177" operator="equal">
      <formula>"þ"</formula>
    </cfRule>
  </conditionalFormatting>
  <conditionalFormatting sqref="N2:N3">
    <cfRule type="cellIs" dxfId="56" priority="178" operator="equal">
      <formula>"þ"</formula>
    </cfRule>
  </conditionalFormatting>
  <conditionalFormatting sqref="N2:N3">
    <cfRule type="cellIs" dxfId="55" priority="176" operator="equal">
      <formula>"þ"</formula>
    </cfRule>
  </conditionalFormatting>
  <conditionalFormatting sqref="D2:D3">
    <cfRule type="cellIs" dxfId="54" priority="175" operator="equal">
      <formula>"þ"</formula>
    </cfRule>
  </conditionalFormatting>
  <conditionalFormatting sqref="K4 K11 K6:K7">
    <cfRule type="cellIs" dxfId="53" priority="112" operator="greaterThanOrEqual">
      <formula>$M4</formula>
    </cfRule>
  </conditionalFormatting>
  <conditionalFormatting sqref="N4 N11 N6:N7">
    <cfRule type="cellIs" dxfId="52" priority="111" operator="equal">
      <formula>"þ"</formula>
    </cfRule>
  </conditionalFormatting>
  <conditionalFormatting sqref="K10:K11">
    <cfRule type="cellIs" dxfId="51" priority="109" operator="greaterThanOrEqual">
      <formula>$M10</formula>
    </cfRule>
  </conditionalFormatting>
  <conditionalFormatting sqref="N10:N11">
    <cfRule type="cellIs" dxfId="50" priority="108" operator="equal">
      <formula>"þ"</formula>
    </cfRule>
  </conditionalFormatting>
  <conditionalFormatting sqref="K7:K9">
    <cfRule type="cellIs" dxfId="49" priority="102" operator="greaterThanOrEqual">
      <formula>$M7</formula>
    </cfRule>
  </conditionalFormatting>
  <conditionalFormatting sqref="N7:N9">
    <cfRule type="cellIs" dxfId="48" priority="101" operator="equal">
      <formula>"þ"</formula>
    </cfRule>
  </conditionalFormatting>
  <conditionalFormatting sqref="D11 D6:D7">
    <cfRule type="cellIs" dxfId="47" priority="54" operator="equal">
      <formula>"þ"</formula>
    </cfRule>
  </conditionalFormatting>
  <conditionalFormatting sqref="D10:D11">
    <cfRule type="cellIs" dxfId="46" priority="53" operator="equal">
      <formula>"þ"</formula>
    </cfRule>
  </conditionalFormatting>
  <conditionalFormatting sqref="D8:D9">
    <cfRule type="cellIs" dxfId="45" priority="51" operator="equal">
      <formula>"þ"</formula>
    </cfRule>
  </conditionalFormatting>
  <conditionalFormatting sqref="K2:K3">
    <cfRule type="cellIs" dxfId="44" priority="45" operator="greaterThanOrEqual">
      <formula>$M2</formula>
    </cfRule>
  </conditionalFormatting>
  <conditionalFormatting sqref="N2:N3">
    <cfRule type="cellIs" dxfId="43" priority="44" operator="equal">
      <formula>"þ"</formula>
    </cfRule>
  </conditionalFormatting>
  <conditionalFormatting sqref="D2:D3">
    <cfRule type="cellIs" dxfId="42" priority="40" operator="equal">
      <formula>"þ"</formula>
    </cfRule>
  </conditionalFormatting>
  <conditionalFormatting sqref="D4">
    <cfRule type="cellIs" dxfId="41" priority="39" operator="equal">
      <formula>"þ"</formula>
    </cfRule>
  </conditionalFormatting>
  <conditionalFormatting sqref="K5">
    <cfRule type="cellIs" dxfId="40" priority="38" operator="greaterThanOrEqual">
      <formula>$M5</formula>
    </cfRule>
  </conditionalFormatting>
  <conditionalFormatting sqref="N5">
    <cfRule type="cellIs" dxfId="39" priority="37" operator="equal">
      <formula>"þ"</formula>
    </cfRule>
  </conditionalFormatting>
  <conditionalFormatting sqref="D5">
    <cfRule type="cellIs" dxfId="38" priority="36" operator="equal">
      <formula>"þ"</formula>
    </cfRule>
  </conditionalFormatting>
  <conditionalFormatting sqref="K12">
    <cfRule type="cellIs" dxfId="37" priority="35" operator="greaterThanOrEqual">
      <formula>$M12</formula>
    </cfRule>
  </conditionalFormatting>
  <conditionalFormatting sqref="D12">
    <cfRule type="cellIs" dxfId="36" priority="33" operator="equal">
      <formula>"þ"</formula>
    </cfRule>
  </conditionalFormatting>
  <conditionalFormatting sqref="N12">
    <cfRule type="cellIs" dxfId="35" priority="34" operator="equal">
      <formula>"þ"</formula>
    </cfRule>
  </conditionalFormatting>
  <conditionalFormatting sqref="N12">
    <cfRule type="cellIs" dxfId="34" priority="32" operator="equal">
      <formula>"þ"</formula>
    </cfRule>
  </conditionalFormatting>
  <conditionalFormatting sqref="D12">
    <cfRule type="cellIs" dxfId="33" priority="31" operator="equal">
      <formula>"þ"</formula>
    </cfRule>
  </conditionalFormatting>
  <conditionalFormatting sqref="K13">
    <cfRule type="cellIs" dxfId="32" priority="30" operator="greaterThanOrEqual">
      <formula>$M13</formula>
    </cfRule>
  </conditionalFormatting>
  <conditionalFormatting sqref="N13">
    <cfRule type="cellIs" dxfId="31" priority="29" operator="equal">
      <formula>"þ"</formula>
    </cfRule>
  </conditionalFormatting>
  <conditionalFormatting sqref="K12">
    <cfRule type="cellIs" dxfId="30" priority="28" operator="greaterThanOrEqual">
      <formula>$M12</formula>
    </cfRule>
  </conditionalFormatting>
  <conditionalFormatting sqref="N12">
    <cfRule type="cellIs" dxfId="29" priority="27" operator="equal">
      <formula>"þ"</formula>
    </cfRule>
  </conditionalFormatting>
  <conditionalFormatting sqref="D12">
    <cfRule type="cellIs" dxfId="28" priority="26" operator="equal">
      <formula>"þ"</formula>
    </cfRule>
  </conditionalFormatting>
  <conditionalFormatting sqref="D13">
    <cfRule type="cellIs" dxfId="27" priority="25" operator="equal">
      <formula>"þ"</formula>
    </cfRule>
  </conditionalFormatting>
  <conditionalFormatting sqref="K14">
    <cfRule type="cellIs" dxfId="26" priority="24" operator="greaterThanOrEqual">
      <formula>$M14</formula>
    </cfRule>
  </conditionalFormatting>
  <conditionalFormatting sqref="N14">
    <cfRule type="cellIs" dxfId="25" priority="23" operator="equal">
      <formula>"þ"</formula>
    </cfRule>
  </conditionalFormatting>
  <conditionalFormatting sqref="D14">
    <cfRule type="cellIs" dxfId="24" priority="22" operator="equal">
      <formula>"þ"</formula>
    </cfRule>
  </conditionalFormatting>
  <conditionalFormatting sqref="K12">
    <cfRule type="cellIs" dxfId="23" priority="21" operator="greaterThanOrEqual">
      <formula>$M12</formula>
    </cfRule>
  </conditionalFormatting>
  <conditionalFormatting sqref="N12">
    <cfRule type="cellIs" dxfId="22" priority="20" operator="equal">
      <formula>"þ"</formula>
    </cfRule>
  </conditionalFormatting>
  <conditionalFormatting sqref="D12">
    <cfRule type="cellIs" dxfId="21" priority="19" operator="equal">
      <formula>"þ"</formula>
    </cfRule>
  </conditionalFormatting>
  <conditionalFormatting sqref="K13">
    <cfRule type="cellIs" dxfId="20" priority="18" operator="greaterThanOrEqual">
      <formula>$M13</formula>
    </cfRule>
  </conditionalFormatting>
  <conditionalFormatting sqref="D13">
    <cfRule type="cellIs" dxfId="19" priority="16" operator="equal">
      <formula>"þ"</formula>
    </cfRule>
  </conditionalFormatting>
  <conditionalFormatting sqref="N13">
    <cfRule type="cellIs" dxfId="18" priority="17" operator="equal">
      <formula>"þ"</formula>
    </cfRule>
  </conditionalFormatting>
  <conditionalFormatting sqref="N13">
    <cfRule type="cellIs" dxfId="17" priority="15" operator="equal">
      <formula>"þ"</formula>
    </cfRule>
  </conditionalFormatting>
  <conditionalFormatting sqref="D13">
    <cfRule type="cellIs" dxfId="16" priority="14" operator="equal">
      <formula>"þ"</formula>
    </cfRule>
  </conditionalFormatting>
  <conditionalFormatting sqref="K14">
    <cfRule type="cellIs" dxfId="15" priority="13" operator="greaterThanOrEqual">
      <formula>$M14</formula>
    </cfRule>
  </conditionalFormatting>
  <conditionalFormatting sqref="N14">
    <cfRule type="cellIs" dxfId="14" priority="12" operator="equal">
      <formula>"þ"</formula>
    </cfRule>
  </conditionalFormatting>
  <conditionalFormatting sqref="K13">
    <cfRule type="cellIs" dxfId="13" priority="11" operator="greaterThanOrEqual">
      <formula>$M13</formula>
    </cfRule>
  </conditionalFormatting>
  <conditionalFormatting sqref="N13">
    <cfRule type="cellIs" dxfId="12" priority="10" operator="equal">
      <formula>"þ"</formula>
    </cfRule>
  </conditionalFormatting>
  <conditionalFormatting sqref="D13">
    <cfRule type="cellIs" dxfId="11" priority="9" operator="equal">
      <formula>"þ"</formula>
    </cfRule>
  </conditionalFormatting>
  <conditionalFormatting sqref="D14">
    <cfRule type="cellIs" dxfId="10" priority="8" operator="equal">
      <formula>"þ"</formula>
    </cfRule>
  </conditionalFormatting>
  <conditionalFormatting sqref="K15">
    <cfRule type="cellIs" dxfId="9" priority="7" operator="greaterThanOrEqual">
      <formula>$M15</formula>
    </cfRule>
  </conditionalFormatting>
  <conditionalFormatting sqref="N15">
    <cfRule type="cellIs" dxfId="8" priority="6" operator="equal">
      <formula>"þ"</formula>
    </cfRule>
  </conditionalFormatting>
  <conditionalFormatting sqref="D15">
    <cfRule type="cellIs" dxfId="7" priority="5" operator="equal">
      <formula>"þ"</formula>
    </cfRule>
  </conditionalFormatting>
  <conditionalFormatting sqref="D10">
    <cfRule type="cellIs" dxfId="6" priority="4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9.5" style="18" bestFit="1" customWidth="1"/>
    <col min="2" max="2" width="15.6992187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7" t="s">
        <v>0</v>
      </c>
      <c r="B1" s="87" t="s">
        <v>62</v>
      </c>
      <c r="C1" s="87" t="s">
        <v>37</v>
      </c>
      <c r="D1" s="88" t="s">
        <v>3</v>
      </c>
      <c r="E1" s="87" t="s">
        <v>102</v>
      </c>
      <c r="F1" s="18"/>
      <c r="G1" s="87" t="s">
        <v>0</v>
      </c>
      <c r="H1" s="87" t="s">
        <v>98</v>
      </c>
      <c r="I1" s="87" t="s">
        <v>37</v>
      </c>
      <c r="J1" s="88" t="s">
        <v>3</v>
      </c>
      <c r="K1" s="87" t="s">
        <v>102</v>
      </c>
    </row>
    <row r="2" spans="1:11" x14ac:dyDescent="0.3">
      <c r="A2" s="152"/>
      <c r="B2" s="5" t="s">
        <v>38</v>
      </c>
      <c r="C2" s="160"/>
      <c r="D2" s="90">
        <f t="shared" ref="D2:D7" ca="1" si="0">RANDBETWEEN(1,20)</f>
        <v>18</v>
      </c>
      <c r="E2" s="89">
        <f t="shared" ref="E2:E7" ca="1" si="1">D2+C2</f>
        <v>18</v>
      </c>
      <c r="G2" s="154"/>
      <c r="H2" s="5" t="s">
        <v>38</v>
      </c>
      <c r="I2" s="205"/>
      <c r="J2" s="45">
        <f t="shared" ref="J2:J10" ca="1" si="2">RANDBETWEEN(1,20)</f>
        <v>15</v>
      </c>
      <c r="K2" s="44">
        <f t="shared" ref="K2:K4" ca="1" si="3">J2+I2</f>
        <v>15</v>
      </c>
    </row>
    <row r="3" spans="1:11" x14ac:dyDescent="0.3">
      <c r="A3" s="151"/>
      <c r="B3" s="5" t="s">
        <v>39</v>
      </c>
      <c r="C3" s="160"/>
      <c r="D3" s="45">
        <f t="shared" ca="1" si="0"/>
        <v>14</v>
      </c>
      <c r="E3" s="44">
        <f t="shared" ca="1" si="1"/>
        <v>14</v>
      </c>
      <c r="G3" s="154"/>
      <c r="H3" s="5" t="s">
        <v>39</v>
      </c>
      <c r="I3" s="205"/>
      <c r="J3" s="45">
        <f t="shared" ca="1" si="2"/>
        <v>13</v>
      </c>
      <c r="K3" s="44">
        <f t="shared" ca="1" si="3"/>
        <v>13</v>
      </c>
    </row>
    <row r="4" spans="1:11" x14ac:dyDescent="0.3">
      <c r="A4" s="153"/>
      <c r="B4" s="91" t="s">
        <v>40</v>
      </c>
      <c r="C4" s="161"/>
      <c r="D4" s="47">
        <f t="shared" ca="1" si="0"/>
        <v>14</v>
      </c>
      <c r="E4" s="46">
        <f t="shared" ca="1" si="1"/>
        <v>14</v>
      </c>
      <c r="G4" s="155"/>
      <c r="H4" s="91" t="s">
        <v>40</v>
      </c>
      <c r="I4" s="206"/>
      <c r="J4" s="47">
        <f t="shared" ca="1" si="2"/>
        <v>15</v>
      </c>
      <c r="K4" s="46">
        <f t="shared" ca="1" si="3"/>
        <v>15</v>
      </c>
    </row>
    <row r="5" spans="1:11" x14ac:dyDescent="0.3">
      <c r="A5" s="152"/>
      <c r="B5" s="5" t="s">
        <v>38</v>
      </c>
      <c r="C5" s="160"/>
      <c r="D5" s="90">
        <f t="shared" ca="1" si="0"/>
        <v>3</v>
      </c>
      <c r="E5" s="89">
        <f t="shared" ca="1" si="1"/>
        <v>3</v>
      </c>
      <c r="G5" s="154"/>
      <c r="H5" s="5" t="s">
        <v>38</v>
      </c>
      <c r="I5" s="194"/>
      <c r="J5" s="45">
        <f t="shared" ca="1" si="2"/>
        <v>16</v>
      </c>
      <c r="K5" s="44">
        <f t="shared" ref="K5:K10" ca="1" si="4">J5+I5</f>
        <v>16</v>
      </c>
    </row>
    <row r="6" spans="1:11" x14ac:dyDescent="0.3">
      <c r="A6" s="151"/>
      <c r="B6" s="5" t="s">
        <v>39</v>
      </c>
      <c r="C6" s="160"/>
      <c r="D6" s="45">
        <f t="shared" ca="1" si="0"/>
        <v>19</v>
      </c>
      <c r="E6" s="44">
        <f t="shared" ca="1" si="1"/>
        <v>19</v>
      </c>
      <c r="G6" s="154"/>
      <c r="H6" s="5" t="s">
        <v>39</v>
      </c>
      <c r="I6" s="194"/>
      <c r="J6" s="45">
        <f t="shared" ca="1" si="2"/>
        <v>3</v>
      </c>
      <c r="K6" s="44">
        <f t="shared" ca="1" si="4"/>
        <v>3</v>
      </c>
    </row>
    <row r="7" spans="1:11" x14ac:dyDescent="0.3">
      <c r="A7" s="153"/>
      <c r="B7" s="91" t="s">
        <v>40</v>
      </c>
      <c r="C7" s="161"/>
      <c r="D7" s="47">
        <f t="shared" ca="1" si="0"/>
        <v>7</v>
      </c>
      <c r="E7" s="46">
        <f t="shared" ca="1" si="1"/>
        <v>7</v>
      </c>
      <c r="G7" s="155"/>
      <c r="H7" s="91" t="s">
        <v>40</v>
      </c>
      <c r="I7" s="195"/>
      <c r="J7" s="47">
        <f t="shared" ca="1" si="2"/>
        <v>14</v>
      </c>
      <c r="K7" s="46">
        <f t="shared" ca="1" si="4"/>
        <v>14</v>
      </c>
    </row>
    <row r="8" spans="1:11" x14ac:dyDescent="0.3">
      <c r="A8" s="152"/>
      <c r="B8" s="5" t="s">
        <v>38</v>
      </c>
      <c r="C8" s="160"/>
      <c r="D8" s="90">
        <f t="shared" ref="D8:D16" ca="1" si="5">RANDBETWEEN(1,20)</f>
        <v>12</v>
      </c>
      <c r="E8" s="89">
        <f t="shared" ref="E8:E16" ca="1" si="6">D8+C8</f>
        <v>12</v>
      </c>
      <c r="G8" s="154"/>
      <c r="H8" s="5" t="s">
        <v>38</v>
      </c>
      <c r="I8" s="194"/>
      <c r="J8" s="45">
        <f t="shared" ca="1" si="2"/>
        <v>6</v>
      </c>
      <c r="K8" s="44">
        <f t="shared" ca="1" si="4"/>
        <v>6</v>
      </c>
    </row>
    <row r="9" spans="1:11" x14ac:dyDescent="0.3">
      <c r="A9" s="151"/>
      <c r="B9" s="5" t="s">
        <v>39</v>
      </c>
      <c r="C9" s="160"/>
      <c r="D9" s="45">
        <f t="shared" ca="1" si="5"/>
        <v>9</v>
      </c>
      <c r="E9" s="44">
        <f t="shared" ca="1" si="6"/>
        <v>9</v>
      </c>
      <c r="G9" s="154"/>
      <c r="H9" s="5" t="s">
        <v>39</v>
      </c>
      <c r="I9" s="194"/>
      <c r="J9" s="45">
        <f t="shared" ca="1" si="2"/>
        <v>4</v>
      </c>
      <c r="K9" s="44">
        <f t="shared" ca="1" si="4"/>
        <v>4</v>
      </c>
    </row>
    <row r="10" spans="1:11" x14ac:dyDescent="0.3">
      <c r="A10" s="153"/>
      <c r="B10" s="91" t="s">
        <v>40</v>
      </c>
      <c r="C10" s="161"/>
      <c r="D10" s="47">
        <f t="shared" ca="1" si="5"/>
        <v>11</v>
      </c>
      <c r="E10" s="46">
        <f t="shared" ca="1" si="6"/>
        <v>11</v>
      </c>
      <c r="G10" s="155"/>
      <c r="H10" s="91" t="s">
        <v>40</v>
      </c>
      <c r="I10" s="195"/>
      <c r="J10" s="47">
        <f t="shared" ca="1" si="2"/>
        <v>6</v>
      </c>
      <c r="K10" s="46">
        <f t="shared" ca="1" si="4"/>
        <v>6</v>
      </c>
    </row>
    <row r="11" spans="1:11" x14ac:dyDescent="0.3">
      <c r="A11" s="152"/>
      <c r="B11" s="5" t="s">
        <v>38</v>
      </c>
      <c r="C11" s="160"/>
      <c r="D11" s="90">
        <f t="shared" ca="1" si="5"/>
        <v>4</v>
      </c>
      <c r="E11" s="89">
        <f t="shared" ca="1" si="6"/>
        <v>4</v>
      </c>
      <c r="G11" s="154"/>
      <c r="H11" s="5" t="s">
        <v>38</v>
      </c>
      <c r="I11" s="194"/>
      <c r="J11" s="45">
        <f t="shared" ref="J11:J17" ca="1" si="7">RANDBETWEEN(1,20)</f>
        <v>12</v>
      </c>
      <c r="K11" s="44">
        <f t="shared" ref="K11:K17" ca="1" si="8">J11+I11</f>
        <v>12</v>
      </c>
    </row>
    <row r="12" spans="1:11" x14ac:dyDescent="0.3">
      <c r="A12" s="151"/>
      <c r="B12" s="5" t="s">
        <v>39</v>
      </c>
      <c r="C12" s="160"/>
      <c r="D12" s="45">
        <f t="shared" ca="1" si="5"/>
        <v>15</v>
      </c>
      <c r="E12" s="44">
        <f t="shared" ca="1" si="6"/>
        <v>15</v>
      </c>
      <c r="G12" s="154"/>
      <c r="H12" s="5" t="s">
        <v>39</v>
      </c>
      <c r="I12" s="194"/>
      <c r="J12" s="45">
        <f t="shared" ca="1" si="7"/>
        <v>13</v>
      </c>
      <c r="K12" s="44">
        <f t="shared" ca="1" si="8"/>
        <v>13</v>
      </c>
    </row>
    <row r="13" spans="1:11" x14ac:dyDescent="0.3">
      <c r="A13" s="153"/>
      <c r="B13" s="91" t="s">
        <v>40</v>
      </c>
      <c r="C13" s="161"/>
      <c r="D13" s="47">
        <f t="shared" ca="1" si="5"/>
        <v>14</v>
      </c>
      <c r="E13" s="46">
        <f t="shared" ca="1" si="6"/>
        <v>14</v>
      </c>
      <c r="G13" s="155"/>
      <c r="H13" s="91" t="s">
        <v>40</v>
      </c>
      <c r="I13" s="195"/>
      <c r="J13" s="47">
        <f t="shared" ca="1" si="7"/>
        <v>2</v>
      </c>
      <c r="K13" s="46">
        <f t="shared" ca="1" si="8"/>
        <v>2</v>
      </c>
    </row>
    <row r="14" spans="1:11" x14ac:dyDescent="0.3">
      <c r="A14" s="152"/>
      <c r="B14" s="5" t="s">
        <v>38</v>
      </c>
      <c r="C14" s="160"/>
      <c r="D14" s="90">
        <f t="shared" ca="1" si="5"/>
        <v>10</v>
      </c>
      <c r="E14" s="89">
        <f t="shared" ca="1" si="6"/>
        <v>10</v>
      </c>
      <c r="G14" s="154"/>
      <c r="H14" s="5" t="s">
        <v>38</v>
      </c>
      <c r="I14" s="194"/>
      <c r="J14" s="45">
        <f t="shared" ca="1" si="7"/>
        <v>2</v>
      </c>
      <c r="K14" s="44">
        <f t="shared" ca="1" si="8"/>
        <v>2</v>
      </c>
    </row>
    <row r="15" spans="1:11" x14ac:dyDescent="0.3">
      <c r="A15" s="151"/>
      <c r="B15" s="5" t="s">
        <v>39</v>
      </c>
      <c r="C15" s="160"/>
      <c r="D15" s="45">
        <f t="shared" ca="1" si="5"/>
        <v>3</v>
      </c>
      <c r="E15" s="44">
        <f t="shared" ca="1" si="6"/>
        <v>3</v>
      </c>
      <c r="G15" s="154"/>
      <c r="H15" s="5" t="s">
        <v>39</v>
      </c>
      <c r="I15" s="194"/>
      <c r="J15" s="45">
        <f t="shared" ca="1" si="7"/>
        <v>19</v>
      </c>
      <c r="K15" s="44">
        <f t="shared" ca="1" si="8"/>
        <v>19</v>
      </c>
    </row>
    <row r="16" spans="1:11" x14ac:dyDescent="0.3">
      <c r="A16" s="153"/>
      <c r="B16" s="91" t="s">
        <v>40</v>
      </c>
      <c r="C16" s="161"/>
      <c r="D16" s="47">
        <f t="shared" ca="1" si="5"/>
        <v>9</v>
      </c>
      <c r="E16" s="46">
        <f t="shared" ca="1" si="6"/>
        <v>9</v>
      </c>
      <c r="G16" s="155"/>
      <c r="H16" s="91" t="s">
        <v>40</v>
      </c>
      <c r="I16" s="195"/>
      <c r="J16" s="47">
        <f t="shared" ca="1" si="7"/>
        <v>16</v>
      </c>
      <c r="K16" s="46">
        <f t="shared" ca="1" si="8"/>
        <v>16</v>
      </c>
    </row>
    <row r="17" spans="7:11" x14ac:dyDescent="0.3">
      <c r="G17" s="155"/>
      <c r="H17" s="91" t="s">
        <v>115</v>
      </c>
      <c r="I17" s="206"/>
      <c r="J17" s="47">
        <f t="shared" ca="1" si="7"/>
        <v>7</v>
      </c>
      <c r="K17" s="46">
        <f t="shared" ca="1" si="8"/>
        <v>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9"/>
  <sheetViews>
    <sheetView showGridLines="0" tabSelected="1" zoomScaleNormal="100" workbookViewId="0">
      <pane xSplit="1" ySplit="1" topLeftCell="C2" activePane="bottomRight" state="frozen"/>
      <selection pane="topRight"/>
      <selection pane="bottomLeft"/>
      <selection pane="bottomRight" activeCell="I3" sqref="I3"/>
    </sheetView>
  </sheetViews>
  <sheetFormatPr defaultColWidth="9.69921875" defaultRowHeight="15.6" x14ac:dyDescent="0.3"/>
  <cols>
    <col min="1" max="1" width="9.5" style="1" bestFit="1" customWidth="1"/>
    <col min="2" max="2" width="5.59765625" style="1" hidden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8.59765625" style="48" customWidth="1"/>
    <col min="8" max="8" width="2.8984375" style="48" bestFit="1" customWidth="1"/>
    <col min="9" max="9" width="6.199218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8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16384" width="9.69921875" style="48"/>
  </cols>
  <sheetData>
    <row r="1" spans="1:29" s="16" customFormat="1" ht="32.4" thickTop="1" thickBot="1" x14ac:dyDescent="0.35">
      <c r="A1" s="30" t="s">
        <v>0</v>
      </c>
      <c r="B1" s="149" t="s">
        <v>99</v>
      </c>
      <c r="C1" s="49" t="s">
        <v>42</v>
      </c>
      <c r="D1" s="50" t="s">
        <v>41</v>
      </c>
      <c r="E1" s="51" t="s">
        <v>43</v>
      </c>
      <c r="F1" s="42" t="s">
        <v>64</v>
      </c>
      <c r="G1" s="40" t="s">
        <v>44</v>
      </c>
      <c r="H1" s="41"/>
      <c r="I1" s="29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25" t="s">
        <v>68</v>
      </c>
      <c r="Q1" s="52" t="s">
        <v>65</v>
      </c>
      <c r="R1" s="26" t="s">
        <v>52</v>
      </c>
      <c r="S1" s="27" t="s">
        <v>53</v>
      </c>
      <c r="T1" s="28" t="s">
        <v>66</v>
      </c>
      <c r="U1" s="23" t="s">
        <v>69</v>
      </c>
      <c r="V1" s="31" t="s">
        <v>54</v>
      </c>
      <c r="W1" s="32" t="s">
        <v>55</v>
      </c>
      <c r="X1" s="35" t="s">
        <v>56</v>
      </c>
      <c r="Y1" s="53" t="s">
        <v>67</v>
      </c>
      <c r="Z1" s="36" t="s">
        <v>57</v>
      </c>
      <c r="AA1" s="34" t="s">
        <v>58</v>
      </c>
      <c r="AB1" s="32" t="s">
        <v>59</v>
      </c>
      <c r="AC1" s="33" t="s">
        <v>60</v>
      </c>
    </row>
    <row r="2" spans="1:29" ht="16.2" thickTop="1" x14ac:dyDescent="0.3">
      <c r="A2" s="96" t="s">
        <v>97</v>
      </c>
      <c r="B2" s="150">
        <v>1</v>
      </c>
      <c r="C2" s="92">
        <f>14</f>
        <v>14</v>
      </c>
      <c r="D2" s="162">
        <f>15</f>
        <v>15</v>
      </c>
      <c r="E2" s="97">
        <f>18</f>
        <v>18</v>
      </c>
      <c r="F2" s="98">
        <v>0</v>
      </c>
      <c r="G2" s="141" t="s">
        <v>61</v>
      </c>
      <c r="H2" s="99">
        <v>0</v>
      </c>
      <c r="I2" s="100">
        <v>10</v>
      </c>
      <c r="J2" s="101"/>
      <c r="K2" s="102"/>
      <c r="L2" s="144"/>
      <c r="M2" s="148"/>
      <c r="N2" s="143" t="s">
        <v>114</v>
      </c>
      <c r="O2" s="104"/>
      <c r="P2" s="105"/>
      <c r="Q2" s="147" t="s">
        <v>96</v>
      </c>
      <c r="R2" s="145" t="s">
        <v>96</v>
      </c>
      <c r="S2" s="107"/>
      <c r="T2" s="108"/>
      <c r="U2" s="109"/>
      <c r="V2" s="93"/>
      <c r="W2" s="94">
        <f t="shared" ref="W2:W4" si="0">SUM(I2:U2)</f>
        <v>10</v>
      </c>
      <c r="X2" s="110"/>
      <c r="Y2" s="111"/>
      <c r="Z2" s="112"/>
      <c r="AA2" s="95">
        <v>53</v>
      </c>
      <c r="AB2" s="56">
        <f t="shared" ref="AB2:AB3" si="1">SUM(Z2:AA2)-(W2+X2)</f>
        <v>43</v>
      </c>
      <c r="AC2" s="142">
        <f t="shared" ref="AC2:AC3" si="2">SMALL(AA2:AB2,1)+Y2</f>
        <v>43</v>
      </c>
    </row>
    <row r="3" spans="1:29" x14ac:dyDescent="0.3">
      <c r="A3" s="96" t="s">
        <v>104</v>
      </c>
      <c r="B3" s="150">
        <v>1</v>
      </c>
      <c r="C3" s="92">
        <f>13</f>
        <v>13</v>
      </c>
      <c r="D3" s="113">
        <f>21</f>
        <v>21</v>
      </c>
      <c r="E3" s="97">
        <f>23</f>
        <v>23</v>
      </c>
      <c r="F3" s="98">
        <v>0</v>
      </c>
      <c r="G3" s="141" t="s">
        <v>61</v>
      </c>
      <c r="H3" s="99">
        <v>0</v>
      </c>
      <c r="I3" s="100"/>
      <c r="J3" s="101"/>
      <c r="K3" s="102"/>
      <c r="L3" s="144"/>
      <c r="M3" s="148"/>
      <c r="N3" s="143" t="s">
        <v>113</v>
      </c>
      <c r="O3" s="104"/>
      <c r="P3" s="105"/>
      <c r="Q3" s="147" t="s">
        <v>96</v>
      </c>
      <c r="R3" s="145" t="s">
        <v>96</v>
      </c>
      <c r="S3" s="107"/>
      <c r="T3" s="108"/>
      <c r="U3" s="109"/>
      <c r="V3" s="93"/>
      <c r="W3" s="94">
        <f t="shared" si="0"/>
        <v>0</v>
      </c>
      <c r="X3" s="110"/>
      <c r="Y3" s="111"/>
      <c r="Z3" s="112"/>
      <c r="AA3" s="95">
        <v>71</v>
      </c>
      <c r="AB3" s="56">
        <f t="shared" si="1"/>
        <v>71</v>
      </c>
      <c r="AC3" s="142">
        <f t="shared" si="2"/>
        <v>71</v>
      </c>
    </row>
    <row r="4" spans="1:29" x14ac:dyDescent="0.3">
      <c r="A4" s="202"/>
      <c r="B4" s="204">
        <v>1</v>
      </c>
      <c r="C4" s="92"/>
      <c r="D4" s="113"/>
      <c r="E4" s="97"/>
      <c r="F4" s="98">
        <v>0</v>
      </c>
      <c r="G4" s="141" t="s">
        <v>61</v>
      </c>
      <c r="H4" s="99">
        <v>0</v>
      </c>
      <c r="I4" s="100"/>
      <c r="J4" s="101"/>
      <c r="K4" s="102"/>
      <c r="L4" s="144"/>
      <c r="M4" s="148"/>
      <c r="N4" s="103"/>
      <c r="O4" s="104"/>
      <c r="P4" s="105"/>
      <c r="Q4" s="147"/>
      <c r="R4" s="145"/>
      <c r="S4" s="107"/>
      <c r="T4" s="108"/>
      <c r="U4" s="109"/>
      <c r="V4" s="93"/>
      <c r="W4" s="94">
        <f t="shared" si="0"/>
        <v>0</v>
      </c>
      <c r="X4" s="110"/>
      <c r="Y4" s="111"/>
      <c r="Z4" s="112"/>
      <c r="AA4" s="95"/>
      <c r="AB4" s="56">
        <f t="shared" ref="AB4" si="3">SUM(Z4:AA4)-(W4+X4)</f>
        <v>0</v>
      </c>
      <c r="AC4" s="142">
        <f t="shared" ref="AC4" si="4">SMALL(AA4:AB4,1)+Y4</f>
        <v>0</v>
      </c>
    </row>
    <row r="5" spans="1:29" x14ac:dyDescent="0.3">
      <c r="A5" s="163" t="s">
        <v>117</v>
      </c>
      <c r="B5" s="164"/>
      <c r="C5" s="92">
        <v>13</v>
      </c>
      <c r="D5" s="113">
        <v>17</v>
      </c>
      <c r="E5" s="97">
        <v>20</v>
      </c>
      <c r="F5" s="98">
        <v>0</v>
      </c>
      <c r="G5" s="141" t="s">
        <v>61</v>
      </c>
      <c r="H5" s="99">
        <v>0</v>
      </c>
      <c r="I5" s="100"/>
      <c r="J5" s="101"/>
      <c r="K5" s="102"/>
      <c r="L5" s="144"/>
      <c r="M5" s="148"/>
      <c r="N5" s="143"/>
      <c r="O5" s="104"/>
      <c r="P5" s="192" t="s">
        <v>96</v>
      </c>
      <c r="Q5" s="106"/>
      <c r="R5" s="145" t="s">
        <v>96</v>
      </c>
      <c r="S5" s="107"/>
      <c r="T5" s="108"/>
      <c r="U5" s="109"/>
      <c r="V5" s="93"/>
      <c r="W5" s="94">
        <f t="shared" ref="W5:W9" si="5">SUM(I5:U5)</f>
        <v>0</v>
      </c>
      <c r="X5" s="110"/>
      <c r="Y5" s="111"/>
      <c r="Z5" s="112"/>
      <c r="AA5" s="95">
        <v>50</v>
      </c>
      <c r="AB5" s="56">
        <f t="shared" ref="AB5:AB9" si="6">SUM(Z5:AA5)-(W5+X5)</f>
        <v>50</v>
      </c>
      <c r="AC5" s="142">
        <f t="shared" ref="AC5:AC9" si="7">SMALL(AA5:AB5,1)+Y5</f>
        <v>50</v>
      </c>
    </row>
    <row r="6" spans="1:29" x14ac:dyDescent="0.3">
      <c r="A6" s="163" t="s">
        <v>119</v>
      </c>
      <c r="B6" s="164">
        <v>2</v>
      </c>
      <c r="C6" s="92">
        <v>17</v>
      </c>
      <c r="D6" s="113">
        <v>12</v>
      </c>
      <c r="E6" s="97">
        <v>19</v>
      </c>
      <c r="F6" s="98">
        <v>0</v>
      </c>
      <c r="G6" s="141" t="s">
        <v>61</v>
      </c>
      <c r="H6" s="99">
        <v>0</v>
      </c>
      <c r="I6" s="100"/>
      <c r="J6" s="101"/>
      <c r="K6" s="102"/>
      <c r="L6" s="144"/>
      <c r="M6" s="148"/>
      <c r="N6" s="143"/>
      <c r="O6" s="104"/>
      <c r="P6" s="192" t="s">
        <v>96</v>
      </c>
      <c r="Q6" s="106"/>
      <c r="R6" s="114"/>
      <c r="S6" s="107"/>
      <c r="T6" s="108"/>
      <c r="U6" s="109"/>
      <c r="V6" s="93"/>
      <c r="W6" s="94">
        <f t="shared" si="5"/>
        <v>0</v>
      </c>
      <c r="X6" s="110">
        <v>8</v>
      </c>
      <c r="Y6" s="111"/>
      <c r="Z6" s="112"/>
      <c r="AA6" s="95">
        <v>45</v>
      </c>
      <c r="AB6" s="56">
        <f t="shared" si="6"/>
        <v>37</v>
      </c>
      <c r="AC6" s="142">
        <f t="shared" si="7"/>
        <v>37</v>
      </c>
    </row>
    <row r="7" spans="1:29" x14ac:dyDescent="0.3">
      <c r="A7" s="163" t="s">
        <v>118</v>
      </c>
      <c r="B7" s="164">
        <v>2</v>
      </c>
      <c r="C7" s="92">
        <v>14</v>
      </c>
      <c r="D7" s="113">
        <v>14</v>
      </c>
      <c r="E7" s="97">
        <v>18</v>
      </c>
      <c r="F7" s="98">
        <v>0</v>
      </c>
      <c r="G7" s="141" t="s">
        <v>61</v>
      </c>
      <c r="H7" s="99">
        <v>0</v>
      </c>
      <c r="I7" s="100"/>
      <c r="J7" s="101"/>
      <c r="K7" s="102"/>
      <c r="L7" s="144"/>
      <c r="M7" s="148"/>
      <c r="N7" s="143"/>
      <c r="O7" s="104"/>
      <c r="P7" s="192" t="s">
        <v>96</v>
      </c>
      <c r="Q7" s="106"/>
      <c r="R7" s="145" t="s">
        <v>96</v>
      </c>
      <c r="S7" s="107"/>
      <c r="T7" s="108"/>
      <c r="U7" s="109"/>
      <c r="V7" s="93"/>
      <c r="W7" s="94">
        <f t="shared" si="5"/>
        <v>0</v>
      </c>
      <c r="X7" s="110"/>
      <c r="Y7" s="111"/>
      <c r="Z7" s="112"/>
      <c r="AA7" s="95">
        <v>40</v>
      </c>
      <c r="AB7" s="56">
        <f t="shared" si="6"/>
        <v>40</v>
      </c>
      <c r="AC7" s="142">
        <f t="shared" si="7"/>
        <v>40</v>
      </c>
    </row>
    <row r="8" spans="1:29" x14ac:dyDescent="0.3">
      <c r="A8" s="163" t="s">
        <v>116</v>
      </c>
      <c r="B8" s="164">
        <v>2</v>
      </c>
      <c r="C8" s="92">
        <v>13</v>
      </c>
      <c r="D8" s="113">
        <v>11</v>
      </c>
      <c r="E8" s="97">
        <v>14</v>
      </c>
      <c r="F8" s="98">
        <v>0</v>
      </c>
      <c r="G8" s="141" t="s">
        <v>61</v>
      </c>
      <c r="H8" s="99">
        <v>0</v>
      </c>
      <c r="I8" s="100"/>
      <c r="J8" s="101"/>
      <c r="K8" s="102"/>
      <c r="L8" s="144"/>
      <c r="M8" s="148"/>
      <c r="N8" s="143"/>
      <c r="O8" s="104"/>
      <c r="P8" s="192" t="s">
        <v>96</v>
      </c>
      <c r="Q8" s="106"/>
      <c r="R8" s="145" t="s">
        <v>96</v>
      </c>
      <c r="S8" s="107"/>
      <c r="T8" s="108"/>
      <c r="U8" s="109"/>
      <c r="V8" s="93"/>
      <c r="W8" s="94">
        <f t="shared" si="5"/>
        <v>0</v>
      </c>
      <c r="X8" s="110"/>
      <c r="Y8" s="111"/>
      <c r="Z8" s="112"/>
      <c r="AA8" s="95">
        <v>25</v>
      </c>
      <c r="AB8" s="56">
        <f t="shared" si="6"/>
        <v>25</v>
      </c>
      <c r="AC8" s="142">
        <f t="shared" si="7"/>
        <v>25</v>
      </c>
    </row>
    <row r="9" spans="1:29" x14ac:dyDescent="0.3">
      <c r="A9" s="163" t="s">
        <v>120</v>
      </c>
      <c r="B9" s="164">
        <v>2</v>
      </c>
      <c r="C9" s="92">
        <v>12</v>
      </c>
      <c r="D9" s="113">
        <v>17</v>
      </c>
      <c r="E9" s="97">
        <v>19</v>
      </c>
      <c r="F9" s="98">
        <v>0</v>
      </c>
      <c r="G9" s="141" t="s">
        <v>61</v>
      </c>
      <c r="H9" s="99">
        <v>0</v>
      </c>
      <c r="I9" s="100"/>
      <c r="J9" s="101"/>
      <c r="K9" s="102"/>
      <c r="L9" s="144"/>
      <c r="M9" s="148"/>
      <c r="N9" s="143"/>
      <c r="O9" s="104"/>
      <c r="P9" s="192" t="s">
        <v>96</v>
      </c>
      <c r="Q9" s="106"/>
      <c r="R9" s="114"/>
      <c r="S9" s="193" t="s">
        <v>96</v>
      </c>
      <c r="T9" s="108"/>
      <c r="U9" s="109"/>
      <c r="V9" s="93"/>
      <c r="W9" s="94">
        <f t="shared" si="5"/>
        <v>0</v>
      </c>
      <c r="X9" s="110"/>
      <c r="Y9" s="111"/>
      <c r="Z9" s="112"/>
      <c r="AA9" s="95">
        <v>30</v>
      </c>
      <c r="AB9" s="56">
        <f t="shared" si="6"/>
        <v>30</v>
      </c>
      <c r="AC9" s="142">
        <f t="shared" si="7"/>
        <v>30</v>
      </c>
    </row>
  </sheetData>
  <sortState xmlns:xlrd2="http://schemas.microsoft.com/office/spreadsheetml/2017/richdata2" ref="A2:AC3">
    <sortCondition ref="A2:A3"/>
  </sortState>
  <conditionalFormatting sqref="AC2 AC4 AC6:AC9">
    <cfRule type="cellIs" dxfId="5" priority="283" stopIfTrue="1" operator="lessThan">
      <formula>0.5</formula>
    </cfRule>
    <cfRule type="cellIs" dxfId="4" priority="284" operator="lessThan">
      <formula>0.5*AA2</formula>
    </cfRule>
  </conditionalFormatting>
  <conditionalFormatting sqref="AC3">
    <cfRule type="cellIs" dxfId="3" priority="57" stopIfTrue="1" operator="lessThan">
      <formula>0.5</formula>
    </cfRule>
    <cfRule type="cellIs" dxfId="2" priority="58" operator="lessThan">
      <formula>0.5*AA3</formula>
    </cfRule>
  </conditionalFormatting>
  <conditionalFormatting sqref="AC5">
    <cfRule type="cellIs" dxfId="1" priority="1" stopIfTrue="1" operator="lessThan">
      <formula>0.5</formula>
    </cfRule>
    <cfRule type="cellIs" dxfId="0" priority="2" operator="lessThan">
      <formula>0.5*AA5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96" t="s">
        <v>11</v>
      </c>
      <c r="I1" s="196" t="s">
        <v>109</v>
      </c>
      <c r="J1" s="196" t="s">
        <v>110</v>
      </c>
      <c r="K1" s="196" t="s">
        <v>111</v>
      </c>
      <c r="L1" s="4" t="s">
        <v>112</v>
      </c>
    </row>
    <row r="2" spans="1:20" x14ac:dyDescent="0.3">
      <c r="B2" s="6" t="s">
        <v>12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7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13</v>
      </c>
      <c r="H2" s="197">
        <f ca="1">RANDBETWEEN(1,3)+RANDBETWEEN(1,3)+RANDBETWEEN(1,3)+RANDBETWEEN(1,3)+RANDBETWEEN(1,3)+RANDBETWEEN(1,3)</f>
        <v>12</v>
      </c>
      <c r="I2" s="197">
        <f ca="1">RANDBETWEEN(1,3)+RANDBETWEEN(1,3)+RANDBETWEEN(1,3)+RANDBETWEEN(1,3)+RANDBETWEEN(1,3)+RANDBETWEEN(1,3)+RANDBETWEEN(1,3)</f>
        <v>17</v>
      </c>
      <c r="J2" s="197">
        <f ca="1">RANDBETWEEN(1,3)+RANDBETWEEN(1,3)+RANDBETWEEN(1,3)+RANDBETWEEN(1,3)+RANDBETWEEN(1,3)+RANDBETWEEN(1,3)+RANDBETWEEN(1,3)+RANDBETWEEN(1,3)</f>
        <v>16</v>
      </c>
      <c r="K2" s="197">
        <f ca="1">RANDBETWEEN(1,3)+RANDBETWEEN(1,3)+RANDBETWEEN(1,3)+RANDBETWEEN(1,3)+RANDBETWEEN(1,3)+RANDBETWEEN(1,3)+RANDBETWEEN(1,3)+RANDBETWEEN(1,3)+RANDBETWEEN(1,3)</f>
        <v>17</v>
      </c>
      <c r="L2" s="8">
        <f ca="1">RANDBETWEEN(1,3)+RANDBETWEEN(1,3)+RANDBETWEEN(1,3)+RANDBETWEEN(1,3)+RANDBETWEEN(1,3)+RANDBETWEEN(1,3)+RANDBETWEEN(1,3)+RANDBETWEEN(1,3)+RANDBETWEEN(1,3)+RANDBETWEEN(1,3)</f>
        <v>18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5</v>
      </c>
      <c r="E3" s="10">
        <f ca="1">RANDBETWEEN(1,4)+RANDBETWEEN(1,4)+RANDBETWEEN(1,4)</f>
        <v>9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12</v>
      </c>
      <c r="H3" s="198">
        <f ca="1">RANDBETWEEN(1,4)+RANDBETWEEN(1,4)+RANDBETWEEN(1,4)+RANDBETWEEN(1,4)+RANDBETWEEN(1,4)+RANDBETWEEN(1,4)</f>
        <v>14</v>
      </c>
      <c r="I3" s="198">
        <f ca="1">RANDBETWEEN(1,4)+RANDBETWEEN(1,4)+RANDBETWEEN(1,4)+RANDBETWEEN(1,4)+RANDBETWEEN(1,4)+RANDBETWEEN(1,4)+RANDBETWEEN(1,4)</f>
        <v>16</v>
      </c>
      <c r="J3" s="198">
        <f ca="1">RANDBETWEEN(1,4)+RANDBETWEEN(1,4)+RANDBETWEEN(1,4)+RANDBETWEEN(1,4)+RANDBETWEEN(1,4)+RANDBETWEEN(1,4)+RANDBETWEEN(1,4)+RANDBETWEEN(1,4)</f>
        <v>24</v>
      </c>
      <c r="K3" s="198">
        <f ca="1">RANDBETWEEN(1,4)+RANDBETWEEN(1,4)+RANDBETWEEN(1,4)+RANDBETWEEN(1,4)+RANDBETWEEN(1,4)+RANDBETWEEN(1,4)+RANDBETWEEN(1,4)+RANDBETWEEN(1,4)+RANDBETWEEN(1,4)</f>
        <v>22</v>
      </c>
      <c r="L3" s="11">
        <f ca="1">RANDBETWEEN(1,4)+RANDBETWEEN(1,4)+RANDBETWEEN(1,4)+RANDBETWEEN(1,4)+RANDBETWEEN(1,4)+RANDBETWEEN(1,4)+RANDBETWEEN(1,4)+RANDBETWEEN(1,4)+RANDBETWEEN(1,4)+RANDBETWEEN(1,4)</f>
        <v>27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5</v>
      </c>
      <c r="D4" s="10">
        <f ca="1">RANDBETWEEN(1,6)+RANDBETWEEN(1,6)</f>
        <v>4</v>
      </c>
      <c r="E4" s="10">
        <f ca="1">RANDBETWEEN(1,6)+RANDBETWEEN(1,6)+RANDBETWEEN(1,6)</f>
        <v>12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12</v>
      </c>
      <c r="H4" s="198">
        <f ca="1">RANDBETWEEN(1,6)+RANDBETWEEN(1,6)+RANDBETWEEN(1,6)+RANDBETWEEN(1,6)+RANDBETWEEN(1,6)+RANDBETWEEN(1,6)</f>
        <v>26</v>
      </c>
      <c r="I4" s="198">
        <f ca="1">RANDBETWEEN(1,6)+RANDBETWEEN(1,6)+RANDBETWEEN(1,6)+RANDBETWEEN(1,6)+RANDBETWEEN(1,6)+RANDBETWEEN(1,6)+RANDBETWEEN(1,6)</f>
        <v>23</v>
      </c>
      <c r="J4" s="198">
        <f ca="1">RANDBETWEEN(1,6)+RANDBETWEEN(1,6)+RANDBETWEEN(1,6)+RANDBETWEEN(1,6)+RANDBETWEEN(1,6)+RANDBETWEEN(1,6)+RANDBETWEEN(1,6)+RANDBETWEEN(1,6)</f>
        <v>33</v>
      </c>
      <c r="K4" s="198">
        <f ca="1">RANDBETWEEN(1,6)+RANDBETWEEN(1,6)+RANDBETWEEN(1,6)+RANDBETWEEN(1,6)+RANDBETWEEN(1,6)+RANDBETWEEN(1,6)+RANDBETWEEN(1,6)+RANDBETWEEN(1,6)+RANDBETWEEN(1,6)</f>
        <v>32</v>
      </c>
      <c r="L4" s="11">
        <f ca="1">RANDBETWEEN(1,6)+RANDBETWEEN(1,6)+RANDBETWEEN(1,6)+RANDBETWEEN(1,6)+RANDBETWEEN(1,6)+RANDBETWEEN(1,6)+RANDBETWEEN(1,6)+RANDBETWEEN(1,6)+RANDBETWEEN(1,6)+RANDBETWEEN(1,6)</f>
        <v>43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1</v>
      </c>
      <c r="D5" s="10">
        <f ca="1">RANDBETWEEN(1,8)+RANDBETWEEN(1,8)</f>
        <v>10</v>
      </c>
      <c r="E5" s="10">
        <f ca="1">RANDBETWEEN(1,8)+RANDBETWEEN(1,8)+RANDBETWEEN(1,8)</f>
        <v>6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30</v>
      </c>
      <c r="H5" s="198">
        <f ca="1">RANDBETWEEN(1,8)+RANDBETWEEN(1,8)+RANDBETWEEN(1,8)+RANDBETWEEN(1,8)+RANDBETWEEN(1,8)+RANDBETWEEN(1,8)</f>
        <v>27</v>
      </c>
      <c r="I5" s="198">
        <f ca="1">RANDBETWEEN(1,8)+RANDBETWEEN(1,8)+RANDBETWEEN(1,8)+RANDBETWEEN(1,8)+RANDBETWEEN(1,8)+RANDBETWEEN(1,8)+RANDBETWEEN(1,8)</f>
        <v>35</v>
      </c>
      <c r="J5" s="198">
        <f ca="1">RANDBETWEEN(1,8)+RANDBETWEEN(1,8)+RANDBETWEEN(1,8)+RANDBETWEEN(1,8)+RANDBETWEEN(1,8)+RANDBETWEEN(1,8)+RANDBETWEEN(1,8)+RANDBETWEEN(1,8)</f>
        <v>41</v>
      </c>
      <c r="K5" s="198">
        <f ca="1">RANDBETWEEN(1,8)+RANDBETWEEN(1,8)+RANDBETWEEN(1,8)+RANDBETWEEN(1,8)+RANDBETWEEN(1,8)+RANDBETWEEN(1,8)+RANDBETWEEN(1,8)+RANDBETWEEN(1,8)+RANDBETWEEN(1,8)</f>
        <v>45</v>
      </c>
      <c r="L5" s="11">
        <f ca="1">RANDBETWEEN(1,8)+RANDBETWEEN(1,8)+RANDBETWEEN(1,8)+RANDBETWEEN(1,8)+RANDBETWEEN(1,8)+RANDBETWEEN(1,8)+RANDBETWEEN(1,8)+RANDBETWEEN(1,8)+RANDBETWEEN(1,8)+RANDBETWEEN(1,8)</f>
        <v>58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9</v>
      </c>
      <c r="D6" s="10">
        <f ca="1">RANDBETWEEN(1,10)+RANDBETWEEN(1,10)</f>
        <v>10</v>
      </c>
      <c r="E6" s="10">
        <f ca="1">RANDBETWEEN(1,10)+RANDBETWEEN(1,10)+RANDBETWEEN(1,10)</f>
        <v>11</v>
      </c>
      <c r="F6" s="10">
        <f ca="1">RANDBETWEEN(1,10)+RANDBETWEEN(1,10)+RANDBETWEEN(1,10)+RANDBETWEEN(1,10)</f>
        <v>27</v>
      </c>
      <c r="G6" s="10">
        <f ca="1">RANDBETWEEN(1,10)+RANDBETWEEN(1,10)+RANDBETWEEN(1,10)+RANDBETWEEN(1,10)+RANDBETWEEN(1,10)</f>
        <v>23</v>
      </c>
      <c r="H6" s="198">
        <f ca="1">RANDBETWEEN(1,10)+RANDBETWEEN(1,10)+RANDBETWEEN(1,10)+RANDBETWEEN(1,10)+RANDBETWEEN(1,10)+RANDBETWEEN(1,10)</f>
        <v>33</v>
      </c>
      <c r="I6" s="198">
        <f ca="1">RANDBETWEEN(1,10)+RANDBETWEEN(1,10)+RANDBETWEEN(1,10)+RANDBETWEEN(1,10)+RANDBETWEEN(1,10)+RANDBETWEEN(1,10)+RANDBETWEEN(1,10)</f>
        <v>35</v>
      </c>
      <c r="J6" s="198">
        <f ca="1">RANDBETWEEN(1,10)+RANDBETWEEN(1,10)+RANDBETWEEN(1,10)+RANDBETWEEN(1,10)+RANDBETWEEN(1,10)+RANDBETWEEN(1,10)+RANDBETWEEN(1,10)+RANDBETWEEN(1,10)</f>
        <v>53</v>
      </c>
      <c r="K6" s="198">
        <f ca="1">RANDBETWEEN(1,10)+RANDBETWEEN(1,10)+RANDBETWEEN(1,10)+RANDBETWEEN(1,10)+RANDBETWEEN(1,10)+RANDBETWEEN(1,10)+RANDBETWEEN(1,10)+RANDBETWEEN(1,10)+RANDBETWEEN(1,10)</f>
        <v>42</v>
      </c>
      <c r="L6" s="11">
        <f ca="1">RANDBETWEEN(1,10)+RANDBETWEEN(1,10)+RANDBETWEEN(1,10)+RANDBETWEEN(1,10)+RANDBETWEEN(1,10)+RANDBETWEEN(1,10)+RANDBETWEEN(1,10)+RANDBETWEEN(1,10)+RANDBETWEEN(1,10)+RANDBETWEEN(1,10)</f>
        <v>71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</v>
      </c>
      <c r="D7" s="10">
        <f ca="1">RANDBETWEEN(1,12)+RANDBETWEEN(1,12)</f>
        <v>7</v>
      </c>
      <c r="E7" s="10">
        <f ca="1">RANDBETWEEN(1,12)+RANDBETWEEN(1,12)+RANDBETWEEN(1,12)</f>
        <v>14</v>
      </c>
      <c r="F7" s="10">
        <f ca="1">RANDBETWEEN(1,12)+RANDBETWEEN(1,12)+RANDBETWEEN(1,12)+RANDBETWEEN(1,12)</f>
        <v>26</v>
      </c>
      <c r="G7" s="10">
        <f ca="1">RANDBETWEEN(1,12)+RANDBETWEEN(1,12)+RANDBETWEEN(1,12)+RANDBETWEEN(1,12)+RANDBETWEEN(1,12)</f>
        <v>48</v>
      </c>
      <c r="H7" s="198">
        <f ca="1">RANDBETWEEN(1,12)+RANDBETWEEN(1,12)+RANDBETWEEN(1,12)+RANDBETWEEN(1,12)+RANDBETWEEN(1,12)+RANDBETWEEN(1,12)</f>
        <v>43</v>
      </c>
      <c r="I7" s="198">
        <f ca="1">RANDBETWEEN(1,12)+RANDBETWEEN(1,12)+RANDBETWEEN(1,12)+RANDBETWEEN(1,12)+RANDBETWEEN(1,12)+RANDBETWEEN(1,12)+RANDBETWEEN(1,12)</f>
        <v>45</v>
      </c>
      <c r="J7" s="198">
        <f ca="1">RANDBETWEEN(1,12)+RANDBETWEEN(1,12)+RANDBETWEEN(1,12)+RANDBETWEEN(1,12)+RANDBETWEEN(1,12)+RANDBETWEEN(1,12)+RANDBETWEEN(1,12)+RANDBETWEEN(1,12)</f>
        <v>53</v>
      </c>
      <c r="K7" s="198">
        <f ca="1">RANDBETWEEN(1,12)+RANDBETWEEN(1,12)+RANDBETWEEN(1,12)+RANDBETWEEN(1,12)+RANDBETWEEN(1,12)+RANDBETWEEN(1,12)+RANDBETWEEN(1,12)+RANDBETWEEN(1,12)+RANDBETWEEN(1,12)</f>
        <v>58</v>
      </c>
      <c r="L7" s="11">
        <f ca="1">RANDBETWEEN(1,12)+RANDBETWEEN(1,12)+RANDBETWEEN(1,12)+RANDBETWEEN(1,12)+RANDBETWEEN(1,12)+RANDBETWEEN(1,12)+RANDBETWEEN(1,12)+RANDBETWEEN(1,12)+RANDBETWEEN(1,12)+RANDBETWEEN(1,12)</f>
        <v>59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</v>
      </c>
      <c r="D8" s="10">
        <f ca="1">RANDBETWEEN(1,20)+RANDBETWEEN(1,20)</f>
        <v>11</v>
      </c>
      <c r="E8" s="10">
        <f ca="1">RANDBETWEEN(1,20)+RANDBETWEEN(1,20)+RANDBETWEEN(1,20)</f>
        <v>36</v>
      </c>
      <c r="F8" s="10">
        <f ca="1">RANDBETWEEN(1,20)+RANDBETWEEN(1,20)+RANDBETWEEN(1,20)+RANDBETWEEN(1,20)</f>
        <v>35</v>
      </c>
      <c r="G8" s="10">
        <f ca="1">RANDBETWEEN(1,20)+RANDBETWEEN(1,20)+RANDBETWEEN(1,20)+RANDBETWEEN(1,20)+RANDBETWEEN(1,20)</f>
        <v>38</v>
      </c>
      <c r="H8" s="198">
        <f ca="1">RANDBETWEEN(1,20)+RANDBETWEEN(1,20)+RANDBETWEEN(1,20)+RANDBETWEEN(1,20)+RANDBETWEEN(1,20)+RANDBETWEEN(1,20)</f>
        <v>43</v>
      </c>
      <c r="I8" s="198">
        <f ca="1">RANDBETWEEN(1,20)+RANDBETWEEN(1,20)+RANDBETWEEN(1,20)+RANDBETWEEN(1,20)+RANDBETWEEN(1,20)+RANDBETWEEN(1,20)+RANDBETWEEN(1,20)</f>
        <v>61</v>
      </c>
      <c r="J8" s="198">
        <f ca="1">RANDBETWEEN(1,20)+RANDBETWEEN(1,20)+RANDBETWEEN(1,20)+RANDBETWEEN(1,20)+RANDBETWEEN(1,20)+RANDBETWEEN(1,20)+RANDBETWEEN(1,20)+RANDBETWEEN(1,20)</f>
        <v>113</v>
      </c>
      <c r="K8" s="198">
        <f ca="1">RANDBETWEEN(1,20)+RANDBETWEEN(1,20)+RANDBETWEEN(1,20)+RANDBETWEEN(1,20)+RANDBETWEEN(1,20)+RANDBETWEEN(1,20)+RANDBETWEEN(1,20)+RANDBETWEEN(1,20)+RANDBETWEEN(1,20)</f>
        <v>112</v>
      </c>
      <c r="L8" s="11">
        <f ca="1">RANDBETWEEN(1,20)+RANDBETWEEN(1,20)+RANDBETWEEN(1,20)+RANDBETWEEN(1,20)+RANDBETWEEN(1,20)+RANDBETWEEN(1,20)+RANDBETWEEN(1,20)+RANDBETWEEN(1,20)+RANDBETWEEN(1,20)+RANDBETWEEN(1,20)</f>
        <v>110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22</v>
      </c>
      <c r="D9" s="13">
        <f ca="1">RANDBETWEEN(1,100)+RANDBETWEEN(1,100)</f>
        <v>153</v>
      </c>
      <c r="E9" s="13">
        <f ca="1">RANDBETWEEN(1,100)+RANDBETWEEN(1,100)+RANDBETWEEN(1,100)</f>
        <v>218</v>
      </c>
      <c r="F9" s="13">
        <f ca="1">RANDBETWEEN(1,100)+RANDBETWEEN(1,100)+RANDBETWEEN(1,100)+RANDBETWEEN(1,100)</f>
        <v>94</v>
      </c>
      <c r="G9" s="13">
        <f ca="1">RANDBETWEEN(1,100)+RANDBETWEEN(1,100)+RANDBETWEEN(1,100)+RANDBETWEEN(1,100)+RANDBETWEEN(1,100)</f>
        <v>151</v>
      </c>
      <c r="H9" s="199">
        <f ca="1">RANDBETWEEN(1,100)+RANDBETWEEN(1,100)+RANDBETWEEN(1,100)+RANDBETWEEN(1,100)+RANDBETWEEN(1,100)+RANDBETWEEN(1,100)</f>
        <v>318</v>
      </c>
      <c r="I9" s="199">
        <f ca="1">RANDBETWEEN(1,100)+RANDBETWEEN(1,100)+RANDBETWEEN(1,100)+RANDBETWEEN(1,100)+RANDBETWEEN(1,100)+RANDBETWEEN(1,100)+RANDBETWEEN(1,100)</f>
        <v>268</v>
      </c>
      <c r="J9" s="199">
        <f ca="1">RANDBETWEEN(1,100)+RANDBETWEEN(1,100)+RANDBETWEEN(1,100)+RANDBETWEEN(1,100)+RANDBETWEEN(1,100)+RANDBETWEEN(1,100)+RANDBETWEEN(1,100)+RANDBETWEEN(1,100)</f>
        <v>422</v>
      </c>
      <c r="K9" s="199">
        <f ca="1">RANDBETWEEN(1,100)+RANDBETWEEN(1,100)+RANDBETWEEN(1,100)+RANDBETWEEN(1,100)+RANDBETWEEN(1,100)+RANDBETWEEN(1,100)+RANDBETWEEN(1,100)+RANDBETWEEN(1,100)+RANDBETWEEN(1,100)</f>
        <v>515</v>
      </c>
      <c r="L9" s="14">
        <f ca="1">RANDBETWEEN(1,100)+RANDBETWEEN(1,100)+RANDBETWEEN(1,100)+RANDBETWEEN(1,100)+RANDBETWEEN(1,100)+RANDBETWEEN(1,100)+RANDBETWEEN(1,100)+RANDBETWEEN(1,100)+RANDBETWEEN(1,100)+RANDBETWEEN(1,100)</f>
        <v>554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2022-05-22T12:01:38Z</dcterms:modified>
</cp:coreProperties>
</file>