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38CF5F7A-8716-466E-AA79-BB2B4B9F0A39}" xr6:coauthVersionLast="47" xr6:coauthVersionMax="47" xr10:uidLastSave="{00000000-0000-0000-0000-000000000000}"/>
  <bookViews>
    <workbookView xWindow="-108" yWindow="-108" windowWidth="23256" windowHeight="13176" tabRatio="498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5" l="1"/>
  <c r="D8" i="5"/>
  <c r="J13" i="7" l="1"/>
  <c r="K13" i="7" s="1"/>
  <c r="J12" i="7"/>
  <c r="K12" i="7" s="1"/>
  <c r="J11" i="7"/>
  <c r="K11" i="7" s="1"/>
  <c r="K22" i="9"/>
  <c r="N22" i="9" s="1"/>
  <c r="J22" i="9"/>
  <c r="K21" i="9"/>
  <c r="N21" i="9" s="1"/>
  <c r="J21" i="9"/>
  <c r="I12" i="9"/>
  <c r="M20" i="10"/>
  <c r="J20" i="10"/>
  <c r="K20" i="10" s="1"/>
  <c r="M19" i="10"/>
  <c r="J19" i="10"/>
  <c r="K19" i="10" s="1"/>
  <c r="M18" i="10"/>
  <c r="J18" i="10"/>
  <c r="K18" i="10" s="1"/>
  <c r="M17" i="10"/>
  <c r="J17" i="10"/>
  <c r="K17" i="10" s="1"/>
  <c r="D6" i="1"/>
  <c r="D5" i="1"/>
  <c r="D4" i="1"/>
  <c r="D3" i="1"/>
  <c r="D2" i="1"/>
  <c r="K9" i="9"/>
  <c r="N9" i="9" s="1"/>
  <c r="J9" i="9"/>
  <c r="K8" i="9"/>
  <c r="N8" i="9" s="1"/>
  <c r="J8" i="9"/>
  <c r="L21" i="9" l="1"/>
  <c r="L22" i="9"/>
  <c r="L8" i="9"/>
  <c r="L9" i="9"/>
  <c r="W11" i="5" l="1"/>
  <c r="W10" i="5"/>
  <c r="W9" i="5"/>
  <c r="W8" i="5"/>
  <c r="K24" i="9"/>
  <c r="N24" i="9" s="1"/>
  <c r="J24" i="9"/>
  <c r="L24" i="9" l="1"/>
  <c r="K17" i="9"/>
  <c r="N17" i="9" s="1"/>
  <c r="J17" i="9"/>
  <c r="K16" i="9"/>
  <c r="N16" i="9" s="1"/>
  <c r="J16" i="9"/>
  <c r="D16" i="7"/>
  <c r="E16" i="7" s="1"/>
  <c r="D15" i="7"/>
  <c r="E15" i="7" s="1"/>
  <c r="D14" i="7"/>
  <c r="E14" i="7" s="1"/>
  <c r="K18" i="9"/>
  <c r="J18" i="9"/>
  <c r="K15" i="9"/>
  <c r="N15" i="9" s="1"/>
  <c r="J15" i="9"/>
  <c r="J19" i="9"/>
  <c r="K19" i="9"/>
  <c r="N19" i="9" s="1"/>
  <c r="W6" i="5"/>
  <c r="AB6" i="5" s="1"/>
  <c r="AC6" i="5" s="1"/>
  <c r="D13" i="7"/>
  <c r="E13" i="7" s="1"/>
  <c r="D12" i="7"/>
  <c r="E12" i="7" s="1"/>
  <c r="D11" i="7"/>
  <c r="E11" i="7" s="1"/>
  <c r="K10" i="9"/>
  <c r="N10" i="9" s="1"/>
  <c r="J10" i="9"/>
  <c r="K7" i="9"/>
  <c r="N7" i="9" s="1"/>
  <c r="J7" i="9"/>
  <c r="L17" i="9" l="1"/>
  <c r="L16" i="9"/>
  <c r="L18" i="9"/>
  <c r="N18" i="9"/>
  <c r="L15" i="9"/>
  <c r="L19" i="9"/>
  <c r="L7" i="9"/>
  <c r="L10" i="9"/>
  <c r="K13" i="9"/>
  <c r="N13" i="9" s="1"/>
  <c r="J13" i="9"/>
  <c r="K12" i="9"/>
  <c r="N12" i="9" s="1"/>
  <c r="J12" i="9"/>
  <c r="K11" i="9"/>
  <c r="N11" i="9" s="1"/>
  <c r="J11" i="9"/>
  <c r="K14" i="9"/>
  <c r="N14" i="9" s="1"/>
  <c r="J14" i="9"/>
  <c r="D10" i="7"/>
  <c r="E10" i="7" s="1"/>
  <c r="D9" i="7"/>
  <c r="E9" i="7" s="1"/>
  <c r="D8" i="7"/>
  <c r="E8" i="7" s="1"/>
  <c r="E5" i="1"/>
  <c r="K27" i="9"/>
  <c r="N27" i="9" s="1"/>
  <c r="J27" i="9"/>
  <c r="E4" i="5"/>
  <c r="C4" i="5"/>
  <c r="W2" i="5"/>
  <c r="W3" i="5"/>
  <c r="W4" i="5"/>
  <c r="AB4" i="5" s="1"/>
  <c r="AC4" i="5" s="1"/>
  <c r="W5" i="5"/>
  <c r="AB5" i="5" s="1"/>
  <c r="AC5" i="5" s="1"/>
  <c r="W7" i="5"/>
  <c r="D7" i="7"/>
  <c r="E7" i="7" s="1"/>
  <c r="D6" i="7"/>
  <c r="E6" i="7" s="1"/>
  <c r="D5" i="7"/>
  <c r="E5" i="7" s="1"/>
  <c r="K6" i="9"/>
  <c r="N6" i="9" s="1"/>
  <c r="J6" i="9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4" i="10"/>
  <c r="K4" i="10" s="1"/>
  <c r="J7" i="10"/>
  <c r="K7" i="10" s="1"/>
  <c r="L11" i="9" l="1"/>
  <c r="L13" i="9"/>
  <c r="L12" i="9"/>
  <c r="L14" i="9"/>
  <c r="L27" i="9"/>
  <c r="L6" i="9"/>
  <c r="K25" i="9"/>
  <c r="N25" i="9" s="1"/>
  <c r="J25" i="9"/>
  <c r="K26" i="9"/>
  <c r="N26" i="9" s="1"/>
  <c r="J26" i="9"/>
  <c r="K23" i="9"/>
  <c r="N23" i="9" s="1"/>
  <c r="J23" i="9"/>
  <c r="AB11" i="5"/>
  <c r="AC11" i="5" s="1"/>
  <c r="J4" i="9"/>
  <c r="K4" i="9"/>
  <c r="N4" i="9" s="1"/>
  <c r="E4" i="1"/>
  <c r="D4" i="7"/>
  <c r="E4" i="7" s="1"/>
  <c r="D3" i="7"/>
  <c r="E3" i="7" s="1"/>
  <c r="D2" i="7"/>
  <c r="E2" i="7" s="1"/>
  <c r="AB10" i="5"/>
  <c r="AC10" i="5" s="1"/>
  <c r="L25" i="9" l="1"/>
  <c r="L26" i="9"/>
  <c r="L23" i="9"/>
  <c r="L4" i="9"/>
  <c r="AB8" i="5"/>
  <c r="AC8" i="5" s="1"/>
  <c r="AB9" i="5"/>
  <c r="AC9" i="5" s="1"/>
  <c r="J2" i="9"/>
  <c r="K2" i="9"/>
  <c r="N2" i="9" s="1"/>
  <c r="J3" i="9"/>
  <c r="K3" i="9"/>
  <c r="N3" i="9" s="1"/>
  <c r="K20" i="9"/>
  <c r="N20" i="9" s="1"/>
  <c r="J20" i="9"/>
  <c r="D8" i="1"/>
  <c r="L3" i="9" l="1"/>
  <c r="L2" i="9"/>
  <c r="L20" i="9"/>
  <c r="C3" i="5"/>
  <c r="J16" i="10" l="1"/>
  <c r="K16" i="10" s="1"/>
  <c r="M16" i="10" s="1"/>
  <c r="E3" i="5" l="1"/>
  <c r="K5" i="9" l="1"/>
  <c r="N5" i="9" s="1"/>
  <c r="J5" i="9"/>
  <c r="L5" i="9" l="1"/>
  <c r="J11" i="10"/>
  <c r="K11" i="10" s="1"/>
  <c r="M11" i="10"/>
  <c r="J10" i="10"/>
  <c r="K10" i="10" s="1"/>
  <c r="M10" i="10" s="1"/>
  <c r="AB7" i="5" l="1"/>
  <c r="AC7" i="5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5" i="10"/>
  <c r="K5" i="10" s="1"/>
  <c r="M5" i="10" s="1"/>
  <c r="J9" i="10" l="1"/>
  <c r="K9" i="10" s="1"/>
  <c r="M9" i="10" s="1"/>
  <c r="J13" i="10" l="1"/>
  <c r="K13" i="10" s="1"/>
  <c r="M13" i="10" s="1"/>
  <c r="J12" i="10"/>
  <c r="K12" i="10" s="1"/>
  <c r="M12" i="10" s="1"/>
  <c r="E3" i="1" l="1"/>
  <c r="J7" i="1" l="1"/>
  <c r="N7" i="1"/>
  <c r="I8" i="1" l="1"/>
  <c r="I7" i="1"/>
  <c r="I9" i="1" s="1"/>
  <c r="M12" i="1" s="1"/>
  <c r="I10" i="1" l="1"/>
  <c r="M13" i="1" s="1"/>
  <c r="M14" i="1"/>
  <c r="J14" i="10" l="1"/>
  <c r="K14" i="10" s="1"/>
  <c r="M14" i="10" s="1"/>
  <c r="J15" i="10"/>
  <c r="K15" i="10" s="1"/>
  <c r="M1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J3" i="10" l="1"/>
  <c r="K3" i="10" s="1"/>
  <c r="M3" i="10" s="1"/>
  <c r="J6" i="10"/>
  <c r="K6" i="10" s="1"/>
  <c r="M6" i="10" s="1"/>
  <c r="T1" i="10" l="1"/>
  <c r="J2" i="10" l="1"/>
  <c r="K2" i="10" s="1"/>
  <c r="M2" i="10" s="1"/>
  <c r="M4" i="10" l="1"/>
  <c r="AB3" i="5" l="1"/>
  <c r="AC3" i="5" s="1"/>
  <c r="E2" i="1" l="1"/>
  <c r="E6" i="1" l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2" authorId="0" shapeId="0" xr:uid="{46DEEFE9-480D-4457-AECB-35A6FF2AC5B3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I3" authorId="0" shapeId="0" xr:uid="{4D6F432C-5794-49F0-8750-28FA2761411D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I6" authorId="0" shapeId="0" xr:uid="{F022BD5D-7C3A-4394-B3C5-9318CB581AAC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I7" authorId="0" shapeId="0" xr:uid="{EFE8EA8C-7F73-47FA-9AE0-2A36B4FD0741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I11" authorId="0" shapeId="0" xr:uid="{C7549971-BDD1-41C1-BAC9-F52422806386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I12" authorId="0" shapeId="0" xr:uid="{BC36D4A2-28A2-4715-8A8C-31632E9BF4C9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I17" authorId="0" shapeId="0" xr:uid="{E18F19B7-ABAD-4C0A-9BD8-68D7F4234BC3}">
      <text>
        <r>
          <rPr>
            <sz val="12"/>
            <color indexed="81"/>
            <rFont val="Times New Roman"/>
            <family val="1"/>
          </rPr>
          <t>Weapon Focus +1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C52CB988-F82B-4BBD-9E6A-01A51ABE72F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3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3" authorId="0" shapeId="0" xr:uid="{8C11513B-65A7-4053-9FA4-265120EC53B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3" authorId="0" shapeId="0" xr:uid="{712B79CC-DCB6-4A19-8D8C-0BD8E1A67314}">
      <text>
        <r>
          <rPr>
            <i/>
            <sz val="12"/>
            <color indexed="81"/>
            <rFont val="Times New Roman"/>
            <family val="1"/>
          </rPr>
          <t>hawkarmor +5</t>
        </r>
      </text>
    </comment>
    <comment ref="C4" authorId="0" shapeId="0" xr:uid="{0AE2FD2E-EE88-4AA9-A4FB-C9E1438670C3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4" authorId="0" shapeId="0" xr:uid="{B0A2B3E9-7330-43E7-9DC4-6BD240626586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4" authorId="0" shapeId="0" xr:uid="{3B1D990F-C478-47A4-AB97-DDA1C51331FA}">
      <text>
        <r>
          <rPr>
            <i/>
            <sz val="12"/>
            <color indexed="81"/>
            <rFont val="Times New Roman"/>
            <family val="1"/>
          </rPr>
          <t>hawkarmor +5</t>
        </r>
      </text>
    </comment>
    <comment ref="D8" authorId="0" shapeId="0" xr:uid="{72ED5279-D06D-4EAC-957E-A1A6F6B75051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8" authorId="0" shapeId="0" xr:uid="{AF300908-8A92-4F74-916F-BAE51A53939E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<sst xmlns="http://schemas.openxmlformats.org/spreadsheetml/2006/main" count="466" uniqueCount="171">
  <si>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</si>
  <si>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</si>
  <si>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</si>
  <si>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</si>
  <si>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</si>
  <si>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</si>
  <si>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</si>
  <si>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</si>
  <si>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</si>
  <si>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</si>
  <si>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</si>
  <si>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</si>
  <si>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</si>
  <si>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</si>
  <si>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</si>
  <si>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</si>
  <si>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</si>
  <si>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</si>
  <si>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</si>
  <si>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</si>
  <si>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</si>
  <si>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</si>
  <si>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</si>
  <si>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</si>
  <si>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</si>
  <si>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</si>
  <si>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</si>
  <si>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</si>
  <si>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</si>
  <si>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</si>
  <si>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</si>
  <si>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</si>
  <si>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</si>
  <si>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</si>
  <si>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</si>
  <si>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</si>
  <si>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</si>
  <si>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</si>
  <si>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</si>
  <si>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</si>
  <si>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</si>
  <si>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</si>
  <si>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</si>
  <si>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</si>
  <si>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</si>
  <si>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</si>
  <si>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</si>
  <si>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</si>
  <si>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</si>
  <si>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</si>
  <si>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</si>
  <si>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</si>
  <si>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</si>
  <si>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</si>
  <si>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</si>
  <si>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</si>
  <si>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</si>
  <si>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</si>
  <si>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</si>
  <si>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</si>
  <si>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</si>
  <si>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</si>
  <si>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</si>
  <si>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</si>
  <si>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</si>
  <si>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</si>
  <si>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</si>
  <si>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</si>
  <si>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</si>
  <si>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</si>
  <si>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</si>
  <si>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</si>
  <si>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</si>
  <si>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</si>
  <si>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</si>
  <si>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</si>
  <si>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</si>
  <si>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</si>
  <si>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</si>
  <si>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</si>
  <si>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</si>
  <si>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</si>
  <si>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</si>
  <si>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</si>
  <si>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</si>
  <si>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</si>
  <si>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</si>
  <si>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</si>
  <si>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</si>
  <si>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</si>
  <si>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</si>
  <si>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</si>
  <si>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</si>
  <si>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</si>
  <si>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</si>
  <si>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</si>
  <si>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</si>
  <si>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</si>
  <si>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</si>
  <si>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</si>
  <si>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Time @ Round 1</t>
  </si>
  <si>
    <t>Current Time</t>
  </si>
  <si>
    <t>Result</t>
  </si>
  <si>
    <t>Rogue / Illusionist / Artificer</t>
  </si>
  <si>
    <t>Tore</t>
  </si>
  <si>
    <t>Levels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</si>
  <si>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</si>
  <si>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</si>
  <si>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</si>
  <si>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</si>
  <si>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</si>
  <si>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</si>
  <si>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</si>
  <si>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</si>
  <si>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þ</t>
  </si>
  <si>
    <t>Grapple</t>
  </si>
  <si>
    <t>Fighter / Cleric of Lurue</t>
  </si>
  <si>
    <t>Bite</t>
  </si>
  <si>
    <t>Detect Magic</t>
  </si>
  <si>
    <t>Summon Monster II</t>
  </si>
  <si>
    <t>Celestial riding dog</t>
  </si>
  <si>
    <t>1d6+3</t>
  </si>
  <si>
    <t>Akilesh</t>
  </si>
  <si>
    <t>Sanctuary</t>
  </si>
  <si>
    <t>Zvetlana</t>
  </si>
  <si>
    <t>Favored Soul of Lurue</t>
  </si>
  <si>
    <t>Wereserpent Aristocrat</t>
  </si>
  <si>
    <t>1d10+1</t>
  </si>
  <si>
    <t>Light Crossbow +2</t>
  </si>
  <si>
    <t>1d8+2</t>
  </si>
  <si>
    <t>Spiked Club +1</t>
  </si>
  <si>
    <t>1d8+1+3</t>
  </si>
  <si>
    <t>Chaav’s Laugh</t>
  </si>
  <si>
    <t>Heavy Crossbow +1</t>
  </si>
  <si>
    <t>Xhiru</t>
  </si>
  <si>
    <t>The Contemplator</t>
  </si>
  <si>
    <t>Slitsevere</t>
  </si>
  <si>
    <t>Wizard-Archmage</t>
  </si>
  <si>
    <t>Favored of Lolth</t>
  </si>
  <si>
    <t>Dart</t>
  </si>
  <si>
    <t>Ranged Touch</t>
  </si>
  <si>
    <t>Touch</t>
  </si>
  <si>
    <t>Quarterstaff</t>
  </si>
  <si>
    <t>Hand Crossbow</t>
  </si>
  <si>
    <t>The Jammer</t>
  </si>
  <si>
    <t>Sap</t>
  </si>
  <si>
    <t>Dagger</t>
  </si>
  <si>
    <t>Rogue</t>
  </si>
  <si>
    <t>Drow</t>
  </si>
  <si>
    <t>1d4+</t>
  </si>
  <si>
    <t>1d3+ nonlethal</t>
  </si>
  <si>
    <t>varies</t>
  </si>
  <si>
    <t>Spider Claw</t>
  </si>
  <si>
    <t>Sneak Attack +5d6</t>
  </si>
  <si>
    <t>Contemplator</t>
  </si>
  <si>
    <t>Hand Crossbow +1</t>
  </si>
  <si>
    <t>1d4+1</t>
  </si>
  <si>
    <t>Kukri +2</t>
  </si>
  <si>
    <t>-1 from negative level</t>
  </si>
  <si>
    <t>-3 from negative levels</t>
  </si>
  <si>
    <t>silver/magic</t>
  </si>
  <si>
    <t>R10</t>
  </si>
  <si>
    <t>1d6-1</t>
  </si>
  <si>
    <t>1d4-1</t>
  </si>
  <si>
    <t>1d6+2+2</t>
  </si>
  <si>
    <t>1d6+1</t>
  </si>
  <si>
    <t>Celestial giant bee</t>
  </si>
  <si>
    <t>Sting</t>
  </si>
  <si>
    <t>1d4+Poison</t>
  </si>
  <si>
    <t>Fort DC 11, initial and secondary damage 1d4 Con</t>
  </si>
  <si>
    <t>Vampire Ranger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</si>
</sst>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indexed="81"/>
      <name val="Times New Roman"/>
      <family val="1"/>
    </font>
    <font>
      <b/>
      <sz val="12"/>
      <color theme="0" tint="-0.249977111117893"/>
      <name val="Times New Roman"/>
      <family val="1"/>
    </font>
    <font>
      <sz val="12"/>
      <color rgb="FFFF0000"/>
      <name val="Times New Roman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0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5" fillId="24" borderId="49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2" fillId="26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49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2" xfId="0" applyFont="1" applyFill="1" applyBorder="1" applyAlignment="1">
      <alignment horizontal="center" vertical="center" wrapText="1"/>
    </xf>
    <xf numFmtId="0" fontId="6" fillId="28" borderId="52" xfId="0" applyFont="1" applyFill="1" applyBorder="1" applyAlignment="1">
      <alignment horizontal="center" vertical="center" wrapText="1"/>
    </xf>
    <xf numFmtId="20" fontId="19" fillId="0" borderId="51" xfId="0" applyNumberFormat="1" applyFont="1" applyBorder="1" applyAlignment="1">
      <alignment horizontal="center" vertical="center"/>
    </xf>
    <xf numFmtId="0" fontId="2" fillId="29" borderId="52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3" fillId="2" borderId="58" xfId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5" fillId="22" borderId="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9" fillId="5" borderId="25" xfId="0" applyFont="1" applyFill="1" applyBorder="1" applyAlignment="1">
      <alignment horizontal="center" vertical="center"/>
    </xf>
    <xf numFmtId="0" fontId="30" fillId="6" borderId="0" xfId="0" quotePrefix="1" applyFont="1" applyFill="1" applyAlignment="1">
      <alignment horizontal="center"/>
    </xf>
    <xf numFmtId="0" fontId="9" fillId="6" borderId="30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335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6600"/>
      <color rgb="FFFF0066"/>
      <color rgb="FF99FF99"/>
      <color rgb="FFCCFFCC"/>
      <color rgb="FF99FFCC"/>
      <color rgb="FF00FF00"/>
      <color rgb="FF0000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9</c:v>
                </c:pt>
                <c:pt idx="6">
                  <c:v>27</c:v>
                </c:pt>
                <c:pt idx="7">
                  <c:v>31</c:v>
                </c:pt>
                <c:pt idx="8">
                  <c:v>38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4</c:v>
                </c:pt>
                <c:pt idx="1">
                  <c:v>14</c:v>
                </c:pt>
                <c:pt idx="2">
                  <c:v>13</c:v>
                </c:pt>
                <c:pt idx="3">
                  <c:v>18</c:v>
                </c:pt>
                <c:pt idx="4">
                  <c:v>28</c:v>
                </c:pt>
                <c:pt idx="5">
                  <c:v>22</c:v>
                </c:pt>
                <c:pt idx="6">
                  <c:v>32</c:v>
                </c:pt>
                <c:pt idx="7">
                  <c:v>23</c:v>
                </c:pt>
                <c:pt idx="8">
                  <c:v>20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7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35</c:v>
                </c:pt>
                <c:pt idx="6">
                  <c:v>39</c:v>
                </c:pt>
                <c:pt idx="7">
                  <c:v>47</c:v>
                </c:pt>
                <c:pt idx="8">
                  <c:v>54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17</c:v>
                </c:pt>
                <c:pt idx="3">
                  <c:v>22</c:v>
                </c:pt>
                <c:pt idx="4">
                  <c:v>28</c:v>
                </c:pt>
                <c:pt idx="5">
                  <c:v>25</c:v>
                </c:pt>
                <c:pt idx="6">
                  <c:v>45</c:v>
                </c:pt>
                <c:pt idx="7">
                  <c:v>69</c:v>
                </c:pt>
                <c:pt idx="8">
                  <c:v>52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2</c:v>
                </c:pt>
                <c:pt idx="1">
                  <c:v>23</c:v>
                </c:pt>
                <c:pt idx="2">
                  <c:v>35</c:v>
                </c:pt>
                <c:pt idx="3">
                  <c:v>48</c:v>
                </c:pt>
                <c:pt idx="4">
                  <c:v>51</c:v>
                </c:pt>
                <c:pt idx="5">
                  <c:v>43</c:v>
                </c:pt>
                <c:pt idx="6">
                  <c:v>87</c:v>
                </c:pt>
                <c:pt idx="7">
                  <c:v>81</c:v>
                </c:pt>
                <c:pt idx="8">
                  <c:v>98</c:v>
                </c:pt>
                <c:pt idx="9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7</c:v>
                </c:pt>
                <c:pt idx="5">
                  <c:v>10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17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11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21</c:v>
                </c:pt>
                <c:pt idx="3">
                  <c:v>28</c:v>
                </c:pt>
                <c:pt idx="4">
                  <c:v>20</c:v>
                </c:pt>
                <c:pt idx="5">
                  <c:v>28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9</c:v>
                </c:pt>
                <c:pt idx="3">
                  <c:v>22</c:v>
                </c:pt>
                <c:pt idx="4">
                  <c:v>35</c:v>
                </c:pt>
                <c:pt idx="5">
                  <c:v>25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14</c:v>
                </c:pt>
                <c:pt idx="1">
                  <c:v>10</c:v>
                </c:pt>
                <c:pt idx="2">
                  <c:v>27</c:v>
                </c:pt>
                <c:pt idx="3">
                  <c:v>32</c:v>
                </c:pt>
                <c:pt idx="4">
                  <c:v>39</c:v>
                </c:pt>
                <c:pt idx="5">
                  <c:v>45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16</c:v>
                </c:pt>
                <c:pt idx="1">
                  <c:v>18</c:v>
                </c:pt>
                <c:pt idx="2">
                  <c:v>31</c:v>
                </c:pt>
                <c:pt idx="3">
                  <c:v>23</c:v>
                </c:pt>
                <c:pt idx="4">
                  <c:v>47</c:v>
                </c:pt>
                <c:pt idx="5">
                  <c:v>69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38</c:v>
                </c:pt>
                <c:pt idx="3">
                  <c:v>20</c:v>
                </c:pt>
                <c:pt idx="4">
                  <c:v>54</c:v>
                </c:pt>
                <c:pt idx="5">
                  <c:v>52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24</c:v>
                </c:pt>
                <c:pt idx="1">
                  <c:v>23</c:v>
                </c:pt>
                <c:pt idx="2">
                  <c:v>30</c:v>
                </c:pt>
                <c:pt idx="3">
                  <c:v>49</c:v>
                </c:pt>
                <c:pt idx="4">
                  <c:v>41</c:v>
                </c:pt>
                <c:pt idx="5">
                  <c:v>67</c:v>
                </c:pt>
                <c:pt idx="6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9</c:v>
                </c:pt>
                <c:pt idx="6">
                  <c:v>27</c:v>
                </c:pt>
                <c:pt idx="7">
                  <c:v>31</c:v>
                </c:pt>
                <c:pt idx="8">
                  <c:v>38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4</c:v>
                </c:pt>
                <c:pt idx="1">
                  <c:v>14</c:v>
                </c:pt>
                <c:pt idx="2">
                  <c:v>13</c:v>
                </c:pt>
                <c:pt idx="3">
                  <c:v>18</c:v>
                </c:pt>
                <c:pt idx="4">
                  <c:v>28</c:v>
                </c:pt>
                <c:pt idx="5">
                  <c:v>22</c:v>
                </c:pt>
                <c:pt idx="6">
                  <c:v>32</c:v>
                </c:pt>
                <c:pt idx="7">
                  <c:v>23</c:v>
                </c:pt>
                <c:pt idx="8">
                  <c:v>20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7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35</c:v>
                </c:pt>
                <c:pt idx="6">
                  <c:v>39</c:v>
                </c:pt>
                <c:pt idx="7">
                  <c:v>47</c:v>
                </c:pt>
                <c:pt idx="8">
                  <c:v>54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17</c:v>
                </c:pt>
                <c:pt idx="3">
                  <c:v>22</c:v>
                </c:pt>
                <c:pt idx="4">
                  <c:v>28</c:v>
                </c:pt>
                <c:pt idx="5">
                  <c:v>25</c:v>
                </c:pt>
                <c:pt idx="6">
                  <c:v>45</c:v>
                </c:pt>
                <c:pt idx="7">
                  <c:v>69</c:v>
                </c:pt>
                <c:pt idx="8">
                  <c:v>52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2</c:v>
                </c:pt>
                <c:pt idx="1">
                  <c:v>23</c:v>
                </c:pt>
                <c:pt idx="2">
                  <c:v>35</c:v>
                </c:pt>
                <c:pt idx="3">
                  <c:v>48</c:v>
                </c:pt>
                <c:pt idx="4">
                  <c:v>51</c:v>
                </c:pt>
                <c:pt idx="5">
                  <c:v>43</c:v>
                </c:pt>
                <c:pt idx="6">
                  <c:v>87</c:v>
                </c:pt>
                <c:pt idx="7">
                  <c:v>81</c:v>
                </c:pt>
                <c:pt idx="8">
                  <c:v>98</c:v>
                </c:pt>
                <c:pt idx="9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zoomScaleNormal="100" workbookViewId="0"/>
  </sheetViews>
  <sheetFormatPr defaultRowHeight="15.6" x14ac:dyDescent="0.3"/>
  <cols>
    <col min="1" max="1" width="10.0976562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6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4.19921875" style="43" bestFit="1" customWidth="1"/>
    <col min="11" max="11" width="3" style="43" customWidth="1"/>
    <col min="12" max="12" width="19.59765625" style="43" bestFit="1" customWidth="1"/>
    <col min="13" max="13" width="4.3984375" style="43" bestFit="1" customWidth="1"/>
    <col min="14" max="14" width="16.69921875" style="43" bestFit="1" customWidth="1"/>
    <col min="15" max="16384" width="8.796875" style="43"/>
  </cols>
  <sheetData>
    <row r="1" spans="1:14" s="38" customFormat="1" ht="31.8" thickBot="1" x14ac:dyDescent="0.35">
      <c r="A1" s="158" t="s">
        <v>0</v>
      </c>
      <c r="B1" s="158" t="s">
        <v>1</v>
      </c>
      <c r="C1" s="158" t="s">
        <v>2</v>
      </c>
      <c r="D1" s="159" t="s">
        <v>3</v>
      </c>
      <c r="E1" s="37" t="s">
        <v>4</v>
      </c>
      <c r="F1" s="158" t="s">
        <v>107</v>
      </c>
      <c r="H1" s="39" t="s">
        <v>106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65" t="s">
        <v>104</v>
      </c>
      <c r="B2" s="65">
        <v>1</v>
      </c>
      <c r="C2" s="44">
        <v>2</v>
      </c>
      <c r="D2" s="45">
        <f t="shared" ref="D2:D6" ca="1" si="0">RANDBETWEEN(1,20)</f>
        <v>15</v>
      </c>
      <c r="E2" s="44">
        <f ca="1">SUM(C2:D2)</f>
        <v>17</v>
      </c>
      <c r="F2" s="44" t="s">
        <v>5</v>
      </c>
      <c r="H2" s="66" t="s">
        <v>0</v>
      </c>
      <c r="I2" s="67" t="s">
        <v>20</v>
      </c>
      <c r="J2" s="68" t="s">
        <v>105</v>
      </c>
      <c r="L2" s="123" t="s">
        <v>0</v>
      </c>
      <c r="M2" s="124" t="s">
        <v>81</v>
      </c>
      <c r="N2" s="125" t="s">
        <v>63</v>
      </c>
    </row>
    <row r="3" spans="1:14" x14ac:dyDescent="0.3">
      <c r="A3" s="143" t="s">
        <v>148</v>
      </c>
      <c r="B3" s="143">
        <v>1</v>
      </c>
      <c r="C3" s="44">
        <v>2</v>
      </c>
      <c r="D3" s="45">
        <f t="shared" ca="1" si="0"/>
        <v>20</v>
      </c>
      <c r="E3" s="44">
        <f ca="1">SUM(C3:D3)</f>
        <v>22</v>
      </c>
      <c r="F3" s="44" t="s">
        <v>5</v>
      </c>
      <c r="H3" s="172" t="s">
        <v>122</v>
      </c>
      <c r="I3" s="58">
        <v>10</v>
      </c>
      <c r="J3" s="180" t="s">
        <v>125</v>
      </c>
      <c r="L3" s="126" t="s">
        <v>134</v>
      </c>
      <c r="M3" s="113">
        <v>10</v>
      </c>
      <c r="N3" s="127" t="s">
        <v>138</v>
      </c>
    </row>
    <row r="4" spans="1:14" x14ac:dyDescent="0.3">
      <c r="A4" s="58" t="s">
        <v>122</v>
      </c>
      <c r="B4" s="58">
        <v>1</v>
      </c>
      <c r="C4" s="44">
        <v>2</v>
      </c>
      <c r="D4" s="45">
        <f t="shared" ca="1" si="0"/>
        <v>5</v>
      </c>
      <c r="E4" s="44">
        <f ca="1">SUM(C4:D4)</f>
        <v>7</v>
      </c>
      <c r="F4" s="44" t="s">
        <v>5</v>
      </c>
      <c r="H4" s="69" t="s">
        <v>97</v>
      </c>
      <c r="I4" s="65">
        <v>10</v>
      </c>
      <c r="J4" s="70" t="s">
        <v>103</v>
      </c>
      <c r="L4" s="126" t="s">
        <v>135</v>
      </c>
      <c r="M4" s="113">
        <v>10</v>
      </c>
      <c r="N4" s="127" t="s">
        <v>137</v>
      </c>
    </row>
    <row r="5" spans="1:14" x14ac:dyDescent="0.3">
      <c r="A5" s="58" t="s">
        <v>124</v>
      </c>
      <c r="B5" s="58">
        <v>1</v>
      </c>
      <c r="C5" s="44">
        <v>4</v>
      </c>
      <c r="D5" s="45">
        <f t="shared" ca="1" si="0"/>
        <v>17</v>
      </c>
      <c r="E5" s="44">
        <f ca="1">SUM(C5:D5)</f>
        <v>21</v>
      </c>
      <c r="F5" s="44" t="s">
        <v>5</v>
      </c>
      <c r="H5" s="69" t="s">
        <v>104</v>
      </c>
      <c r="I5" s="65">
        <v>10</v>
      </c>
      <c r="J5" s="70" t="s">
        <v>116</v>
      </c>
      <c r="L5" s="126" t="s">
        <v>136</v>
      </c>
      <c r="M5" s="113">
        <v>10</v>
      </c>
      <c r="N5" s="127" t="s">
        <v>170</v>
      </c>
    </row>
    <row r="6" spans="1:14" ht="16.2" thickBot="1" x14ac:dyDescent="0.35">
      <c r="A6" s="65" t="s">
        <v>97</v>
      </c>
      <c r="B6" s="65">
        <v>1</v>
      </c>
      <c r="C6" s="44">
        <v>3</v>
      </c>
      <c r="D6" s="45">
        <f t="shared" ca="1" si="0"/>
        <v>3</v>
      </c>
      <c r="E6" s="44">
        <f ca="1">SUM(C6:D6)</f>
        <v>6</v>
      </c>
      <c r="F6" s="44" t="s">
        <v>95</v>
      </c>
      <c r="H6" s="195" t="s">
        <v>124</v>
      </c>
      <c r="I6" s="196">
        <v>10</v>
      </c>
      <c r="J6" s="197" t="s">
        <v>126</v>
      </c>
      <c r="L6" s="166" t="s">
        <v>144</v>
      </c>
      <c r="M6" s="167">
        <v>10</v>
      </c>
      <c r="N6" s="168" t="s">
        <v>147</v>
      </c>
    </row>
    <row r="7" spans="1:14" x14ac:dyDescent="0.3">
      <c r="H7" s="71" t="s">
        <v>21</v>
      </c>
      <c r="I7" s="72">
        <f>SUM(I3:I6)</f>
        <v>40</v>
      </c>
      <c r="J7" s="170" t="str">
        <f>CONCATENATE("Average Level: ",ROUND(AVERAGE(I3:I6),0))</f>
        <v>Average Level: 10</v>
      </c>
      <c r="L7" s="128" t="s">
        <v>21</v>
      </c>
      <c r="M7" s="157">
        <f>SUM(M3:M6)</f>
        <v>40</v>
      </c>
      <c r="N7" s="171" t="str">
        <f>CONCATENATE("Average Level: ",ROUND(AVERAGE(M3:M6),0))</f>
        <v>Average Level: 10</v>
      </c>
    </row>
    <row r="8" spans="1:14" x14ac:dyDescent="0.3">
      <c r="D8" s="45">
        <f t="shared" ref="D8" ca="1" si="1">RANDBETWEEN(1,20)</f>
        <v>11</v>
      </c>
      <c r="H8" s="71" t="s">
        <v>22</v>
      </c>
      <c r="I8" s="72">
        <f>COUNT(I3:I6)</f>
        <v>4</v>
      </c>
      <c r="J8" s="73"/>
      <c r="L8" s="128" t="s">
        <v>94</v>
      </c>
      <c r="M8" s="129">
        <f>AVERAGE(M3:M6)</f>
        <v>10</v>
      </c>
      <c r="N8" s="127"/>
    </row>
    <row r="9" spans="1:14" ht="16.2" thickBot="1" x14ac:dyDescent="0.35">
      <c r="B9" s="43"/>
      <c r="C9" s="43"/>
      <c r="D9" s="43"/>
      <c r="E9" s="43"/>
      <c r="F9" s="43"/>
      <c r="H9" s="71" t="s">
        <v>24</v>
      </c>
      <c r="I9" s="74">
        <f>I7/4</f>
        <v>10</v>
      </c>
      <c r="J9" s="70" t="s">
        <v>25</v>
      </c>
      <c r="L9" s="130" t="s">
        <v>22</v>
      </c>
      <c r="M9" s="131">
        <f>COUNT(M3:M6)</f>
        <v>4</v>
      </c>
      <c r="N9" s="132"/>
    </row>
    <row r="10" spans="1:14" ht="16.8" thickTop="1" thickBot="1" x14ac:dyDescent="0.35">
      <c r="H10" s="75" t="s">
        <v>26</v>
      </c>
      <c r="I10" s="76">
        <f>I9*2</f>
        <v>20</v>
      </c>
      <c r="J10" s="77" t="s">
        <v>27</v>
      </c>
    </row>
    <row r="11" spans="1:14" ht="16.2" thickTop="1" x14ac:dyDescent="0.3">
      <c r="N11" s="78"/>
    </row>
    <row r="12" spans="1:14" x14ac:dyDescent="0.3">
      <c r="L12" s="79" t="s">
        <v>28</v>
      </c>
      <c r="M12" s="80">
        <f>I9</f>
        <v>10</v>
      </c>
      <c r="N12" s="78"/>
    </row>
    <row r="13" spans="1:14" x14ac:dyDescent="0.3">
      <c r="L13" s="79" t="s">
        <v>29</v>
      </c>
      <c r="M13" s="80">
        <f>I10</f>
        <v>20</v>
      </c>
      <c r="N13" s="78"/>
    </row>
    <row r="14" spans="1:14" x14ac:dyDescent="0.3">
      <c r="L14" s="79" t="s">
        <v>30</v>
      </c>
      <c r="M14" s="80">
        <f>I7</f>
        <v>40</v>
      </c>
      <c r="N14" s="78"/>
    </row>
    <row r="16" spans="1:14" x14ac:dyDescent="0.3">
      <c r="L16" s="81" t="s">
        <v>31</v>
      </c>
      <c r="M16" s="80">
        <f>M7</f>
        <v>40</v>
      </c>
    </row>
  </sheetData>
  <sortState xmlns:xlrd2="http://schemas.microsoft.com/office/spreadsheetml/2017/richdata2" ref="H3:J6">
    <sortCondition ref="H3:H6"/>
  </sortState>
  <conditionalFormatting sqref="M16">
    <cfRule type="cellIs" dxfId="334" priority="1434" operator="greaterThan">
      <formula>$M$14</formula>
    </cfRule>
    <cfRule type="cellIs" dxfId="333" priority="1435" operator="between">
      <formula>$M$13</formula>
      <formula>$M$14</formula>
    </cfRule>
    <cfRule type="cellIs" dxfId="332" priority="1436" operator="between">
      <formula>$M$12</formula>
      <formula>$M$13</formula>
    </cfRule>
    <cfRule type="cellIs" dxfId="331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9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6" bestFit="1" customWidth="1"/>
    <col min="13" max="13" width="7.5" style="56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2" customFormat="1" ht="31.8" thickBot="1" x14ac:dyDescent="0.35">
      <c r="A1" s="163" t="s">
        <v>70</v>
      </c>
      <c r="B1" s="163" t="s">
        <v>71</v>
      </c>
      <c r="C1" s="163" t="s">
        <v>72</v>
      </c>
      <c r="D1" s="163" t="s">
        <v>73</v>
      </c>
      <c r="E1" s="163" t="s">
        <v>92</v>
      </c>
      <c r="F1" s="163" t="s">
        <v>91</v>
      </c>
      <c r="G1" s="163" t="s">
        <v>90</v>
      </c>
      <c r="H1" s="163" t="s">
        <v>89</v>
      </c>
      <c r="I1" s="163" t="s">
        <v>93</v>
      </c>
      <c r="J1" s="163" t="s">
        <v>74</v>
      </c>
      <c r="K1" s="163" t="s">
        <v>75</v>
      </c>
      <c r="L1" s="163" t="s">
        <v>76</v>
      </c>
      <c r="M1" s="163" t="s">
        <v>77</v>
      </c>
      <c r="O1" s="147" t="s">
        <v>78</v>
      </c>
      <c r="P1" s="62">
        <v>1</v>
      </c>
      <c r="Q1" s="148" t="s">
        <v>100</v>
      </c>
      <c r="R1" s="149">
        <v>0.5</v>
      </c>
      <c r="S1" s="150" t="s">
        <v>101</v>
      </c>
      <c r="T1" s="149">
        <f>R1+((P1)/(24*60*10))</f>
        <v>0.50006944444444446</v>
      </c>
    </row>
    <row r="2" spans="1:20" ht="16.8" x14ac:dyDescent="0.3">
      <c r="A2" s="162" t="s">
        <v>104</v>
      </c>
      <c r="B2" s="87" t="s">
        <v>118</v>
      </c>
      <c r="C2" s="87"/>
      <c r="D2" s="53">
        <v>8</v>
      </c>
      <c r="E2" s="160" t="s">
        <v>79</v>
      </c>
      <c r="F2" s="160" t="s">
        <v>114</v>
      </c>
      <c r="G2" s="160" t="s">
        <v>79</v>
      </c>
      <c r="H2" s="160" t="s">
        <v>79</v>
      </c>
      <c r="I2" s="87"/>
      <c r="J2" s="87">
        <f t="shared" ref="J2:J20" si="0">IF($E2="þ",$D2,IF($F2="þ",($D2*10),IF($G2="þ",($D2*100),IF($H2="þ",($D2*600),$I2))))</f>
        <v>80</v>
      </c>
      <c r="K2" s="87">
        <f t="shared" ref="K2" si="1">J2+C2</f>
        <v>80</v>
      </c>
      <c r="L2" s="54" t="s">
        <v>79</v>
      </c>
      <c r="M2" s="161" t="str">
        <f t="shared" ref="M2:M8" si="2">IF(C2="","",IF(K2&lt;=$P$1,"þ","q"))</f>
        <v/>
      </c>
    </row>
    <row r="3" spans="1:20" ht="16.8" x14ac:dyDescent="0.3">
      <c r="A3" s="138" t="s">
        <v>104</v>
      </c>
      <c r="B3" s="53" t="s">
        <v>119</v>
      </c>
      <c r="C3" s="53"/>
      <c r="D3" s="53">
        <v>8</v>
      </c>
      <c r="E3" s="54" t="s">
        <v>114</v>
      </c>
      <c r="F3" s="160" t="s">
        <v>79</v>
      </c>
      <c r="G3" s="54" t="s">
        <v>79</v>
      </c>
      <c r="H3" s="54" t="s">
        <v>79</v>
      </c>
      <c r="I3" s="53"/>
      <c r="J3" s="53">
        <f>IF($E3="þ",$D3,IF($F3="þ",($D3*10),IF($G3="þ",($D3*100),IF($H3="þ",($D3*600),$I3))))</f>
        <v>8</v>
      </c>
      <c r="K3" s="53">
        <f t="shared" ref="K3:K4" si="3">J3+C3</f>
        <v>8</v>
      </c>
      <c r="L3" s="54" t="s">
        <v>114</v>
      </c>
      <c r="M3" s="55" t="str">
        <f t="shared" si="2"/>
        <v/>
      </c>
    </row>
    <row r="4" spans="1:20" ht="16.8" x14ac:dyDescent="0.3">
      <c r="A4" s="138" t="s">
        <v>104</v>
      </c>
      <c r="B4" s="165" t="s">
        <v>123</v>
      </c>
      <c r="C4" s="53"/>
      <c r="D4" s="53">
        <v>8</v>
      </c>
      <c r="E4" s="54" t="s">
        <v>114</v>
      </c>
      <c r="F4" s="54" t="s">
        <v>79</v>
      </c>
      <c r="G4" s="54" t="s">
        <v>79</v>
      </c>
      <c r="H4" s="54" t="s">
        <v>79</v>
      </c>
      <c r="I4" s="53"/>
      <c r="J4" s="53">
        <f t="shared" si="0"/>
        <v>8</v>
      </c>
      <c r="K4" s="53">
        <f t="shared" si="3"/>
        <v>8</v>
      </c>
      <c r="L4" s="54" t="s">
        <v>114</v>
      </c>
      <c r="M4" s="55" t="str">
        <f t="shared" si="2"/>
        <v/>
      </c>
    </row>
    <row r="5" spans="1:20" ht="16.8" x14ac:dyDescent="0.3">
      <c r="A5" s="57" t="s">
        <v>97</v>
      </c>
      <c r="B5" s="53"/>
      <c r="C5" s="53"/>
      <c r="D5" s="53"/>
      <c r="E5" s="54" t="s">
        <v>79</v>
      </c>
      <c r="F5" s="54" t="s">
        <v>79</v>
      </c>
      <c r="G5" s="54" t="s">
        <v>79</v>
      </c>
      <c r="H5" s="54" t="s">
        <v>79</v>
      </c>
      <c r="I5" s="53"/>
      <c r="J5" s="53">
        <f t="shared" si="0"/>
        <v>0</v>
      </c>
      <c r="K5" s="53">
        <f t="shared" ref="K5:K7" si="4">J5+C5</f>
        <v>0</v>
      </c>
      <c r="L5" s="54" t="s">
        <v>114</v>
      </c>
      <c r="M5" s="55" t="str">
        <f t="shared" ref="M5" si="5">IF(C5="","",IF(K5&lt;=$P$1,"þ","q"))</f>
        <v/>
      </c>
      <c r="O5" s="64"/>
      <c r="Q5" s="64"/>
    </row>
    <row r="6" spans="1:20" ht="16.8" x14ac:dyDescent="0.3">
      <c r="A6" s="57" t="s">
        <v>97</v>
      </c>
      <c r="B6" s="53"/>
      <c r="C6" s="53"/>
      <c r="D6" s="53"/>
      <c r="E6" s="54" t="s">
        <v>79</v>
      </c>
      <c r="F6" s="54" t="s">
        <v>79</v>
      </c>
      <c r="G6" s="54" t="s">
        <v>79</v>
      </c>
      <c r="H6" s="54" t="s">
        <v>79</v>
      </c>
      <c r="I6" s="53"/>
      <c r="J6" s="53">
        <f t="shared" si="0"/>
        <v>0</v>
      </c>
      <c r="K6" s="53">
        <f t="shared" si="4"/>
        <v>0</v>
      </c>
      <c r="L6" s="54" t="s">
        <v>79</v>
      </c>
      <c r="M6" s="55" t="str">
        <f t="shared" si="2"/>
        <v/>
      </c>
      <c r="O6" s="64"/>
      <c r="Q6" s="64"/>
    </row>
    <row r="7" spans="1:20" ht="16.8" x14ac:dyDescent="0.3">
      <c r="A7" s="57" t="s">
        <v>97</v>
      </c>
      <c r="B7" s="53"/>
      <c r="C7" s="53"/>
      <c r="D7" s="53"/>
      <c r="E7" s="54" t="s">
        <v>79</v>
      </c>
      <c r="F7" s="54" t="s">
        <v>114</v>
      </c>
      <c r="G7" s="54" t="s">
        <v>79</v>
      </c>
      <c r="H7" s="54" t="s">
        <v>79</v>
      </c>
      <c r="I7" s="53"/>
      <c r="J7" s="53">
        <f t="shared" si="0"/>
        <v>0</v>
      </c>
      <c r="K7" s="53">
        <f t="shared" si="4"/>
        <v>0</v>
      </c>
      <c r="L7" s="54" t="s">
        <v>114</v>
      </c>
      <c r="M7" s="55" t="str">
        <f t="shared" si="2"/>
        <v/>
      </c>
      <c r="O7" s="64"/>
      <c r="Q7" s="64"/>
    </row>
    <row r="8" spans="1:20" ht="16.8" x14ac:dyDescent="0.3">
      <c r="A8" s="173" t="s">
        <v>122</v>
      </c>
      <c r="B8" s="156" t="s">
        <v>123</v>
      </c>
      <c r="C8" s="53"/>
      <c r="D8" s="53">
        <v>10</v>
      </c>
      <c r="E8" s="54" t="s">
        <v>114</v>
      </c>
      <c r="F8" s="54" t="s">
        <v>79</v>
      </c>
      <c r="G8" s="54" t="s">
        <v>79</v>
      </c>
      <c r="H8" s="54" t="s">
        <v>79</v>
      </c>
      <c r="I8" s="53"/>
      <c r="J8" s="53">
        <f t="shared" si="0"/>
        <v>10</v>
      </c>
      <c r="K8" s="53">
        <f t="shared" ref="K8" si="6">J8+C8</f>
        <v>10</v>
      </c>
      <c r="L8" s="54" t="s">
        <v>114</v>
      </c>
      <c r="M8" s="55" t="str">
        <f t="shared" si="2"/>
        <v/>
      </c>
      <c r="O8" s="64"/>
      <c r="Q8" s="64"/>
    </row>
    <row r="9" spans="1:20" ht="16.8" x14ac:dyDescent="0.3">
      <c r="A9" s="173" t="s">
        <v>122</v>
      </c>
      <c r="B9" s="156" t="s">
        <v>132</v>
      </c>
      <c r="C9" s="53"/>
      <c r="D9" s="53">
        <v>10</v>
      </c>
      <c r="E9" s="54" t="s">
        <v>79</v>
      </c>
      <c r="F9" s="54" t="s">
        <v>114</v>
      </c>
      <c r="G9" s="54" t="s">
        <v>79</v>
      </c>
      <c r="H9" s="54" t="s">
        <v>79</v>
      </c>
      <c r="I9" s="53"/>
      <c r="J9" s="53">
        <f t="shared" si="0"/>
        <v>100</v>
      </c>
      <c r="K9" s="53">
        <f t="shared" ref="K9" si="7">J9+C9</f>
        <v>100</v>
      </c>
      <c r="L9" s="54" t="s">
        <v>114</v>
      </c>
      <c r="M9" s="55" t="str">
        <f t="shared" ref="M9" si="8">IF(C9="","",IF(K9&lt;=$P$1,"þ","q"))</f>
        <v/>
      </c>
    </row>
    <row r="10" spans="1:20" ht="16.8" x14ac:dyDescent="0.3">
      <c r="A10" s="173" t="s">
        <v>122</v>
      </c>
      <c r="B10" s="156"/>
      <c r="C10" s="53"/>
      <c r="D10" s="53"/>
      <c r="E10" s="54" t="s">
        <v>79</v>
      </c>
      <c r="F10" s="54" t="s">
        <v>79</v>
      </c>
      <c r="G10" s="54" t="s">
        <v>79</v>
      </c>
      <c r="H10" s="54" t="s">
        <v>79</v>
      </c>
      <c r="I10" s="53"/>
      <c r="J10" s="53">
        <f t="shared" si="0"/>
        <v>0</v>
      </c>
      <c r="K10" s="53">
        <f t="shared" ref="K10" si="9">J10+C10</f>
        <v>0</v>
      </c>
      <c r="L10" s="54" t="s">
        <v>79</v>
      </c>
      <c r="M10" s="55" t="str">
        <f t="shared" ref="M10" si="10">IF(C10="","",IF(K10&lt;=$P$1,"þ","q"))</f>
        <v/>
      </c>
    </row>
    <row r="11" spans="1:20" ht="16.8" x14ac:dyDescent="0.3">
      <c r="A11" s="174" t="s">
        <v>124</v>
      </c>
      <c r="B11" s="165"/>
      <c r="C11" s="53"/>
      <c r="D11" s="53"/>
      <c r="E11" s="54" t="s">
        <v>79</v>
      </c>
      <c r="F11" s="54" t="s">
        <v>79</v>
      </c>
      <c r="G11" s="54" t="s">
        <v>79</v>
      </c>
      <c r="H11" s="54" t="s">
        <v>79</v>
      </c>
      <c r="I11" s="53"/>
      <c r="J11" s="53">
        <f t="shared" si="0"/>
        <v>0</v>
      </c>
      <c r="K11" s="53">
        <f t="shared" ref="K11" si="11">J11+C11</f>
        <v>0</v>
      </c>
      <c r="L11" s="54" t="s">
        <v>79</v>
      </c>
      <c r="M11" s="55" t="str">
        <f t="shared" ref="M11" si="12">IF(C11="","",IF(K11&lt;=$P$1,"þ","q"))</f>
        <v/>
      </c>
    </row>
    <row r="12" spans="1:20" ht="16.8" x14ac:dyDescent="0.3">
      <c r="A12" s="174" t="s">
        <v>124</v>
      </c>
      <c r="B12" s="165"/>
      <c r="C12" s="53"/>
      <c r="D12" s="53"/>
      <c r="E12" s="54" t="s">
        <v>79</v>
      </c>
      <c r="F12" s="54" t="s">
        <v>79</v>
      </c>
      <c r="G12" s="54" t="s">
        <v>79</v>
      </c>
      <c r="H12" s="54" t="s">
        <v>79</v>
      </c>
      <c r="I12" s="53"/>
      <c r="J12" s="53">
        <f t="shared" si="0"/>
        <v>0</v>
      </c>
      <c r="K12" s="53">
        <f t="shared" ref="K12:K13" si="13">J12+C12</f>
        <v>0</v>
      </c>
      <c r="L12" s="54" t="s">
        <v>79</v>
      </c>
      <c r="M12" s="55" t="str">
        <f t="shared" ref="M12:M13" si="14">IF(C12="","",IF(K12&lt;=$P$1,"þ","q"))</f>
        <v/>
      </c>
    </row>
    <row r="13" spans="1:20" ht="16.8" x14ac:dyDescent="0.3">
      <c r="A13" s="174" t="s">
        <v>124</v>
      </c>
      <c r="B13" s="165"/>
      <c r="C13" s="53"/>
      <c r="D13" s="53"/>
      <c r="E13" s="54" t="s">
        <v>79</v>
      </c>
      <c r="F13" s="54" t="s">
        <v>79</v>
      </c>
      <c r="G13" s="54" t="s">
        <v>79</v>
      </c>
      <c r="H13" s="54" t="s">
        <v>79</v>
      </c>
      <c r="I13" s="53"/>
      <c r="J13" s="53">
        <f t="shared" si="0"/>
        <v>0</v>
      </c>
      <c r="K13" s="53">
        <f t="shared" si="13"/>
        <v>0</v>
      </c>
      <c r="L13" s="54" t="s">
        <v>79</v>
      </c>
      <c r="M13" s="55" t="str">
        <f t="shared" si="14"/>
        <v/>
      </c>
    </row>
    <row r="14" spans="1:20" ht="16.8" x14ac:dyDescent="0.3">
      <c r="A14" s="169" t="s">
        <v>134</v>
      </c>
      <c r="B14" s="156"/>
      <c r="C14" s="53"/>
      <c r="D14" s="53">
        <v>10</v>
      </c>
      <c r="E14" s="54" t="s">
        <v>79</v>
      </c>
      <c r="F14" s="54" t="s">
        <v>79</v>
      </c>
      <c r="G14" s="54" t="s">
        <v>79</v>
      </c>
      <c r="H14" s="54" t="s">
        <v>79</v>
      </c>
      <c r="I14" s="53"/>
      <c r="J14" s="53">
        <f t="shared" si="0"/>
        <v>0</v>
      </c>
      <c r="K14" s="53">
        <f t="shared" ref="K14:K15" si="15">J14+C14</f>
        <v>0</v>
      </c>
      <c r="L14" s="54" t="s">
        <v>79</v>
      </c>
      <c r="M14" s="55" t="str">
        <f t="shared" ref="M14:M15" si="16">IF(C14="","",IF(K14&lt;=$P$1,"þ","q"))</f>
        <v/>
      </c>
    </row>
    <row r="15" spans="1:20" ht="16.8" x14ac:dyDescent="0.3">
      <c r="A15" s="169" t="s">
        <v>134</v>
      </c>
      <c r="B15" s="156"/>
      <c r="C15" s="53"/>
      <c r="D15" s="53">
        <v>10</v>
      </c>
      <c r="E15" s="54" t="s">
        <v>79</v>
      </c>
      <c r="F15" s="54" t="s">
        <v>79</v>
      </c>
      <c r="G15" s="54" t="s">
        <v>79</v>
      </c>
      <c r="H15" s="54" t="s">
        <v>79</v>
      </c>
      <c r="I15" s="53"/>
      <c r="J15" s="53">
        <f t="shared" si="0"/>
        <v>0</v>
      </c>
      <c r="K15" s="53">
        <f t="shared" si="15"/>
        <v>0</v>
      </c>
      <c r="L15" s="54" t="s">
        <v>79</v>
      </c>
      <c r="M15" s="55" t="str">
        <f t="shared" si="16"/>
        <v/>
      </c>
    </row>
    <row r="16" spans="1:20" ht="16.8" x14ac:dyDescent="0.3">
      <c r="A16" s="169" t="s">
        <v>134</v>
      </c>
      <c r="B16" s="156"/>
      <c r="C16" s="53"/>
      <c r="D16" s="53">
        <v>10</v>
      </c>
      <c r="E16" s="54" t="s">
        <v>79</v>
      </c>
      <c r="F16" s="54" t="s">
        <v>79</v>
      </c>
      <c r="G16" s="54" t="s">
        <v>79</v>
      </c>
      <c r="H16" s="54" t="s">
        <v>79</v>
      </c>
      <c r="I16" s="53"/>
      <c r="J16" s="53">
        <f t="shared" si="0"/>
        <v>0</v>
      </c>
      <c r="K16" s="53">
        <f t="shared" ref="K16" si="17">J16+C16</f>
        <v>0</v>
      </c>
      <c r="L16" s="54" t="s">
        <v>79</v>
      </c>
      <c r="M16" s="55" t="str">
        <f t="shared" ref="M16" si="18">IF(C16="","",IF(K16&lt;=$P$1,"þ","q"))</f>
        <v/>
      </c>
    </row>
    <row r="17" spans="1:13" ht="16.8" x14ac:dyDescent="0.3">
      <c r="A17" s="198" t="s">
        <v>154</v>
      </c>
      <c r="B17" s="156"/>
      <c r="C17" s="53"/>
      <c r="D17" s="53">
        <v>10</v>
      </c>
      <c r="E17" s="54" t="s">
        <v>79</v>
      </c>
      <c r="F17" s="54" t="s">
        <v>79</v>
      </c>
      <c r="G17" s="54" t="s">
        <v>79</v>
      </c>
      <c r="H17" s="54" t="s">
        <v>79</v>
      </c>
      <c r="I17" s="53"/>
      <c r="J17" s="53">
        <f t="shared" si="0"/>
        <v>0</v>
      </c>
      <c r="K17" s="53">
        <f t="shared" ref="K17:K20" si="19">J17+C17</f>
        <v>0</v>
      </c>
      <c r="L17" s="54" t="s">
        <v>79</v>
      </c>
      <c r="M17" s="55" t="str">
        <f t="shared" ref="M17:M20" si="20">IF(C17="","",IF(K17&lt;=$P$1,"þ","q"))</f>
        <v/>
      </c>
    </row>
    <row r="18" spans="1:13" ht="16.8" x14ac:dyDescent="0.3">
      <c r="A18" s="198" t="s">
        <v>154</v>
      </c>
      <c r="B18" s="156"/>
      <c r="C18" s="53"/>
      <c r="D18" s="53">
        <v>10</v>
      </c>
      <c r="E18" s="54" t="s">
        <v>79</v>
      </c>
      <c r="F18" s="54" t="s">
        <v>79</v>
      </c>
      <c r="G18" s="54" t="s">
        <v>79</v>
      </c>
      <c r="H18" s="54" t="s">
        <v>79</v>
      </c>
      <c r="I18" s="53"/>
      <c r="J18" s="53">
        <f t="shared" si="0"/>
        <v>0</v>
      </c>
      <c r="K18" s="53">
        <f t="shared" si="19"/>
        <v>0</v>
      </c>
      <c r="L18" s="54" t="s">
        <v>79</v>
      </c>
      <c r="M18" s="55" t="str">
        <f t="shared" si="20"/>
        <v/>
      </c>
    </row>
    <row r="19" spans="1:13" ht="16.8" x14ac:dyDescent="0.3">
      <c r="A19" s="198" t="s">
        <v>154</v>
      </c>
      <c r="B19" s="156"/>
      <c r="C19" s="53"/>
      <c r="D19" s="53">
        <v>10</v>
      </c>
      <c r="E19" s="54" t="s">
        <v>79</v>
      </c>
      <c r="F19" s="54" t="s">
        <v>79</v>
      </c>
      <c r="G19" s="54" t="s">
        <v>79</v>
      </c>
      <c r="H19" s="54" t="s">
        <v>79</v>
      </c>
      <c r="I19" s="53"/>
      <c r="J19" s="53">
        <f t="shared" si="0"/>
        <v>0</v>
      </c>
      <c r="K19" s="53">
        <f t="shared" si="19"/>
        <v>0</v>
      </c>
      <c r="L19" s="54" t="s">
        <v>79</v>
      </c>
      <c r="M19" s="55" t="str">
        <f t="shared" si="20"/>
        <v/>
      </c>
    </row>
    <row r="20" spans="1:13" ht="16.8" x14ac:dyDescent="0.3">
      <c r="A20" s="198" t="s">
        <v>154</v>
      </c>
      <c r="B20" s="156"/>
      <c r="C20" s="53"/>
      <c r="D20" s="53">
        <v>10</v>
      </c>
      <c r="E20" s="54" t="s">
        <v>79</v>
      </c>
      <c r="F20" s="54" t="s">
        <v>79</v>
      </c>
      <c r="G20" s="54" t="s">
        <v>79</v>
      </c>
      <c r="H20" s="54" t="s">
        <v>79</v>
      </c>
      <c r="I20" s="53"/>
      <c r="J20" s="53">
        <f t="shared" si="0"/>
        <v>0</v>
      </c>
      <c r="K20" s="53">
        <f t="shared" si="19"/>
        <v>0</v>
      </c>
      <c r="L20" s="54" t="s">
        <v>79</v>
      </c>
      <c r="M20" s="55" t="str">
        <f t="shared" si="20"/>
        <v/>
      </c>
    </row>
  </sheetData>
  <sortState xmlns:xlrd2="http://schemas.microsoft.com/office/spreadsheetml/2017/richdata2" ref="A2:M8">
    <sortCondition ref="A2:A8"/>
    <sortCondition ref="C2:C8"/>
  </sortState>
  <conditionalFormatting sqref="M2 M9 M11 M14:M15 L2:L20">
    <cfRule type="cellIs" dxfId="330" priority="1695" stopIfTrue="1" operator="equal">
      <formula>"þ"</formula>
    </cfRule>
  </conditionalFormatting>
  <conditionalFormatting sqref="K2">
    <cfRule type="cellIs" dxfId="329" priority="1694" operator="lessThan">
      <formula>$P$1</formula>
    </cfRule>
  </conditionalFormatting>
  <conditionalFormatting sqref="M7">
    <cfRule type="cellIs" dxfId="328" priority="1224" stopIfTrue="1" operator="equal">
      <formula>"þ"</formula>
    </cfRule>
  </conditionalFormatting>
  <conditionalFormatting sqref="M7">
    <cfRule type="cellIs" dxfId="327" priority="1223" stopIfTrue="1" operator="equal">
      <formula>"þ"</formula>
    </cfRule>
  </conditionalFormatting>
  <conditionalFormatting sqref="M5">
    <cfRule type="cellIs" dxfId="326" priority="1212" stopIfTrue="1" operator="equal">
      <formula>"þ"</formula>
    </cfRule>
  </conditionalFormatting>
  <conditionalFormatting sqref="M5">
    <cfRule type="cellIs" dxfId="325" priority="1211" stopIfTrue="1" operator="equal">
      <formula>"þ"</formula>
    </cfRule>
  </conditionalFormatting>
  <conditionalFormatting sqref="K5">
    <cfRule type="cellIs" dxfId="324" priority="1210" operator="lessThan">
      <formula>$P$1</formula>
    </cfRule>
  </conditionalFormatting>
  <conditionalFormatting sqref="G5">
    <cfRule type="cellIs" dxfId="323" priority="1207" stopIfTrue="1" operator="equal">
      <formula>"þ"</formula>
    </cfRule>
  </conditionalFormatting>
  <conditionalFormatting sqref="G5">
    <cfRule type="cellIs" dxfId="322" priority="1206" stopIfTrue="1" operator="equal">
      <formula>"þ"</formula>
    </cfRule>
  </conditionalFormatting>
  <conditionalFormatting sqref="H11">
    <cfRule type="cellIs" dxfId="321" priority="1140" stopIfTrue="1" operator="equal">
      <formula>"þ"</formula>
    </cfRule>
  </conditionalFormatting>
  <conditionalFormatting sqref="K11">
    <cfRule type="cellIs" dxfId="320" priority="1141" operator="lessThan">
      <formula>$P$1</formula>
    </cfRule>
  </conditionalFormatting>
  <conditionalFormatting sqref="H11">
    <cfRule type="cellIs" dxfId="319" priority="1139" stopIfTrue="1" operator="equal">
      <formula>"þ"</formula>
    </cfRule>
  </conditionalFormatting>
  <conditionalFormatting sqref="G11">
    <cfRule type="cellIs" dxfId="318" priority="1138" stopIfTrue="1" operator="equal">
      <formula>"þ"</formula>
    </cfRule>
  </conditionalFormatting>
  <conditionalFormatting sqref="G11">
    <cfRule type="cellIs" dxfId="317" priority="1137" stopIfTrue="1" operator="equal">
      <formula>"þ"</formula>
    </cfRule>
  </conditionalFormatting>
  <conditionalFormatting sqref="E11">
    <cfRule type="cellIs" dxfId="316" priority="1136" stopIfTrue="1" operator="equal">
      <formula>"þ"</formula>
    </cfRule>
  </conditionalFormatting>
  <conditionalFormatting sqref="E11">
    <cfRule type="cellIs" dxfId="315" priority="1135" stopIfTrue="1" operator="equal">
      <formula>"þ"</formula>
    </cfRule>
  </conditionalFormatting>
  <conditionalFormatting sqref="M4">
    <cfRule type="cellIs" dxfId="314" priority="1107" stopIfTrue="1" operator="equal">
      <formula>"þ"</formula>
    </cfRule>
  </conditionalFormatting>
  <conditionalFormatting sqref="P1">
    <cfRule type="cellIs" dxfId="313" priority="1041" operator="equal">
      <formula>0</formula>
    </cfRule>
  </conditionalFormatting>
  <conditionalFormatting sqref="T1">
    <cfRule type="cellIs" dxfId="312" priority="1039" operator="equal">
      <formula>0</formula>
    </cfRule>
  </conditionalFormatting>
  <conditionalFormatting sqref="R1">
    <cfRule type="cellIs" dxfId="311" priority="1040" operator="equal">
      <formula>0</formula>
    </cfRule>
  </conditionalFormatting>
  <conditionalFormatting sqref="M6">
    <cfRule type="cellIs" dxfId="310" priority="954" stopIfTrue="1" operator="equal">
      <formula>"þ"</formula>
    </cfRule>
  </conditionalFormatting>
  <conditionalFormatting sqref="M6">
    <cfRule type="cellIs" dxfId="309" priority="953" stopIfTrue="1" operator="equal">
      <formula>"þ"</formula>
    </cfRule>
  </conditionalFormatting>
  <conditionalFormatting sqref="K6">
    <cfRule type="cellIs" dxfId="308" priority="952" operator="lessThan">
      <formula>$P$1</formula>
    </cfRule>
  </conditionalFormatting>
  <conditionalFormatting sqref="E6">
    <cfRule type="cellIs" dxfId="307" priority="951" stopIfTrue="1" operator="equal">
      <formula>"þ"</formula>
    </cfRule>
  </conditionalFormatting>
  <conditionalFormatting sqref="E6">
    <cfRule type="cellIs" dxfId="306" priority="950" stopIfTrue="1" operator="equal">
      <formula>"þ"</formula>
    </cfRule>
  </conditionalFormatting>
  <conditionalFormatting sqref="G6">
    <cfRule type="cellIs" dxfId="305" priority="949" stopIfTrue="1" operator="equal">
      <formula>"þ"</formula>
    </cfRule>
  </conditionalFormatting>
  <conditionalFormatting sqref="G6">
    <cfRule type="cellIs" dxfId="304" priority="948" stopIfTrue="1" operator="equal">
      <formula>"þ"</formula>
    </cfRule>
  </conditionalFormatting>
  <conditionalFormatting sqref="F6">
    <cfRule type="cellIs" dxfId="303" priority="947" stopIfTrue="1" operator="equal">
      <formula>"þ"</formula>
    </cfRule>
  </conditionalFormatting>
  <conditionalFormatting sqref="F6">
    <cfRule type="cellIs" dxfId="302" priority="946" stopIfTrue="1" operator="equal">
      <formula>"þ"</formula>
    </cfRule>
  </conditionalFormatting>
  <conditionalFormatting sqref="L6">
    <cfRule type="cellIs" dxfId="301" priority="945" stopIfTrue="1" operator="equal">
      <formula>"þ"</formula>
    </cfRule>
  </conditionalFormatting>
  <conditionalFormatting sqref="L6">
    <cfRule type="cellIs" dxfId="300" priority="944" stopIfTrue="1" operator="equal">
      <formula>"þ"</formula>
    </cfRule>
  </conditionalFormatting>
  <conditionalFormatting sqref="M3">
    <cfRule type="cellIs" dxfId="299" priority="931" stopIfTrue="1" operator="equal">
      <formula>"þ"</formula>
    </cfRule>
  </conditionalFormatting>
  <conditionalFormatting sqref="K3">
    <cfRule type="cellIs" dxfId="298" priority="930" operator="lessThan">
      <formula>$P$1</formula>
    </cfRule>
  </conditionalFormatting>
  <conditionalFormatting sqref="M8">
    <cfRule type="cellIs" dxfId="297" priority="884" stopIfTrue="1" operator="equal">
      <formula>"þ"</formula>
    </cfRule>
  </conditionalFormatting>
  <conditionalFormatting sqref="M8">
    <cfRule type="cellIs" dxfId="296" priority="883" stopIfTrue="1" operator="equal">
      <formula>"þ"</formula>
    </cfRule>
  </conditionalFormatting>
  <conditionalFormatting sqref="H7:H8">
    <cfRule type="cellIs" dxfId="295" priority="881" stopIfTrue="1" operator="equal">
      <formula>"þ"</formula>
    </cfRule>
  </conditionalFormatting>
  <conditionalFormatting sqref="H7:H8">
    <cfRule type="cellIs" dxfId="294" priority="880" stopIfTrue="1" operator="equal">
      <formula>"þ"</formula>
    </cfRule>
  </conditionalFormatting>
  <conditionalFormatting sqref="K7:K8">
    <cfRule type="cellIs" dxfId="293" priority="882" operator="lessThan">
      <formula>$P$1</formula>
    </cfRule>
  </conditionalFormatting>
  <conditionalFormatting sqref="H9">
    <cfRule type="cellIs" dxfId="292" priority="820" stopIfTrue="1" operator="equal">
      <formula>"þ"</formula>
    </cfRule>
  </conditionalFormatting>
  <conditionalFormatting sqref="K9">
    <cfRule type="cellIs" dxfId="291" priority="821" operator="lessThan">
      <formula>$P$1</formula>
    </cfRule>
  </conditionalFormatting>
  <conditionalFormatting sqref="H9">
    <cfRule type="cellIs" dxfId="290" priority="819" stopIfTrue="1" operator="equal">
      <formula>"þ"</formula>
    </cfRule>
  </conditionalFormatting>
  <conditionalFormatting sqref="G9">
    <cfRule type="cellIs" dxfId="289" priority="818" stopIfTrue="1" operator="equal">
      <formula>"þ"</formula>
    </cfRule>
  </conditionalFormatting>
  <conditionalFormatting sqref="G9">
    <cfRule type="cellIs" dxfId="288" priority="817" stopIfTrue="1" operator="equal">
      <formula>"þ"</formula>
    </cfRule>
  </conditionalFormatting>
  <conditionalFormatting sqref="H14">
    <cfRule type="cellIs" dxfId="287" priority="752" stopIfTrue="1" operator="equal">
      <formula>"þ"</formula>
    </cfRule>
  </conditionalFormatting>
  <conditionalFormatting sqref="K14">
    <cfRule type="cellIs" dxfId="286" priority="753" operator="lessThan">
      <formula>$P$1</formula>
    </cfRule>
  </conditionalFormatting>
  <conditionalFormatting sqref="H14">
    <cfRule type="cellIs" dxfId="285" priority="751" stopIfTrue="1" operator="equal">
      <formula>"þ"</formula>
    </cfRule>
  </conditionalFormatting>
  <conditionalFormatting sqref="F14">
    <cfRule type="cellIs" dxfId="284" priority="746" stopIfTrue="1" operator="equal">
      <formula>"þ"</formula>
    </cfRule>
  </conditionalFormatting>
  <conditionalFormatting sqref="F14">
    <cfRule type="cellIs" dxfId="283" priority="745" stopIfTrue="1" operator="equal">
      <formula>"þ"</formula>
    </cfRule>
  </conditionalFormatting>
  <conditionalFormatting sqref="F14">
    <cfRule type="cellIs" dxfId="282" priority="744" stopIfTrue="1" operator="equal">
      <formula>"þ"</formula>
    </cfRule>
  </conditionalFormatting>
  <conditionalFormatting sqref="F14">
    <cfRule type="cellIs" dxfId="281" priority="743" stopIfTrue="1" operator="equal">
      <formula>"þ"</formula>
    </cfRule>
  </conditionalFormatting>
  <conditionalFormatting sqref="F14">
    <cfRule type="cellIs" dxfId="280" priority="742" stopIfTrue="1" operator="equal">
      <formula>"þ"</formula>
    </cfRule>
  </conditionalFormatting>
  <conditionalFormatting sqref="F14">
    <cfRule type="cellIs" dxfId="279" priority="741" stopIfTrue="1" operator="equal">
      <formula>"þ"</formula>
    </cfRule>
  </conditionalFormatting>
  <conditionalFormatting sqref="F14">
    <cfRule type="cellIs" dxfId="278" priority="738" stopIfTrue="1" operator="equal">
      <formula>"þ"</formula>
    </cfRule>
  </conditionalFormatting>
  <conditionalFormatting sqref="F14">
    <cfRule type="cellIs" dxfId="277" priority="739" stopIfTrue="1" operator="equal">
      <formula>"þ"</formula>
    </cfRule>
  </conditionalFormatting>
  <conditionalFormatting sqref="E9">
    <cfRule type="cellIs" dxfId="276" priority="593" stopIfTrue="1" operator="equal">
      <formula>"þ"</formula>
    </cfRule>
  </conditionalFormatting>
  <conditionalFormatting sqref="E9">
    <cfRule type="cellIs" dxfId="275" priority="592" stopIfTrue="1" operator="equal">
      <formula>"þ"</formula>
    </cfRule>
  </conditionalFormatting>
  <conditionalFormatting sqref="G14">
    <cfRule type="cellIs" dxfId="274" priority="591" stopIfTrue="1" operator="equal">
      <formula>"þ"</formula>
    </cfRule>
  </conditionalFormatting>
  <conditionalFormatting sqref="G14">
    <cfRule type="cellIs" dxfId="273" priority="590" stopIfTrue="1" operator="equal">
      <formula>"þ"</formula>
    </cfRule>
  </conditionalFormatting>
  <conditionalFormatting sqref="H14">
    <cfRule type="cellIs" dxfId="272" priority="570" stopIfTrue="1" operator="equal">
      <formula>"þ"</formula>
    </cfRule>
  </conditionalFormatting>
  <conditionalFormatting sqref="K14">
    <cfRule type="cellIs" dxfId="271" priority="571" operator="lessThan">
      <formula>$P$1</formula>
    </cfRule>
  </conditionalFormatting>
  <conditionalFormatting sqref="H14">
    <cfRule type="cellIs" dxfId="270" priority="569" stopIfTrue="1" operator="equal">
      <formula>"þ"</formula>
    </cfRule>
  </conditionalFormatting>
  <conditionalFormatting sqref="G14">
    <cfRule type="cellIs" dxfId="269" priority="568" stopIfTrue="1" operator="equal">
      <formula>"þ"</formula>
    </cfRule>
  </conditionalFormatting>
  <conditionalFormatting sqref="G14">
    <cfRule type="cellIs" dxfId="268" priority="567" stopIfTrue="1" operator="equal">
      <formula>"þ"</formula>
    </cfRule>
  </conditionalFormatting>
  <conditionalFormatting sqref="F14">
    <cfRule type="cellIs" dxfId="267" priority="564" stopIfTrue="1" operator="equal">
      <formula>"þ"</formula>
    </cfRule>
  </conditionalFormatting>
  <conditionalFormatting sqref="F14">
    <cfRule type="cellIs" dxfId="266" priority="563" stopIfTrue="1" operator="equal">
      <formula>"þ"</formula>
    </cfRule>
  </conditionalFormatting>
  <conditionalFormatting sqref="F14">
    <cfRule type="cellIs" dxfId="265" priority="562" stopIfTrue="1" operator="equal">
      <formula>"þ"</formula>
    </cfRule>
  </conditionalFormatting>
  <conditionalFormatting sqref="F14">
    <cfRule type="cellIs" dxfId="264" priority="561" stopIfTrue="1" operator="equal">
      <formula>"þ"</formula>
    </cfRule>
  </conditionalFormatting>
  <conditionalFormatting sqref="F14">
    <cfRule type="cellIs" dxfId="263" priority="560" stopIfTrue="1" operator="equal">
      <formula>"þ"</formula>
    </cfRule>
  </conditionalFormatting>
  <conditionalFormatting sqref="F14">
    <cfRule type="cellIs" dxfId="262" priority="559" stopIfTrue="1" operator="equal">
      <formula>"þ"</formula>
    </cfRule>
  </conditionalFormatting>
  <conditionalFormatting sqref="K15">
    <cfRule type="cellIs" dxfId="261" priority="557" operator="lessThan">
      <formula>$P$1</formula>
    </cfRule>
  </conditionalFormatting>
  <conditionalFormatting sqref="E14:E15">
    <cfRule type="cellIs" dxfId="260" priority="554" stopIfTrue="1" operator="equal">
      <formula>"þ"</formula>
    </cfRule>
  </conditionalFormatting>
  <conditionalFormatting sqref="E14:E15">
    <cfRule type="cellIs" dxfId="259" priority="553" stopIfTrue="1" operator="equal">
      <formula>"þ"</formula>
    </cfRule>
  </conditionalFormatting>
  <conditionalFormatting sqref="E14:E15">
    <cfRule type="cellIs" dxfId="258" priority="543" stopIfTrue="1" operator="equal">
      <formula>"þ"</formula>
    </cfRule>
  </conditionalFormatting>
  <conditionalFormatting sqref="E14:E15">
    <cfRule type="cellIs" dxfId="257" priority="542" stopIfTrue="1" operator="equal">
      <formula>"þ"</formula>
    </cfRule>
  </conditionalFormatting>
  <conditionalFormatting sqref="E14:E15">
    <cfRule type="cellIs" dxfId="256" priority="541" stopIfTrue="1" operator="equal">
      <formula>"þ"</formula>
    </cfRule>
  </conditionalFormatting>
  <conditionalFormatting sqref="E14:E15">
    <cfRule type="cellIs" dxfId="255" priority="540" stopIfTrue="1" operator="equal">
      <formula>"þ"</formula>
    </cfRule>
  </conditionalFormatting>
  <conditionalFormatting sqref="E14:E15">
    <cfRule type="cellIs" dxfId="254" priority="539" stopIfTrue="1" operator="equal">
      <formula>"þ"</formula>
    </cfRule>
  </conditionalFormatting>
  <conditionalFormatting sqref="E14:E15">
    <cfRule type="cellIs" dxfId="253" priority="538" stopIfTrue="1" operator="equal">
      <formula>"þ"</formula>
    </cfRule>
  </conditionalFormatting>
  <conditionalFormatting sqref="F15:G15">
    <cfRule type="cellIs" dxfId="252" priority="533" stopIfTrue="1" operator="equal">
      <formula>"þ"</formula>
    </cfRule>
  </conditionalFormatting>
  <conditionalFormatting sqref="F15:G15">
    <cfRule type="cellIs" dxfId="251" priority="532" stopIfTrue="1" operator="equal">
      <formula>"þ"</formula>
    </cfRule>
  </conditionalFormatting>
  <conditionalFormatting sqref="M16:M20">
    <cfRule type="cellIs" dxfId="250" priority="527" stopIfTrue="1" operator="equal">
      <formula>"þ"</formula>
    </cfRule>
  </conditionalFormatting>
  <conditionalFormatting sqref="M16:M20">
    <cfRule type="cellIs" dxfId="249" priority="526" stopIfTrue="1" operator="equal">
      <formula>"þ"</formula>
    </cfRule>
  </conditionalFormatting>
  <conditionalFormatting sqref="H16:H20">
    <cfRule type="cellIs" dxfId="248" priority="524" stopIfTrue="1" operator="equal">
      <formula>"þ"</formula>
    </cfRule>
  </conditionalFormatting>
  <conditionalFormatting sqref="K16:K20">
    <cfRule type="cellIs" dxfId="247" priority="525" operator="lessThan">
      <formula>$P$1</formula>
    </cfRule>
  </conditionalFormatting>
  <conditionalFormatting sqref="H16:H20">
    <cfRule type="cellIs" dxfId="246" priority="523" stopIfTrue="1" operator="equal">
      <formula>"þ"</formula>
    </cfRule>
  </conditionalFormatting>
  <conditionalFormatting sqref="F16:F20">
    <cfRule type="cellIs" dxfId="245" priority="520" stopIfTrue="1" operator="equal">
      <formula>"þ"</formula>
    </cfRule>
  </conditionalFormatting>
  <conditionalFormatting sqref="F16:F20">
    <cfRule type="cellIs" dxfId="244" priority="519" stopIfTrue="1" operator="equal">
      <formula>"þ"</formula>
    </cfRule>
  </conditionalFormatting>
  <conditionalFormatting sqref="F16:F20">
    <cfRule type="cellIs" dxfId="243" priority="518" stopIfTrue="1" operator="equal">
      <formula>"þ"</formula>
    </cfRule>
  </conditionalFormatting>
  <conditionalFormatting sqref="F16:F20">
    <cfRule type="cellIs" dxfId="242" priority="517" stopIfTrue="1" operator="equal">
      <formula>"þ"</formula>
    </cfRule>
  </conditionalFormatting>
  <conditionalFormatting sqref="F16:F20">
    <cfRule type="cellIs" dxfId="241" priority="516" stopIfTrue="1" operator="equal">
      <formula>"þ"</formula>
    </cfRule>
  </conditionalFormatting>
  <conditionalFormatting sqref="F16:F20">
    <cfRule type="cellIs" dxfId="240" priority="515" stopIfTrue="1" operator="equal">
      <formula>"þ"</formula>
    </cfRule>
  </conditionalFormatting>
  <conditionalFormatting sqref="F16:F20">
    <cfRule type="cellIs" dxfId="239" priority="512" stopIfTrue="1" operator="equal">
      <formula>"þ"</formula>
    </cfRule>
  </conditionalFormatting>
  <conditionalFormatting sqref="F16:F20">
    <cfRule type="cellIs" dxfId="238" priority="513" stopIfTrue="1" operator="equal">
      <formula>"þ"</formula>
    </cfRule>
  </conditionalFormatting>
  <conditionalFormatting sqref="H15">
    <cfRule type="cellIs" dxfId="237" priority="503" stopIfTrue="1" operator="equal">
      <formula>"þ"</formula>
    </cfRule>
  </conditionalFormatting>
  <conditionalFormatting sqref="H15">
    <cfRule type="cellIs" dxfId="236" priority="502" stopIfTrue="1" operator="equal">
      <formula>"þ"</formula>
    </cfRule>
  </conditionalFormatting>
  <conditionalFormatting sqref="E5">
    <cfRule type="cellIs" dxfId="235" priority="485" stopIfTrue="1" operator="equal">
      <formula>"þ"</formula>
    </cfRule>
  </conditionalFormatting>
  <conditionalFormatting sqref="F5">
    <cfRule type="cellIs" dxfId="234" priority="484" stopIfTrue="1" operator="equal">
      <formula>"þ"</formula>
    </cfRule>
  </conditionalFormatting>
  <conditionalFormatting sqref="F5">
    <cfRule type="cellIs" dxfId="233" priority="483" stopIfTrue="1" operator="equal">
      <formula>"þ"</formula>
    </cfRule>
  </conditionalFormatting>
  <conditionalFormatting sqref="H12:H13">
    <cfRule type="cellIs" dxfId="232" priority="361" stopIfTrue="1" operator="equal">
      <formula>"þ"</formula>
    </cfRule>
  </conditionalFormatting>
  <conditionalFormatting sqref="K12:K13">
    <cfRule type="cellIs" dxfId="231" priority="362" operator="lessThan">
      <formula>$P$1</formula>
    </cfRule>
  </conditionalFormatting>
  <conditionalFormatting sqref="H12:H13">
    <cfRule type="cellIs" dxfId="230" priority="360" stopIfTrue="1" operator="equal">
      <formula>"þ"</formula>
    </cfRule>
  </conditionalFormatting>
  <conditionalFormatting sqref="G12">
    <cfRule type="cellIs" dxfId="229" priority="359" stopIfTrue="1" operator="equal">
      <formula>"þ"</formula>
    </cfRule>
  </conditionalFormatting>
  <conditionalFormatting sqref="G12">
    <cfRule type="cellIs" dxfId="228" priority="358" stopIfTrue="1" operator="equal">
      <formula>"þ"</formula>
    </cfRule>
  </conditionalFormatting>
  <conditionalFormatting sqref="E12:E13">
    <cfRule type="cellIs" dxfId="227" priority="357" stopIfTrue="1" operator="equal">
      <formula>"þ"</formula>
    </cfRule>
  </conditionalFormatting>
  <conditionalFormatting sqref="E12:E13">
    <cfRule type="cellIs" dxfId="226" priority="356" stopIfTrue="1" operator="equal">
      <formula>"þ"</formula>
    </cfRule>
  </conditionalFormatting>
  <conditionalFormatting sqref="M12:M13">
    <cfRule type="cellIs" dxfId="225" priority="353" stopIfTrue="1" operator="equal">
      <formula>"þ"</formula>
    </cfRule>
  </conditionalFormatting>
  <conditionalFormatting sqref="M12:M13">
    <cfRule type="cellIs" dxfId="224" priority="352" stopIfTrue="1" operator="equal">
      <formula>"þ"</formula>
    </cfRule>
  </conditionalFormatting>
  <conditionalFormatting sqref="F13">
    <cfRule type="cellIs" dxfId="223" priority="351" stopIfTrue="1" operator="equal">
      <formula>"þ"</formula>
    </cfRule>
  </conditionalFormatting>
  <conditionalFormatting sqref="F13">
    <cfRule type="cellIs" dxfId="222" priority="350" stopIfTrue="1" operator="equal">
      <formula>"þ"</formula>
    </cfRule>
  </conditionalFormatting>
  <conditionalFormatting sqref="E2 H2">
    <cfRule type="cellIs" dxfId="221" priority="349" stopIfTrue="1" operator="equal">
      <formula>"þ"</formula>
    </cfRule>
  </conditionalFormatting>
  <conditionalFormatting sqref="G2">
    <cfRule type="cellIs" dxfId="220" priority="348" stopIfTrue="1" operator="equal">
      <formula>"þ"</formula>
    </cfRule>
  </conditionalFormatting>
  <conditionalFormatting sqref="L2">
    <cfRule type="cellIs" dxfId="219" priority="314" stopIfTrue="1" operator="equal">
      <formula>"þ"</formula>
    </cfRule>
  </conditionalFormatting>
  <conditionalFormatting sqref="L2">
    <cfRule type="cellIs" dxfId="218" priority="315" stopIfTrue="1" operator="equal">
      <formula>"þ"</formula>
    </cfRule>
  </conditionalFormatting>
  <conditionalFormatting sqref="E16:E20">
    <cfRule type="cellIs" dxfId="217" priority="268" stopIfTrue="1" operator="equal">
      <formula>"þ"</formula>
    </cfRule>
  </conditionalFormatting>
  <conditionalFormatting sqref="E16:E20">
    <cfRule type="cellIs" dxfId="216" priority="267" stopIfTrue="1" operator="equal">
      <formula>"þ"</formula>
    </cfRule>
  </conditionalFormatting>
  <conditionalFormatting sqref="E16:E20">
    <cfRule type="cellIs" dxfId="215" priority="266" stopIfTrue="1" operator="equal">
      <formula>"þ"</formula>
    </cfRule>
  </conditionalFormatting>
  <conditionalFormatting sqref="E16:E20">
    <cfRule type="cellIs" dxfId="214" priority="265" stopIfTrue="1" operator="equal">
      <formula>"þ"</formula>
    </cfRule>
  </conditionalFormatting>
  <conditionalFormatting sqref="E16:E20">
    <cfRule type="cellIs" dxfId="213" priority="264" stopIfTrue="1" operator="equal">
      <formula>"þ"</formula>
    </cfRule>
  </conditionalFormatting>
  <conditionalFormatting sqref="E16:E20">
    <cfRule type="cellIs" dxfId="212" priority="263" stopIfTrue="1" operator="equal">
      <formula>"þ"</formula>
    </cfRule>
  </conditionalFormatting>
  <conditionalFormatting sqref="E16:E20">
    <cfRule type="cellIs" dxfId="211" priority="262" stopIfTrue="1" operator="equal">
      <formula>"þ"</formula>
    </cfRule>
  </conditionalFormatting>
  <conditionalFormatting sqref="E16:E20">
    <cfRule type="cellIs" dxfId="210" priority="261" stopIfTrue="1" operator="equal">
      <formula>"þ"</formula>
    </cfRule>
  </conditionalFormatting>
  <conditionalFormatting sqref="G13">
    <cfRule type="cellIs" dxfId="209" priority="252" stopIfTrue="1" operator="equal">
      <formula>"þ"</formula>
    </cfRule>
  </conditionalFormatting>
  <conditionalFormatting sqref="G13">
    <cfRule type="cellIs" dxfId="208" priority="251" stopIfTrue="1" operator="equal">
      <formula>"þ"</formula>
    </cfRule>
  </conditionalFormatting>
  <conditionalFormatting sqref="M5">
    <cfRule type="cellIs" dxfId="207" priority="234" stopIfTrue="1" operator="equal">
      <formula>"þ"</formula>
    </cfRule>
  </conditionalFormatting>
  <conditionalFormatting sqref="M5">
    <cfRule type="cellIs" dxfId="206" priority="233" stopIfTrue="1" operator="equal">
      <formula>"þ"</formula>
    </cfRule>
  </conditionalFormatting>
  <conditionalFormatting sqref="K5">
    <cfRule type="cellIs" dxfId="205" priority="232" operator="lessThan">
      <formula>$P$1</formula>
    </cfRule>
  </conditionalFormatting>
  <conditionalFormatting sqref="E5">
    <cfRule type="cellIs" dxfId="204" priority="231" stopIfTrue="1" operator="equal">
      <formula>"þ"</formula>
    </cfRule>
  </conditionalFormatting>
  <conditionalFormatting sqref="E5">
    <cfRule type="cellIs" dxfId="203" priority="230" stopIfTrue="1" operator="equal">
      <formula>"þ"</formula>
    </cfRule>
  </conditionalFormatting>
  <conditionalFormatting sqref="G5">
    <cfRule type="cellIs" dxfId="202" priority="229" stopIfTrue="1" operator="equal">
      <formula>"þ"</formula>
    </cfRule>
  </conditionalFormatting>
  <conditionalFormatting sqref="G5">
    <cfRule type="cellIs" dxfId="201" priority="228" stopIfTrue="1" operator="equal">
      <formula>"þ"</formula>
    </cfRule>
  </conditionalFormatting>
  <conditionalFormatting sqref="F5">
    <cfRule type="cellIs" dxfId="200" priority="227" stopIfTrue="1" operator="equal">
      <formula>"þ"</formula>
    </cfRule>
  </conditionalFormatting>
  <conditionalFormatting sqref="F5">
    <cfRule type="cellIs" dxfId="199" priority="226" stopIfTrue="1" operator="equal">
      <formula>"þ"</formula>
    </cfRule>
  </conditionalFormatting>
  <conditionalFormatting sqref="F7:F8">
    <cfRule type="cellIs" dxfId="198" priority="194" stopIfTrue="1" operator="equal">
      <formula>"þ"</formula>
    </cfRule>
  </conditionalFormatting>
  <conditionalFormatting sqref="F7:F8">
    <cfRule type="cellIs" dxfId="197" priority="193" stopIfTrue="1" operator="equal">
      <formula>"þ"</formula>
    </cfRule>
  </conditionalFormatting>
  <conditionalFormatting sqref="H3">
    <cfRule type="cellIs" dxfId="196" priority="192" stopIfTrue="1" operator="equal">
      <formula>"þ"</formula>
    </cfRule>
  </conditionalFormatting>
  <conditionalFormatting sqref="E3">
    <cfRule type="cellIs" dxfId="195" priority="191" stopIfTrue="1" operator="equal">
      <formula>"þ"</formula>
    </cfRule>
  </conditionalFormatting>
  <conditionalFormatting sqref="E3">
    <cfRule type="cellIs" dxfId="194" priority="190" stopIfTrue="1" operator="equal">
      <formula>"þ"</formula>
    </cfRule>
  </conditionalFormatting>
  <conditionalFormatting sqref="G3">
    <cfRule type="cellIs" dxfId="193" priority="189" stopIfTrue="1" operator="equal">
      <formula>"þ"</formula>
    </cfRule>
  </conditionalFormatting>
  <conditionalFormatting sqref="G3">
    <cfRule type="cellIs" dxfId="192" priority="188" stopIfTrue="1" operator="equal">
      <formula>"þ"</formula>
    </cfRule>
  </conditionalFormatting>
  <conditionalFormatting sqref="G3">
    <cfRule type="cellIs" dxfId="191" priority="187" stopIfTrue="1" operator="equal">
      <formula>"þ"</formula>
    </cfRule>
  </conditionalFormatting>
  <conditionalFormatting sqref="F3">
    <cfRule type="cellIs" dxfId="190" priority="186" stopIfTrue="1" operator="equal">
      <formula>"þ"</formula>
    </cfRule>
  </conditionalFormatting>
  <conditionalFormatting sqref="F3">
    <cfRule type="cellIs" dxfId="189" priority="185" stopIfTrue="1" operator="equal">
      <formula>"þ"</formula>
    </cfRule>
  </conditionalFormatting>
  <conditionalFormatting sqref="L3">
    <cfRule type="cellIs" dxfId="188" priority="184" stopIfTrue="1" operator="equal">
      <formula>"þ"</formula>
    </cfRule>
  </conditionalFormatting>
  <conditionalFormatting sqref="L3">
    <cfRule type="cellIs" dxfId="187" priority="183" stopIfTrue="1" operator="equal">
      <formula>"þ"</formula>
    </cfRule>
  </conditionalFormatting>
  <conditionalFormatting sqref="G7:G8">
    <cfRule type="cellIs" dxfId="186" priority="182" stopIfTrue="1" operator="equal">
      <formula>"þ"</formula>
    </cfRule>
  </conditionalFormatting>
  <conditionalFormatting sqref="G7:G8">
    <cfRule type="cellIs" dxfId="185" priority="181" stopIfTrue="1" operator="equal">
      <formula>"þ"</formula>
    </cfRule>
  </conditionalFormatting>
  <conditionalFormatting sqref="L5">
    <cfRule type="cellIs" dxfId="184" priority="178" stopIfTrue="1" operator="equal">
      <formula>"þ"</formula>
    </cfRule>
  </conditionalFormatting>
  <conditionalFormatting sqref="L5">
    <cfRule type="cellIs" dxfId="183" priority="177" stopIfTrue="1" operator="equal">
      <formula>"þ"</formula>
    </cfRule>
  </conditionalFormatting>
  <conditionalFormatting sqref="F9">
    <cfRule type="cellIs" dxfId="182" priority="174" stopIfTrue="1" operator="equal">
      <formula>"þ"</formula>
    </cfRule>
  </conditionalFormatting>
  <conditionalFormatting sqref="F9">
    <cfRule type="cellIs" dxfId="181" priority="173" stopIfTrue="1" operator="equal">
      <formula>"þ"</formula>
    </cfRule>
  </conditionalFormatting>
  <conditionalFormatting sqref="M10">
    <cfRule type="cellIs" dxfId="180" priority="170" stopIfTrue="1" operator="equal">
      <formula>"þ"</formula>
    </cfRule>
  </conditionalFormatting>
  <conditionalFormatting sqref="H10">
    <cfRule type="cellIs" dxfId="179" priority="168" stopIfTrue="1" operator="equal">
      <formula>"þ"</formula>
    </cfRule>
  </conditionalFormatting>
  <conditionalFormatting sqref="K10">
    <cfRule type="cellIs" dxfId="178" priority="169" operator="lessThan">
      <formula>$P$1</formula>
    </cfRule>
  </conditionalFormatting>
  <conditionalFormatting sqref="H10">
    <cfRule type="cellIs" dxfId="177" priority="167" stopIfTrue="1" operator="equal">
      <formula>"þ"</formula>
    </cfRule>
  </conditionalFormatting>
  <conditionalFormatting sqref="G10">
    <cfRule type="cellIs" dxfId="176" priority="166" stopIfTrue="1" operator="equal">
      <formula>"þ"</formula>
    </cfRule>
  </conditionalFormatting>
  <conditionalFormatting sqref="G10">
    <cfRule type="cellIs" dxfId="175" priority="165" stopIfTrue="1" operator="equal">
      <formula>"þ"</formula>
    </cfRule>
  </conditionalFormatting>
  <conditionalFormatting sqref="E10">
    <cfRule type="cellIs" dxfId="174" priority="164" stopIfTrue="1" operator="equal">
      <formula>"þ"</formula>
    </cfRule>
  </conditionalFormatting>
  <conditionalFormatting sqref="E10">
    <cfRule type="cellIs" dxfId="173" priority="163" stopIfTrue="1" operator="equal">
      <formula>"þ"</formula>
    </cfRule>
  </conditionalFormatting>
  <conditionalFormatting sqref="F10">
    <cfRule type="cellIs" dxfId="172" priority="162" stopIfTrue="1" operator="equal">
      <formula>"þ"</formula>
    </cfRule>
  </conditionalFormatting>
  <conditionalFormatting sqref="F10">
    <cfRule type="cellIs" dxfId="171" priority="161" stopIfTrue="1" operator="equal">
      <formula>"þ"</formula>
    </cfRule>
  </conditionalFormatting>
  <conditionalFormatting sqref="F10">
    <cfRule type="cellIs" dxfId="170" priority="158" stopIfTrue="1" operator="equal">
      <formula>"þ"</formula>
    </cfRule>
  </conditionalFormatting>
  <conditionalFormatting sqref="F10">
    <cfRule type="cellIs" dxfId="169" priority="157" stopIfTrue="1" operator="equal">
      <formula>"þ"</formula>
    </cfRule>
  </conditionalFormatting>
  <conditionalFormatting sqref="E10">
    <cfRule type="cellIs" dxfId="168" priority="156" stopIfTrue="1" operator="equal">
      <formula>"þ"</formula>
    </cfRule>
  </conditionalFormatting>
  <conditionalFormatting sqref="E10">
    <cfRule type="cellIs" dxfId="167" priority="155" stopIfTrue="1" operator="equal">
      <formula>"þ"</formula>
    </cfRule>
  </conditionalFormatting>
  <conditionalFormatting sqref="F2">
    <cfRule type="cellIs" dxfId="166" priority="154" stopIfTrue="1" operator="equal">
      <formula>"þ"</formula>
    </cfRule>
  </conditionalFormatting>
  <conditionalFormatting sqref="L9:L10">
    <cfRule type="cellIs" dxfId="165" priority="153" stopIfTrue="1" operator="equal">
      <formula>"þ"</formula>
    </cfRule>
  </conditionalFormatting>
  <conditionalFormatting sqref="M16:M20">
    <cfRule type="cellIs" dxfId="164" priority="152" stopIfTrue="1" operator="equal">
      <formula>"þ"</formula>
    </cfRule>
  </conditionalFormatting>
  <conditionalFormatting sqref="M16:M20">
    <cfRule type="cellIs" dxfId="163" priority="151" stopIfTrue="1" operator="equal">
      <formula>"þ"</formula>
    </cfRule>
  </conditionalFormatting>
  <conditionalFormatting sqref="K16:K20">
    <cfRule type="cellIs" dxfId="162" priority="150" operator="lessThan">
      <formula>$P$1</formula>
    </cfRule>
  </conditionalFormatting>
  <conditionalFormatting sqref="E16:E20">
    <cfRule type="cellIs" dxfId="161" priority="149" stopIfTrue="1" operator="equal">
      <formula>"þ"</formula>
    </cfRule>
  </conditionalFormatting>
  <conditionalFormatting sqref="E16:E20">
    <cfRule type="cellIs" dxfId="160" priority="148" stopIfTrue="1" operator="equal">
      <formula>"þ"</formula>
    </cfRule>
  </conditionalFormatting>
  <conditionalFormatting sqref="F16:F20">
    <cfRule type="cellIs" dxfId="159" priority="147" stopIfTrue="1" operator="equal">
      <formula>"þ"</formula>
    </cfRule>
  </conditionalFormatting>
  <conditionalFormatting sqref="F16:F20">
    <cfRule type="cellIs" dxfId="158" priority="146" stopIfTrue="1" operator="equal">
      <formula>"þ"</formula>
    </cfRule>
  </conditionalFormatting>
  <conditionalFormatting sqref="F16:F20">
    <cfRule type="cellIs" dxfId="157" priority="145" stopIfTrue="1" operator="equal">
      <formula>"þ"</formula>
    </cfRule>
  </conditionalFormatting>
  <conditionalFormatting sqref="F16:F20">
    <cfRule type="cellIs" dxfId="156" priority="144" stopIfTrue="1" operator="equal">
      <formula>"þ"</formula>
    </cfRule>
  </conditionalFormatting>
  <conditionalFormatting sqref="F16:F20">
    <cfRule type="cellIs" dxfId="155" priority="143" stopIfTrue="1" operator="equal">
      <formula>"þ"</formula>
    </cfRule>
  </conditionalFormatting>
  <conditionalFormatting sqref="F16:F20">
    <cfRule type="cellIs" dxfId="154" priority="142" stopIfTrue="1" operator="equal">
      <formula>"þ"</formula>
    </cfRule>
  </conditionalFormatting>
  <conditionalFormatting sqref="F16:F20">
    <cfRule type="cellIs" dxfId="153" priority="140" stopIfTrue="1" operator="equal">
      <formula>"þ"</formula>
    </cfRule>
  </conditionalFormatting>
  <conditionalFormatting sqref="F16:F20">
    <cfRule type="cellIs" dxfId="152" priority="141" stopIfTrue="1" operator="equal">
      <formula>"þ"</formula>
    </cfRule>
  </conditionalFormatting>
  <conditionalFormatting sqref="E16:E20">
    <cfRule type="cellIs" dxfId="151" priority="139" stopIfTrue="1" operator="equal">
      <formula>"þ"</formula>
    </cfRule>
  </conditionalFormatting>
  <conditionalFormatting sqref="E16:E20">
    <cfRule type="cellIs" dxfId="150" priority="138" stopIfTrue="1" operator="equal">
      <formula>"þ"</formula>
    </cfRule>
  </conditionalFormatting>
  <conditionalFormatting sqref="E16:E20">
    <cfRule type="cellIs" dxfId="149" priority="137" stopIfTrue="1" operator="equal">
      <formula>"þ"</formula>
    </cfRule>
  </conditionalFormatting>
  <conditionalFormatting sqref="E16:E20">
    <cfRule type="cellIs" dxfId="148" priority="136" stopIfTrue="1" operator="equal">
      <formula>"þ"</formula>
    </cfRule>
  </conditionalFormatting>
  <conditionalFormatting sqref="E16:E20">
    <cfRule type="cellIs" dxfId="147" priority="135" stopIfTrue="1" operator="equal">
      <formula>"þ"</formula>
    </cfRule>
  </conditionalFormatting>
  <conditionalFormatting sqref="E16:E20">
    <cfRule type="cellIs" dxfId="146" priority="134" stopIfTrue="1" operator="equal">
      <formula>"þ"</formula>
    </cfRule>
  </conditionalFormatting>
  <conditionalFormatting sqref="H16:H20">
    <cfRule type="cellIs" dxfId="145" priority="116" stopIfTrue="1" operator="equal">
      <formula>"þ"</formula>
    </cfRule>
  </conditionalFormatting>
  <conditionalFormatting sqref="H16:H20">
    <cfRule type="cellIs" dxfId="144" priority="115" stopIfTrue="1" operator="equal">
      <formula>"þ"</formula>
    </cfRule>
  </conditionalFormatting>
  <conditionalFormatting sqref="E7:E8">
    <cfRule type="cellIs" dxfId="143" priority="71" stopIfTrue="1" operator="equal">
      <formula>"þ"</formula>
    </cfRule>
  </conditionalFormatting>
  <conditionalFormatting sqref="E7:E8">
    <cfRule type="cellIs" dxfId="142" priority="70" stopIfTrue="1" operator="equal">
      <formula>"þ"</formula>
    </cfRule>
  </conditionalFormatting>
  <conditionalFormatting sqref="L7:L20">
    <cfRule type="cellIs" dxfId="141" priority="69" stopIfTrue="1" operator="equal">
      <formula>"þ"</formula>
    </cfRule>
  </conditionalFormatting>
  <conditionalFormatting sqref="F11:F12">
    <cfRule type="cellIs" dxfId="140" priority="68" stopIfTrue="1" operator="equal">
      <formula>"þ"</formula>
    </cfRule>
  </conditionalFormatting>
  <conditionalFormatting sqref="F11:F12">
    <cfRule type="cellIs" dxfId="139" priority="67" stopIfTrue="1" operator="equal">
      <formula>"þ"</formula>
    </cfRule>
  </conditionalFormatting>
  <conditionalFormatting sqref="E15:F15">
    <cfRule type="cellIs" dxfId="138" priority="66" stopIfTrue="1" operator="equal">
      <formula>"þ"</formula>
    </cfRule>
  </conditionalFormatting>
  <conditionalFormatting sqref="E15:F15">
    <cfRule type="cellIs" dxfId="137" priority="65" stopIfTrue="1" operator="equal">
      <formula>"þ"</formula>
    </cfRule>
  </conditionalFormatting>
  <conditionalFormatting sqref="E15:F15">
    <cfRule type="cellIs" dxfId="136" priority="64" stopIfTrue="1" operator="equal">
      <formula>"þ"</formula>
    </cfRule>
  </conditionalFormatting>
  <conditionalFormatting sqref="E15:F15">
    <cfRule type="cellIs" dxfId="135" priority="63" stopIfTrue="1" operator="equal">
      <formula>"þ"</formula>
    </cfRule>
  </conditionalFormatting>
  <conditionalFormatting sqref="E15:F15">
    <cfRule type="cellIs" dxfId="134" priority="62" stopIfTrue="1" operator="equal">
      <formula>"þ"</formula>
    </cfRule>
  </conditionalFormatting>
  <conditionalFormatting sqref="E15:F15">
    <cfRule type="cellIs" dxfId="133" priority="61" stopIfTrue="1" operator="equal">
      <formula>"þ"</formula>
    </cfRule>
  </conditionalFormatting>
  <conditionalFormatting sqref="E15:F15">
    <cfRule type="cellIs" dxfId="132" priority="59" stopIfTrue="1" operator="equal">
      <formula>"þ"</formula>
    </cfRule>
  </conditionalFormatting>
  <conditionalFormatting sqref="E15:F15">
    <cfRule type="cellIs" dxfId="131" priority="60" stopIfTrue="1" operator="equal">
      <formula>"þ"</formula>
    </cfRule>
  </conditionalFormatting>
  <conditionalFormatting sqref="E15:F15">
    <cfRule type="cellIs" dxfId="130" priority="58" stopIfTrue="1" operator="equal">
      <formula>"þ"</formula>
    </cfRule>
  </conditionalFormatting>
  <conditionalFormatting sqref="E15:F15">
    <cfRule type="cellIs" dxfId="129" priority="57" stopIfTrue="1" operator="equal">
      <formula>"þ"</formula>
    </cfRule>
  </conditionalFormatting>
  <conditionalFormatting sqref="E15:F15">
    <cfRule type="cellIs" dxfId="128" priority="56" stopIfTrue="1" operator="equal">
      <formula>"þ"</formula>
    </cfRule>
  </conditionalFormatting>
  <conditionalFormatting sqref="E15:F15">
    <cfRule type="cellIs" dxfId="127" priority="55" stopIfTrue="1" operator="equal">
      <formula>"þ"</formula>
    </cfRule>
  </conditionalFormatting>
  <conditionalFormatting sqref="E15:F15">
    <cfRule type="cellIs" dxfId="126" priority="54" stopIfTrue="1" operator="equal">
      <formula>"þ"</formula>
    </cfRule>
  </conditionalFormatting>
  <conditionalFormatting sqref="E15:F15">
    <cfRule type="cellIs" dxfId="125" priority="53" stopIfTrue="1" operator="equal">
      <formula>"þ"</formula>
    </cfRule>
  </conditionalFormatting>
  <conditionalFormatting sqref="G16:G20">
    <cfRule type="cellIs" dxfId="124" priority="48" stopIfTrue="1" operator="equal">
      <formula>"þ"</formula>
    </cfRule>
  </conditionalFormatting>
  <conditionalFormatting sqref="G16:G20">
    <cfRule type="cellIs" dxfId="123" priority="47" stopIfTrue="1" operator="equal">
      <formula>"þ"</formula>
    </cfRule>
  </conditionalFormatting>
  <conditionalFormatting sqref="G16:G20">
    <cfRule type="cellIs" dxfId="122" priority="46" stopIfTrue="1" operator="equal">
      <formula>"þ"</formula>
    </cfRule>
  </conditionalFormatting>
  <conditionalFormatting sqref="G16:G20">
    <cfRule type="cellIs" dxfId="121" priority="45" stopIfTrue="1" operator="equal">
      <formula>"þ"</formula>
    </cfRule>
  </conditionalFormatting>
  <conditionalFormatting sqref="G16:G20">
    <cfRule type="cellIs" dxfId="120" priority="44" stopIfTrue="1" operator="equal">
      <formula>"þ"</formula>
    </cfRule>
  </conditionalFormatting>
  <conditionalFormatting sqref="G16:G20">
    <cfRule type="cellIs" dxfId="119" priority="43" stopIfTrue="1" operator="equal">
      <formula>"þ"</formula>
    </cfRule>
  </conditionalFormatting>
  <conditionalFormatting sqref="G16:G20">
    <cfRule type="cellIs" dxfId="118" priority="41" stopIfTrue="1" operator="equal">
      <formula>"þ"</formula>
    </cfRule>
  </conditionalFormatting>
  <conditionalFormatting sqref="G16:G20">
    <cfRule type="cellIs" dxfId="117" priority="42" stopIfTrue="1" operator="equal">
      <formula>"þ"</formula>
    </cfRule>
  </conditionalFormatting>
  <conditionalFormatting sqref="G16:G20">
    <cfRule type="cellIs" dxfId="116" priority="40" stopIfTrue="1" operator="equal">
      <formula>"þ"</formula>
    </cfRule>
  </conditionalFormatting>
  <conditionalFormatting sqref="G16:G20">
    <cfRule type="cellIs" dxfId="115" priority="39" stopIfTrue="1" operator="equal">
      <formula>"þ"</formula>
    </cfRule>
  </conditionalFormatting>
  <conditionalFormatting sqref="G16:G20">
    <cfRule type="cellIs" dxfId="114" priority="38" stopIfTrue="1" operator="equal">
      <formula>"þ"</formula>
    </cfRule>
  </conditionalFormatting>
  <conditionalFormatting sqref="G16:G20">
    <cfRule type="cellIs" dxfId="113" priority="37" stopIfTrue="1" operator="equal">
      <formula>"þ"</formula>
    </cfRule>
  </conditionalFormatting>
  <conditionalFormatting sqref="G16:G20">
    <cfRule type="cellIs" dxfId="112" priority="36" stopIfTrue="1" operator="equal">
      <formula>"þ"</formula>
    </cfRule>
  </conditionalFormatting>
  <conditionalFormatting sqref="G16:G20">
    <cfRule type="cellIs" dxfId="111" priority="35" stopIfTrue="1" operator="equal">
      <formula>"þ"</formula>
    </cfRule>
  </conditionalFormatting>
  <conditionalFormatting sqref="L7:L9">
    <cfRule type="cellIs" dxfId="110" priority="34" stopIfTrue="1" operator="equal">
      <formula>"þ"</formula>
    </cfRule>
  </conditionalFormatting>
  <conditionalFormatting sqref="L7:L9">
    <cfRule type="cellIs" dxfId="109" priority="33" stopIfTrue="1" operator="equal">
      <formula>"þ"</formula>
    </cfRule>
  </conditionalFormatting>
  <conditionalFormatting sqref="H4:H6">
    <cfRule type="cellIs" dxfId="108" priority="31" stopIfTrue="1" operator="equal">
      <formula>"þ"</formula>
    </cfRule>
  </conditionalFormatting>
  <conditionalFormatting sqref="H4:H6">
    <cfRule type="cellIs" dxfId="107" priority="30" stopIfTrue="1" operator="equal">
      <formula>"þ"</formula>
    </cfRule>
  </conditionalFormatting>
  <conditionalFormatting sqref="K4">
    <cfRule type="cellIs" dxfId="106" priority="32" operator="lessThan">
      <formula>$P$1</formula>
    </cfRule>
  </conditionalFormatting>
  <conditionalFormatting sqref="E4:F4">
    <cfRule type="cellIs" dxfId="105" priority="29" stopIfTrue="1" operator="equal">
      <formula>"þ"</formula>
    </cfRule>
  </conditionalFormatting>
  <conditionalFormatting sqref="E4:F4">
    <cfRule type="cellIs" dxfId="104" priority="28" stopIfTrue="1" operator="equal">
      <formula>"þ"</formula>
    </cfRule>
  </conditionalFormatting>
  <conditionalFormatting sqref="F4:G4">
    <cfRule type="cellIs" dxfId="103" priority="27" stopIfTrue="1" operator="equal">
      <formula>"þ"</formula>
    </cfRule>
  </conditionalFormatting>
  <conditionalFormatting sqref="F4:G4">
    <cfRule type="cellIs" dxfId="102" priority="26" stopIfTrue="1" operator="equal">
      <formula>"þ"</formula>
    </cfRule>
  </conditionalFormatting>
  <conditionalFormatting sqref="E4">
    <cfRule type="cellIs" dxfId="101" priority="25" stopIfTrue="1" operator="equal">
      <formula>"þ"</formula>
    </cfRule>
  </conditionalFormatting>
  <conditionalFormatting sqref="E4">
    <cfRule type="cellIs" dxfId="100" priority="24" stopIfTrue="1" operator="equal">
      <formula>"þ"</formula>
    </cfRule>
  </conditionalFormatting>
  <conditionalFormatting sqref="L3:L4">
    <cfRule type="cellIs" dxfId="99" priority="23" stopIfTrue="1" operator="equal">
      <formula>"þ"</formula>
    </cfRule>
  </conditionalFormatting>
  <conditionalFormatting sqref="L3:L4">
    <cfRule type="cellIs" dxfId="98" priority="22" stopIfTrue="1" operator="equal">
      <formula>"þ"</formula>
    </cfRule>
  </conditionalFormatting>
  <conditionalFormatting sqref="L3:L4">
    <cfRule type="cellIs" dxfId="97" priority="21" stopIfTrue="1" operator="equal">
      <formula>"þ"</formula>
    </cfRule>
  </conditionalFormatting>
  <conditionalFormatting sqref="E8">
    <cfRule type="cellIs" dxfId="96" priority="20" stopIfTrue="1" operator="equal">
      <formula>"þ"</formula>
    </cfRule>
  </conditionalFormatting>
  <conditionalFormatting sqref="E8">
    <cfRule type="cellIs" dxfId="95" priority="19" stopIfTrue="1" operator="equal">
      <formula>"þ"</formula>
    </cfRule>
  </conditionalFormatting>
  <conditionalFormatting sqref="F8">
    <cfRule type="cellIs" dxfId="94" priority="18" stopIfTrue="1" operator="equal">
      <formula>"þ"</formula>
    </cfRule>
  </conditionalFormatting>
  <conditionalFormatting sqref="F8">
    <cfRule type="cellIs" dxfId="93" priority="17" stopIfTrue="1" operator="equal">
      <formula>"þ"</formula>
    </cfRule>
  </conditionalFormatting>
  <conditionalFormatting sqref="E14">
    <cfRule type="cellIs" dxfId="92" priority="14" stopIfTrue="1" operator="equal">
      <formula>"þ"</formula>
    </cfRule>
  </conditionalFormatting>
  <conditionalFormatting sqref="E14">
    <cfRule type="cellIs" dxfId="91" priority="13" stopIfTrue="1" operator="equal">
      <formula>"þ"</formula>
    </cfRule>
  </conditionalFormatting>
  <conditionalFormatting sqref="E14">
    <cfRule type="cellIs" dxfId="90" priority="12" stopIfTrue="1" operator="equal">
      <formula>"þ"</formula>
    </cfRule>
  </conditionalFormatting>
  <conditionalFormatting sqref="E14">
    <cfRule type="cellIs" dxfId="89" priority="11" stopIfTrue="1" operator="equal">
      <formula>"þ"</formula>
    </cfRule>
  </conditionalFormatting>
  <conditionalFormatting sqref="E14">
    <cfRule type="cellIs" dxfId="88" priority="10" stopIfTrue="1" operator="equal">
      <formula>"þ"</formula>
    </cfRule>
  </conditionalFormatting>
  <conditionalFormatting sqref="E14">
    <cfRule type="cellIs" dxfId="87" priority="9" stopIfTrue="1" operator="equal">
      <formula>"þ"</formula>
    </cfRule>
  </conditionalFormatting>
  <conditionalFormatting sqref="E14">
    <cfRule type="cellIs" dxfId="86" priority="7" stopIfTrue="1" operator="equal">
      <formula>"þ"</formula>
    </cfRule>
  </conditionalFormatting>
  <conditionalFormatting sqref="E14">
    <cfRule type="cellIs" dxfId="85" priority="8" stopIfTrue="1" operator="equal">
      <formula>"þ"</formula>
    </cfRule>
  </conditionalFormatting>
  <conditionalFormatting sqref="E14">
    <cfRule type="cellIs" dxfId="84" priority="6" stopIfTrue="1" operator="equal">
      <formula>"þ"</formula>
    </cfRule>
  </conditionalFormatting>
  <conditionalFormatting sqref="E14">
    <cfRule type="cellIs" dxfId="83" priority="5" stopIfTrue="1" operator="equal">
      <formula>"þ"</formula>
    </cfRule>
  </conditionalFormatting>
  <conditionalFormatting sqref="E14">
    <cfRule type="cellIs" dxfId="82" priority="4" stopIfTrue="1" operator="equal">
      <formula>"þ"</formula>
    </cfRule>
  </conditionalFormatting>
  <conditionalFormatting sqref="E14">
    <cfRule type="cellIs" dxfId="81" priority="3" stopIfTrue="1" operator="equal">
      <formula>"þ"</formula>
    </cfRule>
  </conditionalFormatting>
  <conditionalFormatting sqref="E14">
    <cfRule type="cellIs" dxfId="80" priority="2" stopIfTrue="1" operator="equal">
      <formula>"þ"</formula>
    </cfRule>
  </conditionalFormatting>
  <conditionalFormatting sqref="E14">
    <cfRule type="cellIs" dxfId="79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21.59765625" style="48" bestFit="1" customWidth="1"/>
    <col min="3" max="3" width="14.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4" style="185" customWidth="1"/>
    <col min="16" max="16384" width="8.796875" style="43"/>
  </cols>
  <sheetData>
    <row r="1" spans="1:15" ht="31.8" thickBot="1" x14ac:dyDescent="0.35">
      <c r="A1" s="122" t="s">
        <v>0</v>
      </c>
      <c r="B1" s="118" t="s">
        <v>32</v>
      </c>
      <c r="C1" s="118" t="s">
        <v>33</v>
      </c>
      <c r="D1" s="119" t="s">
        <v>88</v>
      </c>
      <c r="E1" s="121" t="s">
        <v>34</v>
      </c>
      <c r="F1" s="120" t="s">
        <v>87</v>
      </c>
      <c r="G1" s="119" t="s">
        <v>86</v>
      </c>
      <c r="H1" s="118" t="s">
        <v>35</v>
      </c>
      <c r="I1" s="118" t="s">
        <v>36</v>
      </c>
      <c r="J1" s="115" t="s">
        <v>85</v>
      </c>
      <c r="K1" s="117" t="s">
        <v>3</v>
      </c>
      <c r="L1" s="115" t="s">
        <v>23</v>
      </c>
      <c r="M1" s="116" t="s">
        <v>83</v>
      </c>
      <c r="N1" s="115" t="s">
        <v>82</v>
      </c>
      <c r="O1" s="115" t="s">
        <v>84</v>
      </c>
    </row>
    <row r="2" spans="1:15" x14ac:dyDescent="0.3">
      <c r="A2" s="113" t="s">
        <v>134</v>
      </c>
      <c r="B2" s="63" t="s">
        <v>140</v>
      </c>
      <c r="C2" s="44" t="s">
        <v>151</v>
      </c>
      <c r="D2" s="114" t="s">
        <v>114</v>
      </c>
      <c r="E2" s="113">
        <v>7</v>
      </c>
      <c r="F2" s="112">
        <v>1</v>
      </c>
      <c r="G2" s="111">
        <v>1</v>
      </c>
      <c r="H2" s="44">
        <v>0</v>
      </c>
      <c r="I2" s="44">
        <v>1</v>
      </c>
      <c r="J2" s="44">
        <f t="shared" ref="J2" si="0">IF(D2="þ",SUM(E2,G2:I2),SUM(E2,F2,H2,I2))</f>
        <v>9</v>
      </c>
      <c r="K2" s="45">
        <f t="shared" ref="K2:K9" ca="1" si="1">RANDBETWEEN(1,20)</f>
        <v>16</v>
      </c>
      <c r="L2" s="44">
        <f t="shared" ref="L2" ca="1" si="2">SUM(J2:K2)</f>
        <v>25</v>
      </c>
      <c r="M2" s="58">
        <v>20</v>
      </c>
      <c r="N2" s="61" t="str">
        <f t="shared" ref="N2" ca="1" si="3">IF(K2&gt;(M2-1),"þ","ý")</f>
        <v>ý</v>
      </c>
      <c r="O2" s="188"/>
    </row>
    <row r="3" spans="1:15" x14ac:dyDescent="0.3">
      <c r="A3" s="113" t="s">
        <v>134</v>
      </c>
      <c r="B3" s="63" t="s">
        <v>141</v>
      </c>
      <c r="C3" s="44" t="s">
        <v>151</v>
      </c>
      <c r="D3" s="114" t="s">
        <v>114</v>
      </c>
      <c r="E3" s="113">
        <v>7</v>
      </c>
      <c r="F3" s="112">
        <v>1</v>
      </c>
      <c r="G3" s="111">
        <v>1</v>
      </c>
      <c r="H3" s="44">
        <v>0</v>
      </c>
      <c r="I3" s="44">
        <v>1</v>
      </c>
      <c r="J3" s="44">
        <f t="shared" ref="J3" si="4">IF(D3="þ",SUM(E3,G3:I3),SUM(E3,F3,H3,I3))</f>
        <v>9</v>
      </c>
      <c r="K3" s="45">
        <f t="shared" ca="1" si="1"/>
        <v>14</v>
      </c>
      <c r="L3" s="44">
        <f t="shared" ref="L3" ca="1" si="5">SUM(J3:K3)</f>
        <v>23</v>
      </c>
      <c r="M3" s="58">
        <v>20</v>
      </c>
      <c r="N3" s="61" t="str">
        <f t="shared" ref="N3" ca="1" si="6">IF(K3&gt;(M3-1),"þ","ý")</f>
        <v>ý</v>
      </c>
      <c r="O3" s="188"/>
    </row>
    <row r="4" spans="1:15" x14ac:dyDescent="0.3">
      <c r="A4" s="113" t="s">
        <v>134</v>
      </c>
      <c r="B4" s="63" t="s">
        <v>152</v>
      </c>
      <c r="C4" s="44" t="s">
        <v>165</v>
      </c>
      <c r="D4" s="114" t="s">
        <v>79</v>
      </c>
      <c r="E4" s="113">
        <v>7</v>
      </c>
      <c r="F4" s="112">
        <v>1</v>
      </c>
      <c r="G4" s="111">
        <v>1</v>
      </c>
      <c r="H4" s="44">
        <v>0</v>
      </c>
      <c r="I4" s="44">
        <v>0</v>
      </c>
      <c r="J4" s="44">
        <f t="shared" ref="J4" si="7">IF(D4="þ",SUM(E4,G4:I4),SUM(E4,F4,H4,I4))</f>
        <v>8</v>
      </c>
      <c r="K4" s="45">
        <f t="shared" ca="1" si="1"/>
        <v>6</v>
      </c>
      <c r="L4" s="44">
        <f t="shared" ref="L4" ca="1" si="8">SUM(J4:K4)</f>
        <v>14</v>
      </c>
      <c r="M4" s="58">
        <v>20</v>
      </c>
      <c r="N4" s="61" t="str">
        <f t="shared" ref="N4" ca="1" si="9">IF(K4&gt;(M4-1),"þ","ý")</f>
        <v>ý</v>
      </c>
      <c r="O4" s="188"/>
    </row>
    <row r="5" spans="1:15" x14ac:dyDescent="0.3">
      <c r="A5" s="109" t="s">
        <v>134</v>
      </c>
      <c r="B5" s="46" t="s">
        <v>115</v>
      </c>
      <c r="C5" s="46" t="s">
        <v>115</v>
      </c>
      <c r="D5" s="110" t="s">
        <v>79</v>
      </c>
      <c r="E5" s="109">
        <v>7</v>
      </c>
      <c r="F5" s="108">
        <v>1</v>
      </c>
      <c r="G5" s="107">
        <v>1</v>
      </c>
      <c r="H5" s="46">
        <v>0</v>
      </c>
      <c r="I5" s="46">
        <v>0</v>
      </c>
      <c r="J5" s="46">
        <f t="shared" ref="J5" si="10">IF(D5="þ",SUM(E5,G5:I5),SUM(E5,F5,H5,I5))</f>
        <v>8</v>
      </c>
      <c r="K5" s="47">
        <f t="shared" ca="1" si="1"/>
        <v>3</v>
      </c>
      <c r="L5" s="46">
        <f t="shared" ref="L5" ca="1" si="11">SUM(J5:K5)</f>
        <v>11</v>
      </c>
      <c r="M5" s="59">
        <v>20</v>
      </c>
      <c r="N5" s="60" t="str">
        <f t="shared" ref="N5" ca="1" si="12">IF(K5&gt;(M5-1),"þ","ý")</f>
        <v>ý</v>
      </c>
      <c r="O5" s="189"/>
    </row>
    <row r="6" spans="1:15" x14ac:dyDescent="0.3">
      <c r="A6" s="113" t="s">
        <v>135</v>
      </c>
      <c r="B6" s="44" t="s">
        <v>140</v>
      </c>
      <c r="C6" s="44" t="s">
        <v>151</v>
      </c>
      <c r="D6" s="114" t="s">
        <v>114</v>
      </c>
      <c r="E6" s="113">
        <v>5</v>
      </c>
      <c r="F6" s="112">
        <v>-1</v>
      </c>
      <c r="G6" s="111">
        <v>3</v>
      </c>
      <c r="H6" s="44">
        <v>0</v>
      </c>
      <c r="I6" s="44">
        <v>1</v>
      </c>
      <c r="J6" s="44">
        <f t="shared" ref="J6" si="13">IF(D6="þ",SUM(E6,G6:I6),SUM(E6,F6,H6,I6))</f>
        <v>9</v>
      </c>
      <c r="K6" s="45">
        <f t="shared" ca="1" si="1"/>
        <v>6</v>
      </c>
      <c r="L6" s="44">
        <f t="shared" ref="L6" ca="1" si="14">SUM(J6:K6)</f>
        <v>15</v>
      </c>
      <c r="M6" s="58">
        <v>20</v>
      </c>
      <c r="N6" s="61" t="str">
        <f t="shared" ref="N6" ca="1" si="15">IF(K6&gt;(M6-1),"þ","ý")</f>
        <v>ý</v>
      </c>
      <c r="O6" s="188"/>
    </row>
    <row r="7" spans="1:15" x14ac:dyDescent="0.3">
      <c r="A7" s="113" t="s">
        <v>135</v>
      </c>
      <c r="B7" s="44" t="s">
        <v>141</v>
      </c>
      <c r="C7" s="44" t="s">
        <v>151</v>
      </c>
      <c r="D7" s="114" t="s">
        <v>114</v>
      </c>
      <c r="E7" s="113">
        <v>5</v>
      </c>
      <c r="F7" s="112">
        <v>-1</v>
      </c>
      <c r="G7" s="111">
        <v>3</v>
      </c>
      <c r="H7" s="44">
        <v>0</v>
      </c>
      <c r="I7" s="44">
        <v>1</v>
      </c>
      <c r="J7" s="44">
        <f t="shared" ref="J7" si="16">IF(D7="þ",SUM(E7,G7:I7),SUM(E7,F7,H7,I7))</f>
        <v>9</v>
      </c>
      <c r="K7" s="45">
        <f t="shared" ca="1" si="1"/>
        <v>20</v>
      </c>
      <c r="L7" s="44">
        <f t="shared" ref="L7" ca="1" si="17">SUM(J7:K7)</f>
        <v>29</v>
      </c>
      <c r="M7" s="58">
        <v>20</v>
      </c>
      <c r="N7" s="61" t="str">
        <f t="shared" ref="N7" ca="1" si="18">IF(K7&gt;(M7-1),"þ","ý")</f>
        <v>þ</v>
      </c>
      <c r="O7" s="188"/>
    </row>
    <row r="8" spans="1:15" x14ac:dyDescent="0.3">
      <c r="A8" s="113" t="s">
        <v>135</v>
      </c>
      <c r="B8" s="44" t="s">
        <v>142</v>
      </c>
      <c r="C8" s="44" t="s">
        <v>162</v>
      </c>
      <c r="D8" s="114" t="s">
        <v>79</v>
      </c>
      <c r="E8" s="113">
        <v>5</v>
      </c>
      <c r="F8" s="112">
        <v>-1</v>
      </c>
      <c r="G8" s="111">
        <v>3</v>
      </c>
      <c r="H8" s="44">
        <v>1</v>
      </c>
      <c r="I8" s="44">
        <v>0</v>
      </c>
      <c r="J8" s="44">
        <f t="shared" ref="J8:J9" si="19">IF(D8="þ",SUM(E8,G8:I8),SUM(E8,F8,H8,I8))</f>
        <v>5</v>
      </c>
      <c r="K8" s="45">
        <f t="shared" ca="1" si="1"/>
        <v>14</v>
      </c>
      <c r="L8" s="44">
        <f t="shared" ref="L8:L9" ca="1" si="20">SUM(J8:K8)</f>
        <v>19</v>
      </c>
      <c r="M8" s="58">
        <v>20</v>
      </c>
      <c r="N8" s="61" t="str">
        <f t="shared" ref="N8:N9" ca="1" si="21">IF(K8&gt;(M8-1),"þ","ý")</f>
        <v>ý</v>
      </c>
      <c r="O8" s="188"/>
    </row>
    <row r="9" spans="1:15" x14ac:dyDescent="0.3">
      <c r="A9" s="113" t="s">
        <v>135</v>
      </c>
      <c r="B9" s="44" t="s">
        <v>139</v>
      </c>
      <c r="C9" s="44" t="s">
        <v>163</v>
      </c>
      <c r="D9" s="114" t="s">
        <v>114</v>
      </c>
      <c r="E9" s="113">
        <v>5</v>
      </c>
      <c r="F9" s="112">
        <v>-1</v>
      </c>
      <c r="G9" s="111">
        <v>3</v>
      </c>
      <c r="H9" s="44">
        <v>1</v>
      </c>
      <c r="I9" s="44">
        <v>0</v>
      </c>
      <c r="J9" s="44">
        <f t="shared" si="19"/>
        <v>9</v>
      </c>
      <c r="K9" s="45">
        <f t="shared" ca="1" si="1"/>
        <v>9</v>
      </c>
      <c r="L9" s="44">
        <f t="shared" ca="1" si="20"/>
        <v>18</v>
      </c>
      <c r="M9" s="58">
        <v>20</v>
      </c>
      <c r="N9" s="61" t="str">
        <f t="shared" ca="1" si="21"/>
        <v>ý</v>
      </c>
      <c r="O9" s="188"/>
    </row>
    <row r="10" spans="1:15" x14ac:dyDescent="0.3">
      <c r="A10" s="109" t="s">
        <v>135</v>
      </c>
      <c r="B10" s="46" t="s">
        <v>115</v>
      </c>
      <c r="C10" s="46" t="s">
        <v>115</v>
      </c>
      <c r="D10" s="110" t="s">
        <v>79</v>
      </c>
      <c r="E10" s="109">
        <v>5</v>
      </c>
      <c r="F10" s="108">
        <v>-1</v>
      </c>
      <c r="G10" s="107">
        <v>3</v>
      </c>
      <c r="H10" s="46">
        <v>0</v>
      </c>
      <c r="I10" s="46">
        <v>0</v>
      </c>
      <c r="J10" s="46">
        <f t="shared" ref="J10" si="22">IF(D10="þ",SUM(E10,G10:I10),SUM(E10,F10,H10,I10))</f>
        <v>4</v>
      </c>
      <c r="K10" s="47">
        <f t="shared" ref="K10:K13" ca="1" si="23">RANDBETWEEN(1,20)</f>
        <v>12</v>
      </c>
      <c r="L10" s="46">
        <f t="shared" ref="L10" ca="1" si="24">SUM(J10:K10)</f>
        <v>16</v>
      </c>
      <c r="M10" s="59">
        <v>20</v>
      </c>
      <c r="N10" s="60" t="str">
        <f t="shared" ref="N10" ca="1" si="25">IF(K10&gt;(M10-1),"þ","ý")</f>
        <v>ý</v>
      </c>
      <c r="O10" s="189"/>
    </row>
    <row r="11" spans="1:15" x14ac:dyDescent="0.3">
      <c r="A11" s="113" t="s">
        <v>136</v>
      </c>
      <c r="B11" s="44" t="s">
        <v>157</v>
      </c>
      <c r="C11" s="44" t="s">
        <v>164</v>
      </c>
      <c r="D11" s="114" t="s">
        <v>79</v>
      </c>
      <c r="E11" s="113">
        <v>10</v>
      </c>
      <c r="F11" s="112">
        <v>2</v>
      </c>
      <c r="G11" s="111">
        <v>2</v>
      </c>
      <c r="H11" s="44">
        <v>2</v>
      </c>
      <c r="I11" s="44">
        <v>1</v>
      </c>
      <c r="J11" s="44">
        <f t="shared" ref="J11:J13" si="26">IF(D11="þ",SUM(E11,G11:I11),SUM(E11,F11,H11,I11))</f>
        <v>15</v>
      </c>
      <c r="K11" s="45">
        <f t="shared" ca="1" si="23"/>
        <v>16</v>
      </c>
      <c r="L11" s="44">
        <f t="shared" ref="L11:L13" ca="1" si="27">SUM(J11:K11)</f>
        <v>31</v>
      </c>
      <c r="M11" s="58">
        <v>20</v>
      </c>
      <c r="N11" s="61" t="str">
        <f t="shared" ref="N11:N13" ca="1" si="28">IF(K11&gt;(M11-1),"þ","ý")</f>
        <v>ý</v>
      </c>
      <c r="O11" s="188"/>
    </row>
    <row r="12" spans="1:15" x14ac:dyDescent="0.3">
      <c r="A12" s="113" t="s">
        <v>136</v>
      </c>
      <c r="B12" s="44" t="s">
        <v>157</v>
      </c>
      <c r="C12" s="44" t="s">
        <v>164</v>
      </c>
      <c r="D12" s="114" t="s">
        <v>79</v>
      </c>
      <c r="E12" s="113">
        <v>10</v>
      </c>
      <c r="F12" s="112">
        <v>2</v>
      </c>
      <c r="G12" s="111">
        <v>2</v>
      </c>
      <c r="H12" s="44">
        <v>2</v>
      </c>
      <c r="I12" s="44">
        <f>1-2</f>
        <v>-1</v>
      </c>
      <c r="J12" s="44">
        <f t="shared" si="26"/>
        <v>13</v>
      </c>
      <c r="K12" s="45">
        <f t="shared" ca="1" si="23"/>
        <v>11</v>
      </c>
      <c r="L12" s="44">
        <f t="shared" ca="1" si="27"/>
        <v>24</v>
      </c>
      <c r="M12" s="58">
        <v>20</v>
      </c>
      <c r="N12" s="61" t="str">
        <f t="shared" ca="1" si="28"/>
        <v>ý</v>
      </c>
      <c r="O12" s="188"/>
    </row>
    <row r="13" spans="1:15" x14ac:dyDescent="0.3">
      <c r="A13" s="113" t="s">
        <v>136</v>
      </c>
      <c r="B13" s="44" t="s">
        <v>155</v>
      </c>
      <c r="C13" s="44" t="s">
        <v>156</v>
      </c>
      <c r="D13" s="114" t="s">
        <v>114</v>
      </c>
      <c r="E13" s="113">
        <v>10</v>
      </c>
      <c r="F13" s="112">
        <v>2</v>
      </c>
      <c r="G13" s="111">
        <v>2</v>
      </c>
      <c r="H13" s="44">
        <v>1</v>
      </c>
      <c r="I13" s="44">
        <v>0</v>
      </c>
      <c r="J13" s="44">
        <f t="shared" si="26"/>
        <v>13</v>
      </c>
      <c r="K13" s="45">
        <f t="shared" ca="1" si="23"/>
        <v>7</v>
      </c>
      <c r="L13" s="44">
        <f t="shared" ca="1" si="27"/>
        <v>20</v>
      </c>
      <c r="M13" s="58">
        <v>20</v>
      </c>
      <c r="N13" s="61" t="str">
        <f t="shared" ca="1" si="28"/>
        <v>ý</v>
      </c>
      <c r="O13" s="188"/>
    </row>
    <row r="14" spans="1:15" x14ac:dyDescent="0.3">
      <c r="A14" s="109" t="s">
        <v>136</v>
      </c>
      <c r="B14" s="46" t="s">
        <v>115</v>
      </c>
      <c r="C14" s="46" t="s">
        <v>115</v>
      </c>
      <c r="D14" s="110" t="s">
        <v>79</v>
      </c>
      <c r="E14" s="109">
        <v>10</v>
      </c>
      <c r="F14" s="108">
        <v>2</v>
      </c>
      <c r="G14" s="107">
        <v>2</v>
      </c>
      <c r="H14" s="46">
        <v>0</v>
      </c>
      <c r="I14" s="46">
        <v>0</v>
      </c>
      <c r="J14" s="46">
        <f t="shared" ref="J14:J18" si="29">IF(D14="þ",SUM(E14,G14:I14),SUM(E14,F14,H14,I14))</f>
        <v>12</v>
      </c>
      <c r="K14" s="47">
        <f t="shared" ref="K14" ca="1" si="30">RANDBETWEEN(1,20)</f>
        <v>6</v>
      </c>
      <c r="L14" s="46">
        <f t="shared" ref="L14:L18" ca="1" si="31">SUM(J14:K14)</f>
        <v>18</v>
      </c>
      <c r="M14" s="59">
        <v>20</v>
      </c>
      <c r="N14" s="60" t="str">
        <f t="shared" ref="N14:N18" ca="1" si="32">IF(K14&gt;(M14-1),"þ","ý")</f>
        <v>ý</v>
      </c>
      <c r="O14" s="189"/>
    </row>
    <row r="15" spans="1:15" x14ac:dyDescent="0.3">
      <c r="A15" s="113" t="s">
        <v>144</v>
      </c>
      <c r="B15" s="63" t="s">
        <v>146</v>
      </c>
      <c r="C15" s="44" t="s">
        <v>149</v>
      </c>
      <c r="D15" s="114" t="s">
        <v>79</v>
      </c>
      <c r="E15" s="113">
        <v>7</v>
      </c>
      <c r="F15" s="112">
        <v>-1</v>
      </c>
      <c r="G15" s="111">
        <v>2</v>
      </c>
      <c r="H15" s="44">
        <v>1</v>
      </c>
      <c r="I15" s="44">
        <v>0</v>
      </c>
      <c r="J15" s="44">
        <f t="shared" si="29"/>
        <v>7</v>
      </c>
      <c r="K15" s="45">
        <f t="shared" ref="K15:K27" ca="1" si="33">RANDBETWEEN(1,20)</f>
        <v>6</v>
      </c>
      <c r="L15" s="44">
        <f t="shared" ca="1" si="31"/>
        <v>13</v>
      </c>
      <c r="M15" s="58">
        <v>20</v>
      </c>
      <c r="N15" s="61" t="str">
        <f t="shared" ca="1" si="32"/>
        <v>ý</v>
      </c>
      <c r="O15" s="164" t="s">
        <v>153</v>
      </c>
    </row>
    <row r="16" spans="1:15" x14ac:dyDescent="0.3">
      <c r="A16" s="113" t="s">
        <v>144</v>
      </c>
      <c r="B16" s="63" t="s">
        <v>145</v>
      </c>
      <c r="C16" s="44" t="s">
        <v>150</v>
      </c>
      <c r="D16" s="114" t="s">
        <v>79</v>
      </c>
      <c r="E16" s="113">
        <v>7</v>
      </c>
      <c r="F16" s="112">
        <v>-1</v>
      </c>
      <c r="G16" s="111">
        <v>2</v>
      </c>
      <c r="H16" s="44">
        <v>1</v>
      </c>
      <c r="I16" s="44">
        <v>0</v>
      </c>
      <c r="J16" s="44">
        <f t="shared" ref="J16:J17" si="34">IF(D16="þ",SUM(E16,G16:I16),SUM(E16,F16,H16,I16))</f>
        <v>7</v>
      </c>
      <c r="K16" s="45">
        <f t="shared" ca="1" si="33"/>
        <v>10</v>
      </c>
      <c r="L16" s="44">
        <f t="shared" ref="L16:L17" ca="1" si="35">SUM(J16:K16)</f>
        <v>17</v>
      </c>
      <c r="M16" s="58">
        <v>20</v>
      </c>
      <c r="N16" s="61" t="str">
        <f t="shared" ref="N16:N17" ca="1" si="36">IF(K16&gt;(M16-1),"þ","ý")</f>
        <v>ý</v>
      </c>
      <c r="O16" s="164" t="s">
        <v>153</v>
      </c>
    </row>
    <row r="17" spans="1:15" x14ac:dyDescent="0.3">
      <c r="A17" s="113" t="s">
        <v>144</v>
      </c>
      <c r="B17" s="44" t="s">
        <v>143</v>
      </c>
      <c r="C17" s="44" t="s">
        <v>149</v>
      </c>
      <c r="D17" s="114" t="s">
        <v>114</v>
      </c>
      <c r="E17" s="113">
        <v>7</v>
      </c>
      <c r="F17" s="112">
        <v>-1</v>
      </c>
      <c r="G17" s="111">
        <v>2</v>
      </c>
      <c r="H17" s="44">
        <v>1</v>
      </c>
      <c r="I17" s="44">
        <v>1</v>
      </c>
      <c r="J17" s="44">
        <f t="shared" si="34"/>
        <v>11</v>
      </c>
      <c r="K17" s="45">
        <f t="shared" ca="1" si="33"/>
        <v>1</v>
      </c>
      <c r="L17" s="44">
        <f t="shared" ca="1" si="35"/>
        <v>12</v>
      </c>
      <c r="M17" s="58">
        <v>20</v>
      </c>
      <c r="N17" s="61" t="str">
        <f t="shared" ca="1" si="36"/>
        <v>ý</v>
      </c>
      <c r="O17" s="164" t="s">
        <v>153</v>
      </c>
    </row>
    <row r="18" spans="1:15" x14ac:dyDescent="0.3">
      <c r="A18" s="109" t="s">
        <v>144</v>
      </c>
      <c r="B18" s="46" t="s">
        <v>115</v>
      </c>
      <c r="C18" s="46" t="s">
        <v>115</v>
      </c>
      <c r="D18" s="110" t="s">
        <v>79</v>
      </c>
      <c r="E18" s="109">
        <v>7</v>
      </c>
      <c r="F18" s="108">
        <v>-1</v>
      </c>
      <c r="G18" s="107">
        <v>2</v>
      </c>
      <c r="H18" s="46">
        <v>0</v>
      </c>
      <c r="I18" s="46">
        <v>0</v>
      </c>
      <c r="J18" s="46">
        <f t="shared" si="29"/>
        <v>6</v>
      </c>
      <c r="K18" s="47">
        <f t="shared" ca="1" si="33"/>
        <v>9</v>
      </c>
      <c r="L18" s="46">
        <f t="shared" ca="1" si="31"/>
        <v>15</v>
      </c>
      <c r="M18" s="59">
        <v>20</v>
      </c>
      <c r="N18" s="60" t="str">
        <f t="shared" ca="1" si="32"/>
        <v>ý</v>
      </c>
      <c r="O18" s="184"/>
    </row>
    <row r="19" spans="1:15" x14ac:dyDescent="0.3">
      <c r="A19" s="186" t="s">
        <v>120</v>
      </c>
      <c r="B19" s="63" t="s">
        <v>117</v>
      </c>
      <c r="C19" s="44" t="s">
        <v>121</v>
      </c>
      <c r="D19" s="114" t="s">
        <v>79</v>
      </c>
      <c r="E19" s="113">
        <v>1</v>
      </c>
      <c r="F19" s="112">
        <v>2</v>
      </c>
      <c r="G19" s="111">
        <v>2</v>
      </c>
      <c r="H19" s="44">
        <v>0</v>
      </c>
      <c r="I19" s="44">
        <v>0</v>
      </c>
      <c r="J19" s="44">
        <f t="shared" ref="J19:J20" si="37">IF(D19="þ",SUM(E19,G19:I19),SUM(E19,F19,H19,I19))</f>
        <v>3</v>
      </c>
      <c r="K19" s="45">
        <f t="shared" ca="1" si="33"/>
        <v>18</v>
      </c>
      <c r="L19" s="44">
        <f t="shared" ref="L19:L20" ca="1" si="38">SUM(J19:K19)</f>
        <v>21</v>
      </c>
      <c r="M19" s="58">
        <v>20</v>
      </c>
      <c r="N19" s="61" t="str">
        <f t="shared" ref="N19:N20" ca="1" si="39">IF(K19&gt;(M19-1),"þ","ý")</f>
        <v>ý</v>
      </c>
      <c r="O19" s="164"/>
    </row>
    <row r="20" spans="1:15" x14ac:dyDescent="0.3">
      <c r="A20" s="187" t="s">
        <v>120</v>
      </c>
      <c r="B20" s="46" t="s">
        <v>115</v>
      </c>
      <c r="C20" s="46" t="s">
        <v>115</v>
      </c>
      <c r="D20" s="110" t="s">
        <v>79</v>
      </c>
      <c r="E20" s="109">
        <v>1</v>
      </c>
      <c r="F20" s="108">
        <v>2</v>
      </c>
      <c r="G20" s="107">
        <v>2</v>
      </c>
      <c r="H20" s="46">
        <v>0</v>
      </c>
      <c r="I20" s="46">
        <v>0</v>
      </c>
      <c r="J20" s="46">
        <f t="shared" si="37"/>
        <v>3</v>
      </c>
      <c r="K20" s="47">
        <f t="shared" ca="1" si="33"/>
        <v>4</v>
      </c>
      <c r="L20" s="46">
        <f t="shared" ca="1" si="38"/>
        <v>7</v>
      </c>
      <c r="M20" s="59">
        <v>20</v>
      </c>
      <c r="N20" s="60" t="str">
        <f t="shared" ca="1" si="39"/>
        <v>ý</v>
      </c>
      <c r="O20" s="184"/>
    </row>
    <row r="21" spans="1:15" ht="31.2" x14ac:dyDescent="0.3">
      <c r="A21" s="186" t="s">
        <v>166</v>
      </c>
      <c r="B21" s="63" t="s">
        <v>167</v>
      </c>
      <c r="C21" s="44" t="s">
        <v>168</v>
      </c>
      <c r="D21" s="114" t="s">
        <v>79</v>
      </c>
      <c r="E21" s="113">
        <v>2</v>
      </c>
      <c r="F21" s="112">
        <v>2</v>
      </c>
      <c r="G21" s="111">
        <v>2</v>
      </c>
      <c r="H21" s="44">
        <v>0</v>
      </c>
      <c r="I21" s="44">
        <v>0</v>
      </c>
      <c r="J21" s="44">
        <f t="shared" ref="J21:J22" si="40">IF(D21="þ",SUM(E21,G21:I21),SUM(E21,F21,H21,I21))</f>
        <v>4</v>
      </c>
      <c r="K21" s="45">
        <f t="shared" ca="1" si="33"/>
        <v>10</v>
      </c>
      <c r="L21" s="44">
        <f t="shared" ref="L21:L22" ca="1" si="41">SUM(J21:K21)</f>
        <v>14</v>
      </c>
      <c r="M21" s="58">
        <v>20</v>
      </c>
      <c r="N21" s="61" t="str">
        <f t="shared" ref="N21:N22" ca="1" si="42">IF(K21&gt;(M21-1),"þ","ý")</f>
        <v>ý</v>
      </c>
      <c r="O21" s="164" t="s">
        <v>169</v>
      </c>
    </row>
    <row r="22" spans="1:15" x14ac:dyDescent="0.3">
      <c r="A22" s="187" t="s">
        <v>166</v>
      </c>
      <c r="B22" s="46" t="s">
        <v>115</v>
      </c>
      <c r="C22" s="46" t="s">
        <v>115</v>
      </c>
      <c r="D22" s="110" t="s">
        <v>79</v>
      </c>
      <c r="E22" s="109">
        <v>2</v>
      </c>
      <c r="F22" s="108">
        <v>2</v>
      </c>
      <c r="G22" s="107">
        <v>2</v>
      </c>
      <c r="H22" s="46">
        <v>0</v>
      </c>
      <c r="I22" s="46">
        <v>0</v>
      </c>
      <c r="J22" s="46">
        <f t="shared" si="40"/>
        <v>4</v>
      </c>
      <c r="K22" s="47">
        <f t="shared" ca="1" si="33"/>
        <v>12</v>
      </c>
      <c r="L22" s="46">
        <f t="shared" ca="1" si="41"/>
        <v>16</v>
      </c>
      <c r="M22" s="59">
        <v>20</v>
      </c>
      <c r="N22" s="60" t="str">
        <f t="shared" ca="1" si="42"/>
        <v>ý</v>
      </c>
      <c r="O22" s="184"/>
    </row>
    <row r="23" spans="1:15" x14ac:dyDescent="0.3">
      <c r="A23" s="186" t="s">
        <v>122</v>
      </c>
      <c r="B23" s="63" t="s">
        <v>130</v>
      </c>
      <c r="C23" s="44" t="s">
        <v>131</v>
      </c>
      <c r="D23" s="114" t="s">
        <v>79</v>
      </c>
      <c r="E23" s="113">
        <v>5</v>
      </c>
      <c r="F23" s="112">
        <v>3</v>
      </c>
      <c r="G23" s="111">
        <v>2</v>
      </c>
      <c r="H23" s="44">
        <v>1</v>
      </c>
      <c r="I23" s="44">
        <v>0</v>
      </c>
      <c r="J23" s="44">
        <f t="shared" ref="J23:J25" si="43">IF(D23="þ",SUM(E23,G23:I23),SUM(E23,F23,H23,I23))</f>
        <v>9</v>
      </c>
      <c r="K23" s="45">
        <f t="shared" ca="1" si="33"/>
        <v>18</v>
      </c>
      <c r="L23" s="44">
        <f t="shared" ref="L23:L25" ca="1" si="44">SUM(J23:K23)</f>
        <v>27</v>
      </c>
      <c r="M23" s="58">
        <v>20</v>
      </c>
      <c r="N23" s="61" t="str">
        <f t="shared" ref="N23:N25" ca="1" si="45">IF(K23&gt;(M23-1),"þ","ý")</f>
        <v>ý</v>
      </c>
      <c r="O23" s="202" t="s">
        <v>158</v>
      </c>
    </row>
    <row r="24" spans="1:15" x14ac:dyDescent="0.3">
      <c r="A24" s="186" t="s">
        <v>122</v>
      </c>
      <c r="B24" s="63" t="s">
        <v>133</v>
      </c>
      <c r="C24" s="44" t="s">
        <v>127</v>
      </c>
      <c r="D24" s="114" t="s">
        <v>114</v>
      </c>
      <c r="E24" s="113">
        <v>5</v>
      </c>
      <c r="F24" s="112">
        <v>3</v>
      </c>
      <c r="G24" s="111">
        <v>2</v>
      </c>
      <c r="H24" s="44">
        <v>1</v>
      </c>
      <c r="I24" s="44">
        <v>0</v>
      </c>
      <c r="J24" s="44">
        <f t="shared" ref="J24" si="46">IF(D24="þ",SUM(E24,G24:I24),SUM(E24,F24,H24,I24))</f>
        <v>8</v>
      </c>
      <c r="K24" s="45">
        <f t="shared" ca="1" si="33"/>
        <v>14</v>
      </c>
      <c r="L24" s="44">
        <f t="shared" ref="L24" ca="1" si="47">SUM(J24:K24)</f>
        <v>22</v>
      </c>
      <c r="M24" s="58">
        <v>20</v>
      </c>
      <c r="N24" s="61" t="str">
        <f t="shared" ref="N24" ca="1" si="48">IF(K24&gt;(M24-1),"þ","ý")</f>
        <v>ý</v>
      </c>
      <c r="O24" s="202" t="s">
        <v>158</v>
      </c>
    </row>
    <row r="25" spans="1:15" x14ac:dyDescent="0.3">
      <c r="A25" s="187" t="s">
        <v>122</v>
      </c>
      <c r="B25" s="46" t="s">
        <v>115</v>
      </c>
      <c r="C25" s="46" t="s">
        <v>115</v>
      </c>
      <c r="D25" s="110" t="s">
        <v>79</v>
      </c>
      <c r="E25" s="109">
        <v>5</v>
      </c>
      <c r="F25" s="108">
        <v>3</v>
      </c>
      <c r="G25" s="107">
        <v>2</v>
      </c>
      <c r="H25" s="46">
        <v>0</v>
      </c>
      <c r="I25" s="46">
        <v>0</v>
      </c>
      <c r="J25" s="46">
        <f t="shared" si="43"/>
        <v>8</v>
      </c>
      <c r="K25" s="47">
        <f t="shared" ca="1" si="33"/>
        <v>1</v>
      </c>
      <c r="L25" s="46">
        <f t="shared" ca="1" si="44"/>
        <v>9</v>
      </c>
      <c r="M25" s="59">
        <v>20</v>
      </c>
      <c r="N25" s="60" t="str">
        <f t="shared" ca="1" si="45"/>
        <v>ý</v>
      </c>
      <c r="O25" s="203" t="s">
        <v>158</v>
      </c>
    </row>
    <row r="26" spans="1:15" x14ac:dyDescent="0.3">
      <c r="A26" s="186" t="s">
        <v>124</v>
      </c>
      <c r="B26" s="63" t="s">
        <v>128</v>
      </c>
      <c r="C26" s="44" t="s">
        <v>129</v>
      </c>
      <c r="D26" s="114" t="s">
        <v>114</v>
      </c>
      <c r="E26" s="113">
        <v>6</v>
      </c>
      <c r="F26" s="112">
        <v>1</v>
      </c>
      <c r="G26" s="111">
        <v>4</v>
      </c>
      <c r="H26" s="44">
        <v>2</v>
      </c>
      <c r="I26" s="44">
        <v>0</v>
      </c>
      <c r="J26" s="44">
        <f t="shared" ref="J26:J27" si="49">IF(D26="þ",SUM(E26,G26:I26),SUM(E26,F26,H26,I26))</f>
        <v>12</v>
      </c>
      <c r="K26" s="45">
        <f t="shared" ca="1" si="33"/>
        <v>19</v>
      </c>
      <c r="L26" s="44">
        <f t="shared" ref="L26:L27" ca="1" si="50">SUM(J26:K26)</f>
        <v>31</v>
      </c>
      <c r="M26" s="58">
        <v>20</v>
      </c>
      <c r="N26" s="61" t="str">
        <f t="shared" ref="N26:N27" ca="1" si="51">IF(K26&gt;(M26-1),"þ","ý")</f>
        <v>ý</v>
      </c>
      <c r="O26" s="202" t="s">
        <v>159</v>
      </c>
    </row>
    <row r="27" spans="1:15" x14ac:dyDescent="0.3">
      <c r="A27" s="187" t="s">
        <v>124</v>
      </c>
      <c r="B27" s="46" t="s">
        <v>115</v>
      </c>
      <c r="C27" s="46" t="s">
        <v>115</v>
      </c>
      <c r="D27" s="110" t="s">
        <v>79</v>
      </c>
      <c r="E27" s="109">
        <v>6</v>
      </c>
      <c r="F27" s="108">
        <v>1</v>
      </c>
      <c r="G27" s="107">
        <v>4</v>
      </c>
      <c r="H27" s="46">
        <v>0</v>
      </c>
      <c r="I27" s="46">
        <v>0</v>
      </c>
      <c r="J27" s="46">
        <f t="shared" si="49"/>
        <v>7</v>
      </c>
      <c r="K27" s="47">
        <f t="shared" ca="1" si="33"/>
        <v>6</v>
      </c>
      <c r="L27" s="46">
        <f t="shared" ca="1" si="50"/>
        <v>13</v>
      </c>
      <c r="M27" s="59">
        <v>20</v>
      </c>
      <c r="N27" s="60" t="str">
        <f t="shared" ca="1" si="51"/>
        <v>ý</v>
      </c>
      <c r="O27" s="203" t="s">
        <v>159</v>
      </c>
    </row>
  </sheetData>
  <conditionalFormatting sqref="K2:K3 K5:K14">
    <cfRule type="cellIs" dxfId="78" priority="499" operator="greaterThanOrEqual">
      <formula>$M2</formula>
    </cfRule>
  </conditionalFormatting>
  <conditionalFormatting sqref="D2:D8 D14 D10:D12">
    <cfRule type="cellIs" dxfId="77" priority="328" operator="equal">
      <formula>"þ"</formula>
    </cfRule>
  </conditionalFormatting>
  <conditionalFormatting sqref="N2:N3 N5:N14">
    <cfRule type="cellIs" dxfId="76" priority="329" operator="equal">
      <formula>"þ"</formula>
    </cfRule>
  </conditionalFormatting>
  <conditionalFormatting sqref="N2:N3">
    <cfRule type="cellIs" dxfId="75" priority="327" operator="equal">
      <formula>"þ"</formula>
    </cfRule>
  </conditionalFormatting>
  <conditionalFormatting sqref="D2:D4">
    <cfRule type="cellIs" dxfId="74" priority="326" operator="equal">
      <formula>"þ"</formula>
    </cfRule>
  </conditionalFormatting>
  <conditionalFormatting sqref="K4">
    <cfRule type="cellIs" dxfId="73" priority="263" operator="greaterThanOrEqual">
      <formula>$M4</formula>
    </cfRule>
  </conditionalFormatting>
  <conditionalFormatting sqref="N4">
    <cfRule type="cellIs" dxfId="72" priority="262" operator="equal">
      <formula>"þ"</formula>
    </cfRule>
  </conditionalFormatting>
  <conditionalFormatting sqref="K2:K3">
    <cfRule type="cellIs" dxfId="71" priority="196" operator="greaterThanOrEqual">
      <formula>$M2</formula>
    </cfRule>
  </conditionalFormatting>
  <conditionalFormatting sqref="N2:N3">
    <cfRule type="cellIs" dxfId="70" priority="195" operator="equal">
      <formula>"þ"</formula>
    </cfRule>
  </conditionalFormatting>
  <conditionalFormatting sqref="D2:D4">
    <cfRule type="cellIs" dxfId="69" priority="191" operator="equal">
      <formula>"þ"</formula>
    </cfRule>
  </conditionalFormatting>
  <conditionalFormatting sqref="K19">
    <cfRule type="cellIs" dxfId="68" priority="67" operator="greaterThanOrEqual">
      <formula>$M19</formula>
    </cfRule>
  </conditionalFormatting>
  <conditionalFormatting sqref="N19">
    <cfRule type="cellIs" dxfId="67" priority="66" operator="equal">
      <formula>"þ"</formula>
    </cfRule>
  </conditionalFormatting>
  <conditionalFormatting sqref="D19">
    <cfRule type="cellIs" dxfId="66" priority="65" operator="equal">
      <formula>"þ"</formula>
    </cfRule>
  </conditionalFormatting>
  <conditionalFormatting sqref="K19">
    <cfRule type="cellIs" dxfId="65" priority="61" operator="greaterThanOrEqual">
      <formula>$M19</formula>
    </cfRule>
  </conditionalFormatting>
  <conditionalFormatting sqref="D19">
    <cfRule type="cellIs" dxfId="64" priority="59" operator="equal">
      <formula>"þ"</formula>
    </cfRule>
  </conditionalFormatting>
  <conditionalFormatting sqref="N19">
    <cfRule type="cellIs" dxfId="63" priority="60" operator="equal">
      <formula>"þ"</formula>
    </cfRule>
  </conditionalFormatting>
  <conditionalFormatting sqref="N19">
    <cfRule type="cellIs" dxfId="62" priority="58" operator="equal">
      <formula>"þ"</formula>
    </cfRule>
  </conditionalFormatting>
  <conditionalFormatting sqref="D19">
    <cfRule type="cellIs" dxfId="61" priority="57" operator="equal">
      <formula>"þ"</formula>
    </cfRule>
  </conditionalFormatting>
  <conditionalFormatting sqref="K19">
    <cfRule type="cellIs" dxfId="60" priority="54" operator="greaterThanOrEqual">
      <formula>$M19</formula>
    </cfRule>
  </conditionalFormatting>
  <conditionalFormatting sqref="N19">
    <cfRule type="cellIs" dxfId="59" priority="53" operator="equal">
      <formula>"þ"</formula>
    </cfRule>
  </conditionalFormatting>
  <conditionalFormatting sqref="D19">
    <cfRule type="cellIs" dxfId="58" priority="52" operator="equal">
      <formula>"þ"</formula>
    </cfRule>
  </conditionalFormatting>
  <conditionalFormatting sqref="K20 K22">
    <cfRule type="cellIs" dxfId="57" priority="50" operator="greaterThanOrEqual">
      <formula>$M20</formula>
    </cfRule>
  </conditionalFormatting>
  <conditionalFormatting sqref="N20 N22">
    <cfRule type="cellIs" dxfId="56" priority="49" operator="equal">
      <formula>"þ"</formula>
    </cfRule>
  </conditionalFormatting>
  <conditionalFormatting sqref="D20 D22">
    <cfRule type="cellIs" dxfId="55" priority="48" operator="equal">
      <formula>"þ"</formula>
    </cfRule>
  </conditionalFormatting>
  <conditionalFormatting sqref="K23:K26">
    <cfRule type="cellIs" dxfId="54" priority="47" operator="greaterThanOrEqual">
      <formula>$M23</formula>
    </cfRule>
  </conditionalFormatting>
  <conditionalFormatting sqref="N23:N26">
    <cfRule type="cellIs" dxfId="53" priority="46" operator="equal">
      <formula>"þ"</formula>
    </cfRule>
  </conditionalFormatting>
  <conditionalFormatting sqref="D23:D26">
    <cfRule type="cellIs" dxfId="52" priority="45" operator="equal">
      <formula>"þ"</formula>
    </cfRule>
  </conditionalFormatting>
  <conditionalFormatting sqref="K23:K26">
    <cfRule type="cellIs" dxfId="51" priority="44" operator="greaterThanOrEqual">
      <formula>$M23</formula>
    </cfRule>
  </conditionalFormatting>
  <conditionalFormatting sqref="D23:D26">
    <cfRule type="cellIs" dxfId="50" priority="42" operator="equal">
      <formula>"þ"</formula>
    </cfRule>
  </conditionalFormatting>
  <conditionalFormatting sqref="N23:N26">
    <cfRule type="cellIs" dxfId="49" priority="43" operator="equal">
      <formula>"þ"</formula>
    </cfRule>
  </conditionalFormatting>
  <conditionalFormatting sqref="N23:N26">
    <cfRule type="cellIs" dxfId="48" priority="41" operator="equal">
      <formula>"þ"</formula>
    </cfRule>
  </conditionalFormatting>
  <conditionalFormatting sqref="D23:D26">
    <cfRule type="cellIs" dxfId="47" priority="40" operator="equal">
      <formula>"þ"</formula>
    </cfRule>
  </conditionalFormatting>
  <conditionalFormatting sqref="K23:K26">
    <cfRule type="cellIs" dxfId="46" priority="39" operator="greaterThanOrEqual">
      <formula>$M23</formula>
    </cfRule>
  </conditionalFormatting>
  <conditionalFormatting sqref="N23:N26">
    <cfRule type="cellIs" dxfId="45" priority="38" operator="equal">
      <formula>"þ"</formula>
    </cfRule>
  </conditionalFormatting>
  <conditionalFormatting sqref="D23:D26">
    <cfRule type="cellIs" dxfId="44" priority="37" operator="equal">
      <formula>"þ"</formula>
    </cfRule>
  </conditionalFormatting>
  <conditionalFormatting sqref="K27">
    <cfRule type="cellIs" dxfId="43" priority="36" operator="greaterThanOrEqual">
      <formula>$M27</formula>
    </cfRule>
  </conditionalFormatting>
  <conditionalFormatting sqref="N27">
    <cfRule type="cellIs" dxfId="42" priority="35" operator="equal">
      <formula>"þ"</formula>
    </cfRule>
  </conditionalFormatting>
  <conditionalFormatting sqref="D27">
    <cfRule type="cellIs" dxfId="41" priority="34" operator="equal">
      <formula>"þ"</formula>
    </cfRule>
  </conditionalFormatting>
  <conditionalFormatting sqref="K15:K17">
    <cfRule type="cellIs" dxfId="40" priority="33" operator="greaterThanOrEqual">
      <formula>$M15</formula>
    </cfRule>
  </conditionalFormatting>
  <conditionalFormatting sqref="N15:N17">
    <cfRule type="cellIs" dxfId="39" priority="32" operator="equal">
      <formula>"þ"</formula>
    </cfRule>
  </conditionalFormatting>
  <conditionalFormatting sqref="D15:D17">
    <cfRule type="cellIs" dxfId="38" priority="31" operator="equal">
      <formula>"þ"</formula>
    </cfRule>
  </conditionalFormatting>
  <conditionalFormatting sqref="K15:K17">
    <cfRule type="cellIs" dxfId="37" priority="30" operator="greaterThanOrEqual">
      <formula>$M15</formula>
    </cfRule>
  </conditionalFormatting>
  <conditionalFormatting sqref="D15:D17">
    <cfRule type="cellIs" dxfId="36" priority="28" operator="equal">
      <formula>"þ"</formula>
    </cfRule>
  </conditionalFormatting>
  <conditionalFormatting sqref="N15:N17">
    <cfRule type="cellIs" dxfId="35" priority="29" operator="equal">
      <formula>"þ"</formula>
    </cfRule>
  </conditionalFormatting>
  <conditionalFormatting sqref="N15:N17">
    <cfRule type="cellIs" dxfId="34" priority="27" operator="equal">
      <formula>"þ"</formula>
    </cfRule>
  </conditionalFormatting>
  <conditionalFormatting sqref="D15:D17">
    <cfRule type="cellIs" dxfId="33" priority="26" operator="equal">
      <formula>"þ"</formula>
    </cfRule>
  </conditionalFormatting>
  <conditionalFormatting sqref="K15:K17">
    <cfRule type="cellIs" dxfId="32" priority="25" operator="greaterThanOrEqual">
      <formula>$M15</formula>
    </cfRule>
  </conditionalFormatting>
  <conditionalFormatting sqref="N15:N17">
    <cfRule type="cellIs" dxfId="31" priority="24" operator="equal">
      <formula>"þ"</formula>
    </cfRule>
  </conditionalFormatting>
  <conditionalFormatting sqref="D15:D17">
    <cfRule type="cellIs" dxfId="30" priority="23" operator="equal">
      <formula>"þ"</formula>
    </cfRule>
  </conditionalFormatting>
  <conditionalFormatting sqref="K18">
    <cfRule type="cellIs" dxfId="29" priority="22" operator="greaterThanOrEqual">
      <formula>$M18</formula>
    </cfRule>
  </conditionalFormatting>
  <conditionalFormatting sqref="N18">
    <cfRule type="cellIs" dxfId="28" priority="21" operator="equal">
      <formula>"þ"</formula>
    </cfRule>
  </conditionalFormatting>
  <conditionalFormatting sqref="D18">
    <cfRule type="cellIs" dxfId="27" priority="20" operator="equal">
      <formula>"þ"</formula>
    </cfRule>
  </conditionalFormatting>
  <conditionalFormatting sqref="D13">
    <cfRule type="cellIs" dxfId="26" priority="19" operator="equal">
      <formula>"þ"</formula>
    </cfRule>
  </conditionalFormatting>
  <conditionalFormatting sqref="D13">
    <cfRule type="cellIs" dxfId="25" priority="18" operator="equal">
      <formula>"þ"</formula>
    </cfRule>
  </conditionalFormatting>
  <conditionalFormatting sqref="D13">
    <cfRule type="cellIs" dxfId="24" priority="17" operator="equal">
      <formula>"þ"</formula>
    </cfRule>
  </conditionalFormatting>
  <conditionalFormatting sqref="D13">
    <cfRule type="cellIs" dxfId="23" priority="16" operator="equal">
      <formula>"þ"</formula>
    </cfRule>
  </conditionalFormatting>
  <conditionalFormatting sqref="D9">
    <cfRule type="cellIs" dxfId="22" priority="15" operator="equal">
      <formula>"þ"</formula>
    </cfRule>
  </conditionalFormatting>
  <conditionalFormatting sqref="D9">
    <cfRule type="cellIs" dxfId="21" priority="14" operator="equal">
      <formula>"þ"</formula>
    </cfRule>
  </conditionalFormatting>
  <conditionalFormatting sqref="D9">
    <cfRule type="cellIs" dxfId="20" priority="13" operator="equal">
      <formula>"þ"</formula>
    </cfRule>
  </conditionalFormatting>
  <conditionalFormatting sqref="D9">
    <cfRule type="cellIs" dxfId="19" priority="12" operator="equal">
      <formula>"þ"</formula>
    </cfRule>
  </conditionalFormatting>
  <conditionalFormatting sqref="K21">
    <cfRule type="cellIs" dxfId="18" priority="11" operator="greaterThanOrEqual">
      <formula>$M21</formula>
    </cfRule>
  </conditionalFormatting>
  <conditionalFormatting sqref="N21">
    <cfRule type="cellIs" dxfId="17" priority="10" operator="equal">
      <formula>"þ"</formula>
    </cfRule>
  </conditionalFormatting>
  <conditionalFormatting sqref="D21">
    <cfRule type="cellIs" dxfId="16" priority="9" operator="equal">
      <formula>"þ"</formula>
    </cfRule>
  </conditionalFormatting>
  <conditionalFormatting sqref="K21">
    <cfRule type="cellIs" dxfId="15" priority="8" operator="greaterThanOrEqual">
      <formula>$M21</formula>
    </cfRule>
  </conditionalFormatting>
  <conditionalFormatting sqref="D21">
    <cfRule type="cellIs" dxfId="14" priority="6" operator="equal">
      <formula>"þ"</formula>
    </cfRule>
  </conditionalFormatting>
  <conditionalFormatting sqref="N21">
    <cfRule type="cellIs" dxfId="13" priority="7" operator="equal">
      <formula>"þ"</formula>
    </cfRule>
  </conditionalFormatting>
  <conditionalFormatting sqref="N21">
    <cfRule type="cellIs" dxfId="12" priority="5" operator="equal">
      <formula>"þ"</formula>
    </cfRule>
  </conditionalFormatting>
  <conditionalFormatting sqref="D21">
    <cfRule type="cellIs" dxfId="11" priority="4" operator="equal">
      <formula>"þ"</formula>
    </cfRule>
  </conditionalFormatting>
  <conditionalFormatting sqref="K21">
    <cfRule type="cellIs" dxfId="10" priority="3" operator="greaterThanOrEqual">
      <formula>$M21</formula>
    </cfRule>
  </conditionalFormatting>
  <conditionalFormatting sqref="N21">
    <cfRule type="cellIs" dxfId="9" priority="2" operator="equal">
      <formula>"þ"</formula>
    </cfRule>
  </conditionalFormatting>
  <conditionalFormatting sqref="D21">
    <cfRule type="cellIs" dxfId="8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5.1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6.6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2" width="19.3984375" style="18" bestFit="1" customWidth="1"/>
    <col min="13" max="16384" width="4" style="18"/>
  </cols>
  <sheetData>
    <row r="1" spans="1:12" s="19" customFormat="1" x14ac:dyDescent="0.3">
      <c r="A1" s="82" t="s">
        <v>0</v>
      </c>
      <c r="B1" s="82" t="s">
        <v>62</v>
      </c>
      <c r="C1" s="82" t="s">
        <v>37</v>
      </c>
      <c r="D1" s="83" t="s">
        <v>3</v>
      </c>
      <c r="E1" s="82" t="s">
        <v>102</v>
      </c>
      <c r="F1" s="18"/>
      <c r="G1" s="82" t="s">
        <v>0</v>
      </c>
      <c r="H1" s="82" t="s">
        <v>98</v>
      </c>
      <c r="I1" s="82" t="s">
        <v>37</v>
      </c>
      <c r="J1" s="83" t="s">
        <v>3</v>
      </c>
      <c r="K1" s="82" t="s">
        <v>102</v>
      </c>
    </row>
    <row r="2" spans="1:12" x14ac:dyDescent="0.3">
      <c r="A2" s="143" t="s">
        <v>134</v>
      </c>
      <c r="B2" s="5" t="s">
        <v>38</v>
      </c>
      <c r="C2" s="151">
        <v>6</v>
      </c>
      <c r="D2" s="45">
        <f t="shared" ref="D2:D16" ca="1" si="0">RANDBETWEEN(1,20)</f>
        <v>3</v>
      </c>
      <c r="E2" s="44">
        <f t="shared" ref="E2:E7" ca="1" si="1">D2+C2</f>
        <v>9</v>
      </c>
      <c r="G2" s="145" t="s">
        <v>120</v>
      </c>
      <c r="H2" s="5" t="s">
        <v>38</v>
      </c>
      <c r="I2" s="182">
        <v>5</v>
      </c>
      <c r="J2" s="45">
        <f t="shared" ref="J2:J13" ca="1" si="2">RANDBETWEEN(1,20)</f>
        <v>19</v>
      </c>
      <c r="K2" s="44">
        <f t="shared" ref="K2:K4" ca="1" si="3">J2+I2</f>
        <v>24</v>
      </c>
    </row>
    <row r="3" spans="1:12" x14ac:dyDescent="0.3">
      <c r="A3" s="143" t="s">
        <v>134</v>
      </c>
      <c r="B3" s="5" t="s">
        <v>39</v>
      </c>
      <c r="C3" s="151">
        <v>8</v>
      </c>
      <c r="D3" s="45">
        <f t="shared" ca="1" si="0"/>
        <v>2</v>
      </c>
      <c r="E3" s="44">
        <f t="shared" ca="1" si="1"/>
        <v>10</v>
      </c>
      <c r="G3" s="145" t="s">
        <v>120</v>
      </c>
      <c r="H3" s="5" t="s">
        <v>39</v>
      </c>
      <c r="I3" s="182">
        <v>5</v>
      </c>
      <c r="J3" s="45">
        <f t="shared" ca="1" si="2"/>
        <v>5</v>
      </c>
      <c r="K3" s="44">
        <f t="shared" ca="1" si="3"/>
        <v>10</v>
      </c>
    </row>
    <row r="4" spans="1:12" x14ac:dyDescent="0.3">
      <c r="A4" s="144" t="s">
        <v>134</v>
      </c>
      <c r="B4" s="84" t="s">
        <v>40</v>
      </c>
      <c r="C4" s="152">
        <v>10</v>
      </c>
      <c r="D4" s="47">
        <f t="shared" ca="1" si="0"/>
        <v>15</v>
      </c>
      <c r="E4" s="46">
        <f t="shared" ca="1" si="1"/>
        <v>25</v>
      </c>
      <c r="G4" s="146" t="s">
        <v>120</v>
      </c>
      <c r="H4" s="84" t="s">
        <v>40</v>
      </c>
      <c r="I4" s="183">
        <v>1</v>
      </c>
      <c r="J4" s="47">
        <f t="shared" ca="1" si="2"/>
        <v>12</v>
      </c>
      <c r="K4" s="46">
        <f t="shared" ca="1" si="3"/>
        <v>13</v>
      </c>
    </row>
    <row r="5" spans="1:12" x14ac:dyDescent="0.3">
      <c r="A5" s="143" t="s">
        <v>135</v>
      </c>
      <c r="B5" s="5" t="s">
        <v>38</v>
      </c>
      <c r="C5" s="151">
        <v>5</v>
      </c>
      <c r="D5" s="45">
        <f t="shared" ca="1" si="0"/>
        <v>17</v>
      </c>
      <c r="E5" s="44">
        <f t="shared" ca="1" si="1"/>
        <v>22</v>
      </c>
      <c r="G5" s="145" t="s">
        <v>122</v>
      </c>
      <c r="H5" s="5" t="s">
        <v>38</v>
      </c>
      <c r="I5" s="182">
        <v>7</v>
      </c>
      <c r="J5" s="45">
        <f t="shared" ca="1" si="2"/>
        <v>19</v>
      </c>
      <c r="K5" s="44">
        <f t="shared" ref="K5:K10" ca="1" si="4">J5+I5</f>
        <v>26</v>
      </c>
      <c r="L5" s="201" t="s">
        <v>158</v>
      </c>
    </row>
    <row r="6" spans="1:12" x14ac:dyDescent="0.3">
      <c r="A6" s="143" t="s">
        <v>135</v>
      </c>
      <c r="B6" s="5" t="s">
        <v>39</v>
      </c>
      <c r="C6" s="151">
        <v>6</v>
      </c>
      <c r="D6" s="45">
        <f t="shared" ca="1" si="0"/>
        <v>9</v>
      </c>
      <c r="E6" s="44">
        <f t="shared" ca="1" si="1"/>
        <v>15</v>
      </c>
      <c r="G6" s="145" t="s">
        <v>122</v>
      </c>
      <c r="H6" s="5" t="s">
        <v>39</v>
      </c>
      <c r="I6" s="182">
        <v>4</v>
      </c>
      <c r="J6" s="45">
        <f t="shared" ca="1" si="2"/>
        <v>2</v>
      </c>
      <c r="K6" s="44">
        <f t="shared" ca="1" si="4"/>
        <v>6</v>
      </c>
      <c r="L6" s="201" t="s">
        <v>158</v>
      </c>
    </row>
    <row r="7" spans="1:12" x14ac:dyDescent="0.3">
      <c r="A7" s="144" t="s">
        <v>135</v>
      </c>
      <c r="B7" s="84" t="s">
        <v>40</v>
      </c>
      <c r="C7" s="152">
        <v>7</v>
      </c>
      <c r="D7" s="47">
        <f t="shared" ca="1" si="0"/>
        <v>8</v>
      </c>
      <c r="E7" s="46">
        <f t="shared" ca="1" si="1"/>
        <v>15</v>
      </c>
      <c r="G7" s="146" t="s">
        <v>122</v>
      </c>
      <c r="H7" s="84" t="s">
        <v>40</v>
      </c>
      <c r="I7" s="183">
        <v>5</v>
      </c>
      <c r="J7" s="47">
        <f t="shared" ca="1" si="2"/>
        <v>5</v>
      </c>
      <c r="K7" s="46">
        <f t="shared" ca="1" si="4"/>
        <v>10</v>
      </c>
      <c r="L7" s="201" t="s">
        <v>158</v>
      </c>
    </row>
    <row r="8" spans="1:12" x14ac:dyDescent="0.3">
      <c r="A8" s="143" t="s">
        <v>136</v>
      </c>
      <c r="B8" s="5" t="s">
        <v>38</v>
      </c>
      <c r="C8" s="151">
        <v>9</v>
      </c>
      <c r="D8" s="45">
        <f t="shared" ca="1" si="0"/>
        <v>7</v>
      </c>
      <c r="E8" s="44">
        <f t="shared" ref="E8:E10" ca="1" si="5">D8+C8</f>
        <v>16</v>
      </c>
      <c r="G8" s="145" t="s">
        <v>124</v>
      </c>
      <c r="H8" s="5" t="s">
        <v>38</v>
      </c>
      <c r="I8" s="182">
        <v>2</v>
      </c>
      <c r="J8" s="45">
        <f t="shared" ca="1" si="2"/>
        <v>4</v>
      </c>
      <c r="K8" s="44">
        <f t="shared" ca="1" si="4"/>
        <v>6</v>
      </c>
      <c r="L8" s="201" t="s">
        <v>159</v>
      </c>
    </row>
    <row r="9" spans="1:12" x14ac:dyDescent="0.3">
      <c r="A9" s="143" t="s">
        <v>136</v>
      </c>
      <c r="B9" s="5" t="s">
        <v>39</v>
      </c>
      <c r="C9" s="151">
        <v>8</v>
      </c>
      <c r="D9" s="45">
        <f t="shared" ca="1" si="0"/>
        <v>10</v>
      </c>
      <c r="E9" s="44">
        <f t="shared" ca="1" si="5"/>
        <v>18</v>
      </c>
      <c r="G9" s="145" t="s">
        <v>124</v>
      </c>
      <c r="H9" s="5" t="s">
        <v>39</v>
      </c>
      <c r="I9" s="182">
        <v>5</v>
      </c>
      <c r="J9" s="45">
        <f t="shared" ca="1" si="2"/>
        <v>17</v>
      </c>
      <c r="K9" s="44">
        <f t="shared" ca="1" si="4"/>
        <v>22</v>
      </c>
      <c r="L9" s="201" t="s">
        <v>159</v>
      </c>
    </row>
    <row r="10" spans="1:12" x14ac:dyDescent="0.3">
      <c r="A10" s="144" t="s">
        <v>136</v>
      </c>
      <c r="B10" s="84" t="s">
        <v>40</v>
      </c>
      <c r="C10" s="152">
        <v>7</v>
      </c>
      <c r="D10" s="47">
        <f t="shared" ca="1" si="0"/>
        <v>8</v>
      </c>
      <c r="E10" s="46">
        <f t="shared" ca="1" si="5"/>
        <v>15</v>
      </c>
      <c r="G10" s="146" t="s">
        <v>124</v>
      </c>
      <c r="H10" s="84" t="s">
        <v>40</v>
      </c>
      <c r="I10" s="183">
        <v>8</v>
      </c>
      <c r="J10" s="47">
        <f t="shared" ca="1" si="2"/>
        <v>4</v>
      </c>
      <c r="K10" s="46">
        <f t="shared" ca="1" si="4"/>
        <v>12</v>
      </c>
      <c r="L10" s="201" t="s">
        <v>159</v>
      </c>
    </row>
    <row r="11" spans="1:12" x14ac:dyDescent="0.3">
      <c r="A11" s="143" t="s">
        <v>144</v>
      </c>
      <c r="B11" s="5" t="s">
        <v>38</v>
      </c>
      <c r="C11" s="151">
        <v>3</v>
      </c>
      <c r="D11" s="45">
        <f t="shared" ca="1" si="0"/>
        <v>11</v>
      </c>
      <c r="E11" s="44">
        <f t="shared" ref="E11:E13" ca="1" si="6">D11+C11</f>
        <v>14</v>
      </c>
      <c r="G11" s="145" t="s">
        <v>166</v>
      </c>
      <c r="H11" s="5" t="s">
        <v>38</v>
      </c>
      <c r="I11" s="182">
        <v>4</v>
      </c>
      <c r="J11" s="45">
        <f t="shared" ca="1" si="2"/>
        <v>19</v>
      </c>
      <c r="K11" s="44">
        <f t="shared" ref="K11:K13" ca="1" si="7">J11+I11</f>
        <v>23</v>
      </c>
    </row>
    <row r="12" spans="1:12" x14ac:dyDescent="0.3">
      <c r="A12" s="143" t="s">
        <v>144</v>
      </c>
      <c r="B12" s="5" t="s">
        <v>39</v>
      </c>
      <c r="C12" s="151">
        <v>9</v>
      </c>
      <c r="D12" s="45">
        <f t="shared" ca="1" si="0"/>
        <v>10</v>
      </c>
      <c r="E12" s="44">
        <f t="shared" ca="1" si="6"/>
        <v>19</v>
      </c>
      <c r="G12" s="145" t="s">
        <v>166</v>
      </c>
      <c r="H12" s="5" t="s">
        <v>39</v>
      </c>
      <c r="I12" s="182">
        <v>4</v>
      </c>
      <c r="J12" s="45">
        <f t="shared" ca="1" si="2"/>
        <v>19</v>
      </c>
      <c r="K12" s="44">
        <f t="shared" ca="1" si="7"/>
        <v>23</v>
      </c>
    </row>
    <row r="13" spans="1:12" x14ac:dyDescent="0.3">
      <c r="A13" s="144" t="s">
        <v>144</v>
      </c>
      <c r="B13" s="84" t="s">
        <v>40</v>
      </c>
      <c r="C13" s="152">
        <v>4</v>
      </c>
      <c r="D13" s="47">
        <f t="shared" ca="1" si="0"/>
        <v>4</v>
      </c>
      <c r="E13" s="46">
        <f t="shared" ca="1" si="6"/>
        <v>8</v>
      </c>
      <c r="G13" s="146" t="s">
        <v>166</v>
      </c>
      <c r="H13" s="84" t="s">
        <v>40</v>
      </c>
      <c r="I13" s="183">
        <v>3</v>
      </c>
      <c r="J13" s="47">
        <f t="shared" ca="1" si="2"/>
        <v>3</v>
      </c>
      <c r="K13" s="46">
        <f t="shared" ca="1" si="7"/>
        <v>6</v>
      </c>
    </row>
    <row r="14" spans="1:12" x14ac:dyDescent="0.3">
      <c r="A14" s="143"/>
      <c r="B14" s="5" t="s">
        <v>38</v>
      </c>
      <c r="C14" s="151"/>
      <c r="D14" s="45">
        <f t="shared" ca="1" si="0"/>
        <v>16</v>
      </c>
      <c r="E14" s="44">
        <f t="shared" ref="E14:E16" ca="1" si="8">D14+C14</f>
        <v>16</v>
      </c>
    </row>
    <row r="15" spans="1:12" x14ac:dyDescent="0.3">
      <c r="A15" s="143"/>
      <c r="B15" s="5" t="s">
        <v>39</v>
      </c>
      <c r="C15" s="151"/>
      <c r="D15" s="45">
        <f t="shared" ca="1" si="0"/>
        <v>17</v>
      </c>
      <c r="E15" s="44">
        <f t="shared" ca="1" si="8"/>
        <v>17</v>
      </c>
    </row>
    <row r="16" spans="1:12" x14ac:dyDescent="0.3">
      <c r="A16" s="144"/>
      <c r="B16" s="84" t="s">
        <v>40</v>
      </c>
      <c r="C16" s="152"/>
      <c r="D16" s="47">
        <f t="shared" ca="1" si="0"/>
        <v>10</v>
      </c>
      <c r="E16" s="46">
        <f t="shared" ca="1" si="8"/>
        <v>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1"/>
  <sheetViews>
    <sheetView showGridLines="0" tabSelected="1" zoomScaleNormal="100" workbookViewId="0">
      <pane xSplit="1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17.296875" style="1" bestFit="1" customWidth="1"/>
    <col min="2" max="2" width="3.3984375" style="1" hidden="1" customWidth="1"/>
    <col min="3" max="3" width="5.796875" style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2.59765625" style="48" bestFit="1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8" style="5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16384" width="9.69921875" style="48"/>
  </cols>
  <sheetData>
    <row r="1" spans="1:29" s="16" customFormat="1" ht="32.4" thickTop="1" thickBot="1" x14ac:dyDescent="0.35">
      <c r="A1" s="30" t="s">
        <v>0</v>
      </c>
      <c r="B1" s="141" t="s">
        <v>99</v>
      </c>
      <c r="C1" s="190" t="s">
        <v>42</v>
      </c>
      <c r="D1" s="191" t="s">
        <v>41</v>
      </c>
      <c r="E1" s="192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49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0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</row>
    <row r="2" spans="1:29" ht="16.2" thickTop="1" x14ac:dyDescent="0.3">
      <c r="A2" s="89" t="s">
        <v>97</v>
      </c>
      <c r="B2" s="142">
        <v>1</v>
      </c>
      <c r="C2" s="85">
        <v>16</v>
      </c>
      <c r="D2" s="153">
        <v>21</v>
      </c>
      <c r="E2" s="90">
        <v>24</v>
      </c>
      <c r="F2" s="91">
        <v>0</v>
      </c>
      <c r="G2" s="133" t="s">
        <v>61</v>
      </c>
      <c r="H2" s="92">
        <v>0</v>
      </c>
      <c r="I2" s="93"/>
      <c r="J2" s="94"/>
      <c r="K2" s="95"/>
      <c r="L2" s="136"/>
      <c r="M2" s="140">
        <v>30</v>
      </c>
      <c r="N2" s="135" t="s">
        <v>113</v>
      </c>
      <c r="O2" s="97"/>
      <c r="P2" s="98">
        <v>10</v>
      </c>
      <c r="Q2" s="139" t="s">
        <v>96</v>
      </c>
      <c r="R2" s="137" t="s">
        <v>96</v>
      </c>
      <c r="S2" s="100"/>
      <c r="T2" s="101"/>
      <c r="U2" s="102"/>
      <c r="V2" s="86"/>
      <c r="W2" s="87">
        <f t="shared" ref="W2:W11" si="0">SUM(I2:U2)</f>
        <v>40</v>
      </c>
      <c r="X2" s="103"/>
      <c r="Y2" s="104"/>
      <c r="Z2" s="105">
        <v>15</v>
      </c>
      <c r="AA2" s="88">
        <v>53</v>
      </c>
      <c r="AB2" s="53">
        <f t="shared" ref="AB2:AB3" si="1">SUM(Z2:AA2)-(W2+X2)</f>
        <v>28</v>
      </c>
      <c r="AC2" s="134">
        <f t="shared" ref="AC2:AC3" si="2">SMALL(AA2:AB2,1)+Y2</f>
        <v>28</v>
      </c>
    </row>
    <row r="3" spans="1:29" x14ac:dyDescent="0.3">
      <c r="A3" s="89" t="s">
        <v>104</v>
      </c>
      <c r="B3" s="142">
        <v>1</v>
      </c>
      <c r="C3" s="85">
        <f>13</f>
        <v>13</v>
      </c>
      <c r="D3" s="106">
        <v>21</v>
      </c>
      <c r="E3" s="90">
        <f>23</f>
        <v>23</v>
      </c>
      <c r="F3" s="91">
        <v>0</v>
      </c>
      <c r="G3" s="133" t="s">
        <v>61</v>
      </c>
      <c r="H3" s="92">
        <v>0</v>
      </c>
      <c r="I3" s="93">
        <v>7</v>
      </c>
      <c r="J3" s="94"/>
      <c r="K3" s="95"/>
      <c r="L3" s="136"/>
      <c r="M3" s="140"/>
      <c r="N3" s="135" t="s">
        <v>112</v>
      </c>
      <c r="O3" s="97"/>
      <c r="P3" s="98">
        <v>18</v>
      </c>
      <c r="Q3" s="139" t="s">
        <v>96</v>
      </c>
      <c r="R3" s="137" t="s">
        <v>96</v>
      </c>
      <c r="S3" s="100"/>
      <c r="T3" s="101"/>
      <c r="U3" s="102"/>
      <c r="V3" s="86"/>
      <c r="W3" s="87">
        <f t="shared" si="0"/>
        <v>25</v>
      </c>
      <c r="X3" s="103"/>
      <c r="Y3" s="104"/>
      <c r="Z3" s="105">
        <v>9</v>
      </c>
      <c r="AA3" s="88">
        <v>71</v>
      </c>
      <c r="AB3" s="53">
        <f t="shared" si="1"/>
        <v>55</v>
      </c>
      <c r="AC3" s="134">
        <f t="shared" si="2"/>
        <v>55</v>
      </c>
    </row>
    <row r="4" spans="1:29" x14ac:dyDescent="0.3">
      <c r="A4" s="179" t="s">
        <v>122</v>
      </c>
      <c r="B4" s="142"/>
      <c r="C4" s="85">
        <f>13</f>
        <v>13</v>
      </c>
      <c r="D4" s="106">
        <v>21</v>
      </c>
      <c r="E4" s="90">
        <f>23</f>
        <v>23</v>
      </c>
      <c r="F4" s="91">
        <v>0</v>
      </c>
      <c r="G4" s="133" t="s">
        <v>61</v>
      </c>
      <c r="H4" s="92">
        <v>0</v>
      </c>
      <c r="I4" s="93"/>
      <c r="J4" s="94"/>
      <c r="K4" s="95"/>
      <c r="L4" s="136"/>
      <c r="M4" s="140"/>
      <c r="N4" s="135">
        <v>35</v>
      </c>
      <c r="O4" s="97"/>
      <c r="P4" s="98"/>
      <c r="Q4" s="139" t="s">
        <v>96</v>
      </c>
      <c r="R4" s="194"/>
      <c r="S4" s="100"/>
      <c r="T4" s="101"/>
      <c r="U4" s="102">
        <v>14</v>
      </c>
      <c r="V4" s="86"/>
      <c r="W4" s="87">
        <f t="shared" si="0"/>
        <v>49</v>
      </c>
      <c r="X4" s="103">
        <v>5</v>
      </c>
      <c r="Y4" s="104"/>
      <c r="Z4" s="105">
        <v>33</v>
      </c>
      <c r="AA4" s="88">
        <v>70</v>
      </c>
      <c r="AB4" s="53">
        <f t="shared" ref="AB4:AB5" si="3">SUM(Z4:AA4)-(W4+X4)</f>
        <v>49</v>
      </c>
      <c r="AC4" s="134">
        <f t="shared" ref="AC4:AC5" si="4">SMALL(AA4:AB4,1)+Y4</f>
        <v>49</v>
      </c>
    </row>
    <row r="5" spans="1:29" x14ac:dyDescent="0.3">
      <c r="A5" s="179" t="s">
        <v>124</v>
      </c>
      <c r="B5" s="142"/>
      <c r="C5" s="85">
        <v>14</v>
      </c>
      <c r="D5" s="106">
        <v>14</v>
      </c>
      <c r="E5" s="90">
        <v>18</v>
      </c>
      <c r="F5" s="91">
        <v>0</v>
      </c>
      <c r="G5" s="133" t="s">
        <v>61</v>
      </c>
      <c r="H5" s="92">
        <v>0</v>
      </c>
      <c r="I5" s="93"/>
      <c r="J5" s="94"/>
      <c r="K5" s="95"/>
      <c r="L5" s="136"/>
      <c r="M5" s="140"/>
      <c r="N5" s="135"/>
      <c r="O5" s="97"/>
      <c r="P5" s="98"/>
      <c r="Q5" s="139" t="s">
        <v>96</v>
      </c>
      <c r="R5" s="137" t="s">
        <v>96</v>
      </c>
      <c r="S5" s="100"/>
      <c r="T5" s="101"/>
      <c r="U5" s="102"/>
      <c r="V5" s="86"/>
      <c r="W5" s="87">
        <f t="shared" si="0"/>
        <v>0</v>
      </c>
      <c r="X5" s="103">
        <v>15</v>
      </c>
      <c r="Y5" s="104"/>
      <c r="Z5" s="105"/>
      <c r="AA5" s="88">
        <v>55</v>
      </c>
      <c r="AB5" s="53">
        <f t="shared" si="3"/>
        <v>40</v>
      </c>
      <c r="AC5" s="134">
        <f t="shared" si="4"/>
        <v>40</v>
      </c>
    </row>
    <row r="6" spans="1:29" x14ac:dyDescent="0.3">
      <c r="A6" s="179" t="s">
        <v>166</v>
      </c>
      <c r="B6" s="181">
        <v>1</v>
      </c>
      <c r="C6" s="85">
        <v>12</v>
      </c>
      <c r="D6" s="106">
        <v>14</v>
      </c>
      <c r="E6" s="90">
        <v>16</v>
      </c>
      <c r="F6" s="91">
        <v>0</v>
      </c>
      <c r="G6" s="133" t="s">
        <v>61</v>
      </c>
      <c r="H6" s="92">
        <v>0</v>
      </c>
      <c r="I6" s="93"/>
      <c r="J6" s="94"/>
      <c r="K6" s="95"/>
      <c r="L6" s="136"/>
      <c r="M6" s="140"/>
      <c r="N6" s="96"/>
      <c r="O6" s="97"/>
      <c r="P6" s="98"/>
      <c r="Q6" s="139" t="s">
        <v>96</v>
      </c>
      <c r="R6" s="194"/>
      <c r="S6" s="100"/>
      <c r="T6" s="101"/>
      <c r="U6" s="102"/>
      <c r="V6" s="86"/>
      <c r="W6" s="87">
        <f t="shared" ref="W6" si="5">SUM(I6:U6)</f>
        <v>0</v>
      </c>
      <c r="X6" s="103"/>
      <c r="Y6" s="104"/>
      <c r="Z6" s="105"/>
      <c r="AA6" s="88">
        <v>13</v>
      </c>
      <c r="AB6" s="53">
        <f t="shared" ref="AB6" si="6">SUM(Z6:AA6)-(W6+X6)</f>
        <v>13</v>
      </c>
      <c r="AC6" s="134">
        <f t="shared" ref="AC6" si="7">SMALL(AA6:AB6,1)+Y6</f>
        <v>13</v>
      </c>
    </row>
    <row r="7" spans="1:29" x14ac:dyDescent="0.3">
      <c r="A7" s="154" t="s">
        <v>134</v>
      </c>
      <c r="B7" s="155"/>
      <c r="C7" s="85">
        <v>14</v>
      </c>
      <c r="D7" s="106">
        <v>11</v>
      </c>
      <c r="E7" s="90">
        <v>15</v>
      </c>
      <c r="F7" s="91">
        <v>0</v>
      </c>
      <c r="G7" s="133" t="s">
        <v>61</v>
      </c>
      <c r="H7" s="92">
        <v>0</v>
      </c>
      <c r="I7" s="93"/>
      <c r="J7" s="94">
        <v>9</v>
      </c>
      <c r="K7" s="95"/>
      <c r="L7" s="136"/>
      <c r="M7" s="140"/>
      <c r="N7" s="96">
        <v>34</v>
      </c>
      <c r="O7" s="97"/>
      <c r="P7" s="199" t="s">
        <v>96</v>
      </c>
      <c r="Q7" s="99"/>
      <c r="R7" s="137" t="s">
        <v>96</v>
      </c>
      <c r="S7" s="100"/>
      <c r="T7" s="101"/>
      <c r="U7" s="102"/>
      <c r="V7" s="86"/>
      <c r="W7" s="87">
        <f t="shared" si="0"/>
        <v>43</v>
      </c>
      <c r="X7" s="103"/>
      <c r="Y7" s="104"/>
      <c r="Z7" s="105"/>
      <c r="AA7" s="88">
        <v>65</v>
      </c>
      <c r="AB7" s="53">
        <f t="shared" ref="AB7" si="8">SUM(Z7:AA7)-(W7+X7)</f>
        <v>22</v>
      </c>
      <c r="AC7" s="134">
        <f t="shared" ref="AC7" si="9">SMALL(AA7:AB7,1)+Y7</f>
        <v>22</v>
      </c>
    </row>
    <row r="8" spans="1:29" x14ac:dyDescent="0.3">
      <c r="A8" s="154" t="s">
        <v>135</v>
      </c>
      <c r="B8" s="155"/>
      <c r="C8" s="85">
        <v>12</v>
      </c>
      <c r="D8" s="204">
        <f>19+4</f>
        <v>23</v>
      </c>
      <c r="E8" s="205">
        <f>19+1+4</f>
        <v>24</v>
      </c>
      <c r="F8" s="91">
        <v>0</v>
      </c>
      <c r="G8" s="133" t="s">
        <v>61</v>
      </c>
      <c r="H8" s="92">
        <v>0</v>
      </c>
      <c r="I8" s="93"/>
      <c r="J8" s="94">
        <v>36</v>
      </c>
      <c r="K8" s="95"/>
      <c r="L8" s="136"/>
      <c r="M8" s="140"/>
      <c r="N8" s="96">
        <v>36</v>
      </c>
      <c r="O8" s="97">
        <v>9</v>
      </c>
      <c r="P8" s="199" t="s">
        <v>96</v>
      </c>
      <c r="Q8" s="99"/>
      <c r="R8" s="137" t="s">
        <v>96</v>
      </c>
      <c r="S8" s="100"/>
      <c r="T8" s="101"/>
      <c r="U8" s="102"/>
      <c r="V8" s="86"/>
      <c r="W8" s="87">
        <f t="shared" si="0"/>
        <v>81</v>
      </c>
      <c r="X8" s="103"/>
      <c r="Y8" s="104"/>
      <c r="Z8" s="105">
        <v>23</v>
      </c>
      <c r="AA8" s="88">
        <v>55</v>
      </c>
      <c r="AB8" s="53">
        <f t="shared" ref="AB8" si="10">SUM(Z8:AA8)-(W8+X8)</f>
        <v>-3</v>
      </c>
      <c r="AC8" s="134">
        <f t="shared" ref="AC8" si="11">SMALL(AA8:AB8,1)+Y8</f>
        <v>-3</v>
      </c>
    </row>
    <row r="9" spans="1:29" x14ac:dyDescent="0.3">
      <c r="A9" s="154" t="s">
        <v>136</v>
      </c>
      <c r="B9" s="155"/>
      <c r="C9" s="85">
        <v>17</v>
      </c>
      <c r="D9" s="106">
        <v>12</v>
      </c>
      <c r="E9" s="90">
        <v>19</v>
      </c>
      <c r="F9" s="91">
        <v>0</v>
      </c>
      <c r="G9" s="133" t="s">
        <v>160</v>
      </c>
      <c r="H9" s="92">
        <v>10</v>
      </c>
      <c r="I9" s="93">
        <v>10</v>
      </c>
      <c r="J9" s="94"/>
      <c r="K9" s="95"/>
      <c r="L9" s="136">
        <v>2</v>
      </c>
      <c r="M9" s="140"/>
      <c r="N9" s="135" t="s">
        <v>161</v>
      </c>
      <c r="O9" s="97"/>
      <c r="P9" s="199" t="s">
        <v>96</v>
      </c>
      <c r="Q9" s="193"/>
      <c r="R9" s="137" t="s">
        <v>96</v>
      </c>
      <c r="S9" s="100"/>
      <c r="T9" s="101"/>
      <c r="U9" s="102"/>
      <c r="V9" s="86"/>
      <c r="W9" s="87">
        <f t="shared" si="0"/>
        <v>12</v>
      </c>
      <c r="X9" s="103"/>
      <c r="Y9" s="104">
        <v>10</v>
      </c>
      <c r="Z9" s="105">
        <v>5</v>
      </c>
      <c r="AA9" s="88">
        <v>70</v>
      </c>
      <c r="AB9" s="53">
        <f t="shared" ref="AB9" si="12">SUM(Z9:AA9)-(W9+X9)</f>
        <v>63</v>
      </c>
      <c r="AC9" s="134">
        <f t="shared" ref="AC9" si="13">SMALL(AA9:AB9,1)+Y9</f>
        <v>73</v>
      </c>
    </row>
    <row r="10" spans="1:29" x14ac:dyDescent="0.3">
      <c r="A10" s="200" t="s">
        <v>144</v>
      </c>
      <c r="B10" s="155"/>
      <c r="C10" s="85">
        <v>16</v>
      </c>
      <c r="D10" s="106">
        <v>16</v>
      </c>
      <c r="E10" s="90">
        <v>22</v>
      </c>
      <c r="F10" s="91">
        <v>0</v>
      </c>
      <c r="G10" s="133" t="s">
        <v>61</v>
      </c>
      <c r="H10" s="92">
        <v>0</v>
      </c>
      <c r="I10" s="93"/>
      <c r="J10" s="94"/>
      <c r="K10" s="95"/>
      <c r="L10" s="136"/>
      <c r="M10" s="140"/>
      <c r="N10" s="96"/>
      <c r="O10" s="97"/>
      <c r="P10" s="199" t="s">
        <v>96</v>
      </c>
      <c r="Q10" s="193"/>
      <c r="R10" s="137" t="s">
        <v>96</v>
      </c>
      <c r="S10" s="100"/>
      <c r="T10" s="101"/>
      <c r="U10" s="102"/>
      <c r="V10" s="86"/>
      <c r="W10" s="87">
        <f t="shared" si="0"/>
        <v>0</v>
      </c>
      <c r="X10" s="103"/>
      <c r="Y10" s="104"/>
      <c r="Z10" s="105"/>
      <c r="AA10" s="88">
        <v>60</v>
      </c>
      <c r="AB10" s="53">
        <f t="shared" ref="AB10" si="14">SUM(Z10:AA10)-(W10+X10)</f>
        <v>60</v>
      </c>
      <c r="AC10" s="134">
        <f t="shared" ref="AC10:AC11" si="15">SMALL(AA10:AB10,1)+Y10</f>
        <v>60</v>
      </c>
    </row>
    <row r="11" spans="1:29" x14ac:dyDescent="0.3">
      <c r="A11" s="154"/>
      <c r="B11" s="181"/>
      <c r="C11" s="85"/>
      <c r="D11" s="106"/>
      <c r="E11" s="90"/>
      <c r="F11" s="91"/>
      <c r="G11" s="133"/>
      <c r="H11" s="92"/>
      <c r="I11" s="93"/>
      <c r="J11" s="94"/>
      <c r="K11" s="95"/>
      <c r="L11" s="136"/>
      <c r="M11" s="140"/>
      <c r="N11" s="96"/>
      <c r="O11" s="97"/>
      <c r="P11" s="98"/>
      <c r="Q11" s="193"/>
      <c r="R11" s="194"/>
      <c r="S11" s="100"/>
      <c r="T11" s="101"/>
      <c r="U11" s="102"/>
      <c r="V11" s="86"/>
      <c r="W11" s="87">
        <f t="shared" si="0"/>
        <v>0</v>
      </c>
      <c r="X11" s="103"/>
      <c r="Y11" s="104"/>
      <c r="Z11" s="105"/>
      <c r="AA11" s="88"/>
      <c r="AB11" s="53">
        <f t="shared" ref="AB11" si="16">SUM(Z11:AA11)-(W11+X11)</f>
        <v>0</v>
      </c>
      <c r="AC11" s="134">
        <f t="shared" si="15"/>
        <v>0</v>
      </c>
    </row>
  </sheetData>
  <sortState xmlns:xlrd2="http://schemas.microsoft.com/office/spreadsheetml/2017/richdata2" ref="A2:AC3">
    <sortCondition ref="A2:A3"/>
  </sortState>
  <conditionalFormatting sqref="AC2 AC6 AC9:AC10">
    <cfRule type="cellIs" dxfId="7" priority="295" stopIfTrue="1" operator="lessThan">
      <formula>0.5</formula>
    </cfRule>
    <cfRule type="cellIs" dxfId="6" priority="296" operator="lessThan">
      <formula>0.5*AA2</formula>
    </cfRule>
  </conditionalFormatting>
  <conditionalFormatting sqref="AC3:AC5">
    <cfRule type="cellIs" dxfId="5" priority="69" stopIfTrue="1" operator="lessThan">
      <formula>0.5</formula>
    </cfRule>
    <cfRule type="cellIs" dxfId="4" priority="70" operator="lessThan">
      <formula>0.5*AA3</formula>
    </cfRule>
  </conditionalFormatting>
  <conditionalFormatting sqref="AC7:AC8">
    <cfRule type="cellIs" dxfId="3" priority="13" stopIfTrue="1" operator="lessThan">
      <formula>0.5</formula>
    </cfRule>
    <cfRule type="cellIs" dxfId="2" priority="14" operator="lessThan">
      <formula>0.5*AA7</formula>
    </cfRule>
  </conditionalFormatting>
  <conditionalFormatting sqref="AC11">
    <cfRule type="cellIs" dxfId="1" priority="1" stopIfTrue="1" operator="lessThan">
      <formula>0.5</formula>
    </cfRule>
    <cfRule type="cellIs" dxfId="0" priority="2" operator="lessThan">
      <formula>0.5*AA11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5" t="s">
        <v>11</v>
      </c>
      <c r="I1" s="175" t="s">
        <v>108</v>
      </c>
      <c r="J1" s="175" t="s">
        <v>109</v>
      </c>
      <c r="K1" s="175" t="s">
        <v>110</v>
      </c>
      <c r="L1" s="4" t="s">
        <v>111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2</v>
      </c>
      <c r="E2" s="7">
        <f ca="1">RANDBETWEEN(1,3)+RANDBETWEEN(1,3)+RANDBETWEEN(1,3)</f>
        <v>5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8</v>
      </c>
      <c r="H2" s="176">
        <f ca="1">RANDBETWEEN(1,3)+RANDBETWEEN(1,3)+RANDBETWEEN(1,3)+RANDBETWEEN(1,3)+RANDBETWEEN(1,3)+RANDBETWEEN(1,3)</f>
        <v>12</v>
      </c>
      <c r="I2" s="176">
        <f ca="1">RANDBETWEEN(1,3)+RANDBETWEEN(1,3)+RANDBETWEEN(1,3)+RANDBETWEEN(1,3)+RANDBETWEEN(1,3)+RANDBETWEEN(1,3)+RANDBETWEEN(1,3)</f>
        <v>14</v>
      </c>
      <c r="J2" s="176">
        <f ca="1">RANDBETWEEN(1,3)+RANDBETWEEN(1,3)+RANDBETWEEN(1,3)+RANDBETWEEN(1,3)+RANDBETWEEN(1,3)+RANDBETWEEN(1,3)+RANDBETWEEN(1,3)+RANDBETWEEN(1,3)</f>
        <v>16</v>
      </c>
      <c r="K2" s="176">
        <f ca="1">RANDBETWEEN(1,3)+RANDBETWEEN(1,3)+RANDBETWEEN(1,3)+RANDBETWEEN(1,3)+RANDBETWEEN(1,3)+RANDBETWEEN(1,3)+RANDBETWEEN(1,3)+RANDBETWEEN(1,3)+RANDBETWEEN(1,3)</f>
        <v>20</v>
      </c>
      <c r="L2" s="8">
        <f ca="1">RANDBETWEEN(1,3)+RANDBETWEEN(1,3)+RANDBETWEEN(1,3)+RANDBETWEEN(1,3)+RANDBETWEEN(1,3)+RANDBETWEEN(1,3)+RANDBETWEEN(1,3)+RANDBETWEEN(1,3)+RANDBETWEEN(1,3)+RANDBETWEEN(1,3)</f>
        <v>24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7</v>
      </c>
      <c r="E3" s="10">
        <f ca="1">RANDBETWEEN(1,4)+RANDBETWEEN(1,4)+RANDBETWEEN(1,4)</f>
        <v>8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12</v>
      </c>
      <c r="H3" s="177">
        <f ca="1">RANDBETWEEN(1,4)+RANDBETWEEN(1,4)+RANDBETWEEN(1,4)+RANDBETWEEN(1,4)+RANDBETWEEN(1,4)+RANDBETWEEN(1,4)</f>
        <v>13</v>
      </c>
      <c r="I3" s="177">
        <f ca="1">RANDBETWEEN(1,4)+RANDBETWEEN(1,4)+RANDBETWEEN(1,4)+RANDBETWEEN(1,4)+RANDBETWEEN(1,4)+RANDBETWEEN(1,4)+RANDBETWEEN(1,4)</f>
        <v>10</v>
      </c>
      <c r="J3" s="177">
        <f ca="1">RANDBETWEEN(1,4)+RANDBETWEEN(1,4)+RANDBETWEEN(1,4)+RANDBETWEEN(1,4)+RANDBETWEEN(1,4)+RANDBETWEEN(1,4)+RANDBETWEEN(1,4)+RANDBETWEEN(1,4)</f>
        <v>18</v>
      </c>
      <c r="K3" s="177">
        <f ca="1">RANDBETWEEN(1,4)+RANDBETWEEN(1,4)+RANDBETWEEN(1,4)+RANDBETWEEN(1,4)+RANDBETWEEN(1,4)+RANDBETWEEN(1,4)+RANDBETWEEN(1,4)+RANDBETWEEN(1,4)+RANDBETWEEN(1,4)</f>
        <v>20</v>
      </c>
      <c r="L3" s="11">
        <f ca="1">RANDBETWEEN(1,4)+RANDBETWEEN(1,4)+RANDBETWEEN(1,4)+RANDBETWEEN(1,4)+RANDBETWEEN(1,4)+RANDBETWEEN(1,4)+RANDBETWEEN(1,4)+RANDBETWEEN(1,4)+RANDBETWEEN(1,4)+RANDBETWEEN(1,4)</f>
        <v>23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6</v>
      </c>
      <c r="D4" s="10">
        <f ca="1">RANDBETWEEN(1,6)+RANDBETWEEN(1,6)</f>
        <v>10</v>
      </c>
      <c r="E4" s="10">
        <f ca="1">RANDBETWEEN(1,6)+RANDBETWEEN(1,6)+RANDBETWEEN(1,6)</f>
        <v>11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21</v>
      </c>
      <c r="H4" s="177">
        <f ca="1">RANDBETWEEN(1,6)+RANDBETWEEN(1,6)+RANDBETWEEN(1,6)+RANDBETWEEN(1,6)+RANDBETWEEN(1,6)+RANDBETWEEN(1,6)</f>
        <v>9</v>
      </c>
      <c r="I4" s="177">
        <f ca="1">RANDBETWEEN(1,6)+RANDBETWEEN(1,6)+RANDBETWEEN(1,6)+RANDBETWEEN(1,6)+RANDBETWEEN(1,6)+RANDBETWEEN(1,6)+RANDBETWEEN(1,6)</f>
        <v>27</v>
      </c>
      <c r="J4" s="177">
        <f ca="1">RANDBETWEEN(1,6)+RANDBETWEEN(1,6)+RANDBETWEEN(1,6)+RANDBETWEEN(1,6)+RANDBETWEEN(1,6)+RANDBETWEEN(1,6)+RANDBETWEEN(1,6)+RANDBETWEEN(1,6)</f>
        <v>31</v>
      </c>
      <c r="K4" s="177">
        <f ca="1">RANDBETWEEN(1,6)+RANDBETWEEN(1,6)+RANDBETWEEN(1,6)+RANDBETWEEN(1,6)+RANDBETWEEN(1,6)+RANDBETWEEN(1,6)+RANDBETWEEN(1,6)+RANDBETWEEN(1,6)+RANDBETWEEN(1,6)</f>
        <v>38</v>
      </c>
      <c r="L4" s="11">
        <f ca="1">RANDBETWEEN(1,6)+RANDBETWEEN(1,6)+RANDBETWEEN(1,6)+RANDBETWEEN(1,6)+RANDBETWEEN(1,6)+RANDBETWEEN(1,6)+RANDBETWEEN(1,6)+RANDBETWEEN(1,6)+RANDBETWEEN(1,6)+RANDBETWEEN(1,6)</f>
        <v>30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4</v>
      </c>
      <c r="D5" s="10">
        <f ca="1">RANDBETWEEN(1,8)+RANDBETWEEN(1,8)</f>
        <v>14</v>
      </c>
      <c r="E5" s="10">
        <f ca="1">RANDBETWEEN(1,8)+RANDBETWEEN(1,8)+RANDBETWEEN(1,8)</f>
        <v>13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28</v>
      </c>
      <c r="H5" s="177">
        <f ca="1">RANDBETWEEN(1,8)+RANDBETWEEN(1,8)+RANDBETWEEN(1,8)+RANDBETWEEN(1,8)+RANDBETWEEN(1,8)+RANDBETWEEN(1,8)</f>
        <v>22</v>
      </c>
      <c r="I5" s="177">
        <f ca="1">RANDBETWEEN(1,8)+RANDBETWEEN(1,8)+RANDBETWEEN(1,8)+RANDBETWEEN(1,8)+RANDBETWEEN(1,8)+RANDBETWEEN(1,8)+RANDBETWEEN(1,8)</f>
        <v>32</v>
      </c>
      <c r="J5" s="177">
        <f ca="1">RANDBETWEEN(1,8)+RANDBETWEEN(1,8)+RANDBETWEEN(1,8)+RANDBETWEEN(1,8)+RANDBETWEEN(1,8)+RANDBETWEEN(1,8)+RANDBETWEEN(1,8)+RANDBETWEEN(1,8)</f>
        <v>23</v>
      </c>
      <c r="K5" s="177">
        <f ca="1">RANDBETWEEN(1,8)+RANDBETWEEN(1,8)+RANDBETWEEN(1,8)+RANDBETWEEN(1,8)+RANDBETWEEN(1,8)+RANDBETWEEN(1,8)+RANDBETWEEN(1,8)+RANDBETWEEN(1,8)+RANDBETWEEN(1,8)</f>
        <v>20</v>
      </c>
      <c r="L5" s="11">
        <f ca="1">RANDBETWEEN(1,8)+RANDBETWEEN(1,8)+RANDBETWEEN(1,8)+RANDBETWEEN(1,8)+RANDBETWEEN(1,8)+RANDBETWEEN(1,8)+RANDBETWEEN(1,8)+RANDBETWEEN(1,8)+RANDBETWEEN(1,8)+RANDBETWEEN(1,8)</f>
        <v>49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10</v>
      </c>
      <c r="D6" s="10">
        <f ca="1">RANDBETWEEN(1,10)+RANDBETWEEN(1,10)</f>
        <v>7</v>
      </c>
      <c r="E6" s="10">
        <f ca="1">RANDBETWEEN(1,10)+RANDBETWEEN(1,10)+RANDBETWEEN(1,10)</f>
        <v>17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20</v>
      </c>
      <c r="H6" s="177">
        <f ca="1">RANDBETWEEN(1,10)+RANDBETWEEN(1,10)+RANDBETWEEN(1,10)+RANDBETWEEN(1,10)+RANDBETWEEN(1,10)+RANDBETWEEN(1,10)</f>
        <v>35</v>
      </c>
      <c r="I6" s="177">
        <f ca="1">RANDBETWEEN(1,10)+RANDBETWEEN(1,10)+RANDBETWEEN(1,10)+RANDBETWEEN(1,10)+RANDBETWEEN(1,10)+RANDBETWEEN(1,10)+RANDBETWEEN(1,10)</f>
        <v>39</v>
      </c>
      <c r="J6" s="177">
        <f ca="1">RANDBETWEEN(1,10)+RANDBETWEEN(1,10)+RANDBETWEEN(1,10)+RANDBETWEEN(1,10)+RANDBETWEEN(1,10)+RANDBETWEEN(1,10)+RANDBETWEEN(1,10)+RANDBETWEEN(1,10)</f>
        <v>47</v>
      </c>
      <c r="K6" s="177">
        <f ca="1">RANDBETWEEN(1,10)+RANDBETWEEN(1,10)+RANDBETWEEN(1,10)+RANDBETWEEN(1,10)+RANDBETWEEN(1,10)+RANDBETWEEN(1,10)+RANDBETWEEN(1,10)+RANDBETWEEN(1,10)+RANDBETWEEN(1,10)</f>
        <v>54</v>
      </c>
      <c r="L6" s="11">
        <f ca="1">RANDBETWEEN(1,10)+RANDBETWEEN(1,10)+RANDBETWEEN(1,10)+RANDBETWEEN(1,10)+RANDBETWEEN(1,10)+RANDBETWEEN(1,10)+RANDBETWEEN(1,10)+RANDBETWEEN(1,10)+RANDBETWEEN(1,10)+RANDBETWEEN(1,10)</f>
        <v>41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</v>
      </c>
      <c r="D7" s="10">
        <f ca="1">RANDBETWEEN(1,12)+RANDBETWEEN(1,12)</f>
        <v>10</v>
      </c>
      <c r="E7" s="10">
        <f ca="1">RANDBETWEEN(1,12)+RANDBETWEEN(1,12)+RANDBETWEEN(1,12)</f>
        <v>17</v>
      </c>
      <c r="F7" s="10">
        <f ca="1">RANDBETWEEN(1,12)+RANDBETWEEN(1,12)+RANDBETWEEN(1,12)+RANDBETWEEN(1,12)</f>
        <v>22</v>
      </c>
      <c r="G7" s="10">
        <f ca="1">RANDBETWEEN(1,12)+RANDBETWEEN(1,12)+RANDBETWEEN(1,12)+RANDBETWEEN(1,12)+RANDBETWEEN(1,12)</f>
        <v>28</v>
      </c>
      <c r="H7" s="177">
        <f ca="1">RANDBETWEEN(1,12)+RANDBETWEEN(1,12)+RANDBETWEEN(1,12)+RANDBETWEEN(1,12)+RANDBETWEEN(1,12)+RANDBETWEEN(1,12)</f>
        <v>25</v>
      </c>
      <c r="I7" s="177">
        <f ca="1">RANDBETWEEN(1,12)+RANDBETWEEN(1,12)+RANDBETWEEN(1,12)+RANDBETWEEN(1,12)+RANDBETWEEN(1,12)+RANDBETWEEN(1,12)+RANDBETWEEN(1,12)</f>
        <v>45</v>
      </c>
      <c r="J7" s="177">
        <f ca="1">RANDBETWEEN(1,12)+RANDBETWEEN(1,12)+RANDBETWEEN(1,12)+RANDBETWEEN(1,12)+RANDBETWEEN(1,12)+RANDBETWEEN(1,12)+RANDBETWEEN(1,12)+RANDBETWEEN(1,12)</f>
        <v>69</v>
      </c>
      <c r="K7" s="177">
        <f ca="1">RANDBETWEEN(1,12)+RANDBETWEEN(1,12)+RANDBETWEEN(1,12)+RANDBETWEEN(1,12)+RANDBETWEEN(1,12)+RANDBETWEEN(1,12)+RANDBETWEEN(1,12)+RANDBETWEEN(1,12)+RANDBETWEEN(1,12)</f>
        <v>52</v>
      </c>
      <c r="L7" s="11">
        <f ca="1">RANDBETWEEN(1,12)+RANDBETWEEN(1,12)+RANDBETWEEN(1,12)+RANDBETWEEN(1,12)+RANDBETWEEN(1,12)+RANDBETWEEN(1,12)+RANDBETWEEN(1,12)+RANDBETWEEN(1,12)+RANDBETWEEN(1,12)+RANDBETWEEN(1,12)</f>
        <v>67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2</v>
      </c>
      <c r="D8" s="10">
        <f ca="1">RANDBETWEEN(1,20)+RANDBETWEEN(1,20)</f>
        <v>23</v>
      </c>
      <c r="E8" s="10">
        <f ca="1">RANDBETWEEN(1,20)+RANDBETWEEN(1,20)+RANDBETWEEN(1,20)</f>
        <v>35</v>
      </c>
      <c r="F8" s="10">
        <f ca="1">RANDBETWEEN(1,20)+RANDBETWEEN(1,20)+RANDBETWEEN(1,20)+RANDBETWEEN(1,20)</f>
        <v>48</v>
      </c>
      <c r="G8" s="10">
        <f ca="1">RANDBETWEEN(1,20)+RANDBETWEEN(1,20)+RANDBETWEEN(1,20)+RANDBETWEEN(1,20)+RANDBETWEEN(1,20)</f>
        <v>51</v>
      </c>
      <c r="H8" s="177">
        <f ca="1">RANDBETWEEN(1,20)+RANDBETWEEN(1,20)+RANDBETWEEN(1,20)+RANDBETWEEN(1,20)+RANDBETWEEN(1,20)+RANDBETWEEN(1,20)</f>
        <v>43</v>
      </c>
      <c r="I8" s="177">
        <f ca="1">RANDBETWEEN(1,20)+RANDBETWEEN(1,20)+RANDBETWEEN(1,20)+RANDBETWEEN(1,20)+RANDBETWEEN(1,20)+RANDBETWEEN(1,20)+RANDBETWEEN(1,20)</f>
        <v>87</v>
      </c>
      <c r="J8" s="177">
        <f ca="1">RANDBETWEEN(1,20)+RANDBETWEEN(1,20)+RANDBETWEEN(1,20)+RANDBETWEEN(1,20)+RANDBETWEEN(1,20)+RANDBETWEEN(1,20)+RANDBETWEEN(1,20)+RANDBETWEEN(1,20)</f>
        <v>81</v>
      </c>
      <c r="K8" s="177">
        <f ca="1">RANDBETWEEN(1,20)+RANDBETWEEN(1,20)+RANDBETWEEN(1,20)+RANDBETWEEN(1,20)+RANDBETWEEN(1,20)+RANDBETWEEN(1,20)+RANDBETWEEN(1,20)+RANDBETWEEN(1,20)+RANDBETWEEN(1,20)</f>
        <v>98</v>
      </c>
      <c r="L8" s="11">
        <f ca="1">RANDBETWEEN(1,20)+RANDBETWEEN(1,20)+RANDBETWEEN(1,20)+RANDBETWEEN(1,20)+RANDBETWEEN(1,20)+RANDBETWEEN(1,20)+RANDBETWEEN(1,20)+RANDBETWEEN(1,20)+RANDBETWEEN(1,20)+RANDBETWEEN(1,20)</f>
        <v>107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73</v>
      </c>
      <c r="D9" s="13">
        <f ca="1">RANDBETWEEN(1,100)+RANDBETWEEN(1,100)</f>
        <v>128</v>
      </c>
      <c r="E9" s="13">
        <f ca="1">RANDBETWEEN(1,100)+RANDBETWEEN(1,100)+RANDBETWEEN(1,100)</f>
        <v>183</v>
      </c>
      <c r="F9" s="13">
        <f ca="1">RANDBETWEEN(1,100)+RANDBETWEEN(1,100)+RANDBETWEEN(1,100)+RANDBETWEEN(1,100)</f>
        <v>153</v>
      </c>
      <c r="G9" s="13">
        <f ca="1">RANDBETWEEN(1,100)+RANDBETWEEN(1,100)+RANDBETWEEN(1,100)+RANDBETWEEN(1,100)+RANDBETWEEN(1,100)</f>
        <v>273</v>
      </c>
      <c r="H9" s="178">
        <f ca="1">RANDBETWEEN(1,100)+RANDBETWEEN(1,100)+RANDBETWEEN(1,100)+RANDBETWEEN(1,100)+RANDBETWEEN(1,100)+RANDBETWEEN(1,100)</f>
        <v>274</v>
      </c>
      <c r="I9" s="178">
        <f ca="1">RANDBETWEEN(1,100)+RANDBETWEEN(1,100)+RANDBETWEEN(1,100)+RANDBETWEEN(1,100)+RANDBETWEEN(1,100)+RANDBETWEEN(1,100)+RANDBETWEEN(1,100)</f>
        <v>271</v>
      </c>
      <c r="J9" s="178">
        <f ca="1">RANDBETWEEN(1,100)+RANDBETWEEN(1,100)+RANDBETWEEN(1,100)+RANDBETWEEN(1,100)+RANDBETWEEN(1,100)+RANDBETWEEN(1,100)+RANDBETWEEN(1,100)+RANDBETWEEN(1,100)</f>
        <v>409</v>
      </c>
      <c r="K9" s="178">
        <f ca="1">RANDBETWEEN(1,100)+RANDBETWEEN(1,100)+RANDBETWEEN(1,100)+RANDBETWEEN(1,100)+RANDBETWEEN(1,100)+RANDBETWEEN(1,100)+RANDBETWEEN(1,100)+RANDBETWEEN(1,100)+RANDBETWEEN(1,100)</f>
        <v>524</v>
      </c>
      <c r="L9" s="14">
        <f ca="1">RANDBETWEEN(1,100)+RANDBETWEEN(1,100)+RANDBETWEEN(1,100)+RANDBETWEEN(1,100)+RANDBETWEEN(1,100)+RANDBETWEEN(1,100)+RANDBETWEEN(1,100)+RANDBETWEEN(1,100)+RANDBETWEEN(1,100)+RANDBETWEEN(1,100)</f>
        <v>333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1"/>
      <c r="Y27" s="51"/>
      <c r="Z27" s="51"/>
    </row>
    <row r="28" spans="1:26" x14ac:dyDescent="0.3">
      <c r="A28" s="1"/>
      <c r="C28" s="1"/>
      <c r="D28" s="1"/>
      <c r="E28" s="1"/>
      <c r="F28" s="1"/>
      <c r="X28" s="51"/>
      <c r="Y28" s="51"/>
      <c r="Z28" s="51"/>
    </row>
    <row r="29" spans="1:26" x14ac:dyDescent="0.3">
      <c r="A29" s="1"/>
      <c r="C29" s="1"/>
      <c r="D29" s="1"/>
      <c r="E29" s="1"/>
      <c r="F29" s="1"/>
      <c r="U29" s="51"/>
      <c r="V29" s="51"/>
      <c r="W29" s="51"/>
      <c r="X29" s="51"/>
      <c r="Y29" s="51"/>
      <c r="Z29" s="51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2023-03-25T15:52:33Z</dcterms:modified>
</cp:coreProperties>
</file>