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E95CE356-DE0F-4EFD-BD7D-2A7D5589023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" l="1"/>
  <c r="K12" i="10" s="1"/>
  <c r="M12" i="10" s="1"/>
  <c r="D5" i="5" l="1"/>
  <c r="C5" i="5"/>
  <c r="V11" i="5" l="1"/>
  <c r="AA11" i="5" s="1"/>
  <c r="AB11" i="5" s="1"/>
  <c r="J17" i="10"/>
  <c r="K17" i="10" s="1"/>
  <c r="M17" i="10" s="1"/>
  <c r="J19" i="10" l="1"/>
  <c r="K19" i="10" s="1"/>
  <c r="M19" i="10" s="1"/>
  <c r="J18" i="10"/>
  <c r="K18" i="10" s="1"/>
  <c r="M18" i="10" s="1"/>
  <c r="J16" i="10" l="1"/>
  <c r="K16" i="10" s="1"/>
  <c r="M16" i="10" s="1"/>
  <c r="J15" i="10"/>
  <c r="K15" i="10" s="1"/>
  <c r="M15" i="10" s="1"/>
  <c r="D10" i="5" l="1"/>
  <c r="C10" i="5"/>
  <c r="B10" i="5"/>
  <c r="V6" i="5" l="1"/>
  <c r="AA6" i="5" s="1"/>
  <c r="AB6" i="5" s="1"/>
  <c r="V10" i="5" l="1"/>
  <c r="AA10" i="5" s="1"/>
  <c r="AB10" i="5" s="1"/>
  <c r="D11" i="1" l="1"/>
  <c r="E7" i="1"/>
  <c r="E4" i="1"/>
  <c r="J3" i="7" l="1"/>
  <c r="K3" i="7" s="1"/>
  <c r="E9" i="1" l="1"/>
  <c r="I8" i="10" l="1"/>
  <c r="V7" i="5" l="1"/>
  <c r="AA7" i="5" s="1"/>
  <c r="AB7" i="5" s="1"/>
  <c r="J5" i="10" l="1"/>
  <c r="K5" i="10" s="1"/>
  <c r="M5" i="10" s="1"/>
  <c r="J4" i="10"/>
  <c r="K4" i="10" s="1"/>
  <c r="M4" i="10" s="1"/>
  <c r="V9" i="5" l="1"/>
  <c r="V8" i="5"/>
  <c r="J2" i="7" l="1"/>
  <c r="K2" i="7" s="1"/>
  <c r="D7" i="7" l="1"/>
  <c r="E7" i="7" s="1"/>
  <c r="K3" i="9" l="1"/>
  <c r="N3" i="9" s="1"/>
  <c r="J3" i="9"/>
  <c r="L3" i="9" l="1"/>
  <c r="J2" i="9"/>
  <c r="K2" i="9"/>
  <c r="L2" i="9" l="1"/>
  <c r="J9" i="10" l="1"/>
  <c r="K9" i="10" s="1"/>
  <c r="M9" i="10" s="1"/>
  <c r="V4" i="5" l="1"/>
  <c r="AA4" i="5" s="1"/>
  <c r="AB4" i="5" s="1"/>
  <c r="V2" i="5"/>
  <c r="AA2" i="5" s="1"/>
  <c r="AB2" i="5" s="1"/>
  <c r="E3" i="1" l="1"/>
  <c r="E5" i="1"/>
  <c r="E2" i="1"/>
  <c r="E6" i="1"/>
  <c r="N2" i="9" l="1"/>
  <c r="J8" i="10" l="1"/>
  <c r="K8" i="10" s="1"/>
  <c r="M8" i="10" s="1"/>
  <c r="E8" i="1"/>
  <c r="D4" i="7" l="1"/>
  <c r="E4" i="7" s="1"/>
  <c r="J4" i="9" l="1"/>
  <c r="D3" i="7" l="1"/>
  <c r="E3" i="7" s="1"/>
  <c r="D2" i="7"/>
  <c r="E2" i="7" s="1"/>
  <c r="I9" i="1" l="1"/>
  <c r="M7" i="1"/>
  <c r="K4" i="9" l="1"/>
  <c r="N4" i="9" s="1"/>
  <c r="L4" i="9" l="1"/>
  <c r="AA8" i="5"/>
  <c r="AB8" i="5" s="1"/>
  <c r="AA9" i="5"/>
  <c r="AB9" i="5" s="1"/>
  <c r="V5" i="5"/>
  <c r="AA5" i="5" s="1"/>
  <c r="AB5" i="5" s="1"/>
  <c r="D5" i="7" l="1"/>
  <c r="E5" i="7" s="1"/>
  <c r="D6" i="7" l="1"/>
  <c r="E6" i="7" s="1"/>
  <c r="J3" i="10" l="1"/>
  <c r="K3" i="10" s="1"/>
  <c r="M3" i="10" s="1"/>
  <c r="D4" i="4" l="1"/>
  <c r="J2" i="10" l="1"/>
  <c r="K2" i="10" s="1"/>
  <c r="M2" i="10" s="1"/>
  <c r="J11" i="10" l="1"/>
  <c r="K11" i="10" s="1"/>
  <c r="M11" i="10" s="1"/>
  <c r="J10" i="10"/>
  <c r="K10" i="10" s="1"/>
  <c r="M10" i="10" s="1"/>
  <c r="J7" i="10"/>
  <c r="K7" i="10" s="1"/>
  <c r="M7" i="10" s="1"/>
  <c r="J6" i="10"/>
  <c r="K6" i="10" s="1"/>
  <c r="M6" i="10" s="1"/>
  <c r="I8" i="1" l="1"/>
  <c r="V3" i="5" l="1"/>
  <c r="AA3" i="5" s="1"/>
  <c r="AB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0" i="1"/>
  <c r="M10" i="1" l="1"/>
  <c r="I11" i="1"/>
  <c r="M11" i="1" s="1"/>
  <c r="M12" i="1"/>
  <c r="M8" i="1" l="1"/>
  <c r="M6" i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5" authorId="0" shapeId="0" xr:uid="{5EAF2EE4-4396-47D1-9C2F-4FE1EF731E3B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D5" authorId="0" shapeId="0" xr:uid="{68F493C2-F977-4C75-8850-EBEDC4EDCB5F}">
      <text>
        <r>
          <rPr>
            <i/>
            <sz val="9"/>
            <color indexed="81"/>
            <rFont val="Tahoma"/>
            <family val="2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<sst xmlns="http://schemas.openxmlformats.org/spreadsheetml/2006/main" count="316" uniqueCount="146">
  <si>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</si>
  <si>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</si>
  <si>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</si>
  <si>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</si>
  <si>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</si>
  <si>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</si>
  <si>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</si>
  <si>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</si>
  <si>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</si>
  <si>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</si>
  <si>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</si>
  <si>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</si>
  <si>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</si>
  <si>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</si>
  <si>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</si>
  <si>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</si>
  <si>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</si>
  <si>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</si>
  <si>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</si>
  <si>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</si>
  <si>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</si>
  <si>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</si>
  <si>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</si>
  <si>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</si>
  <si>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</si>
  <si>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</si>
  <si>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</si>
  <si>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</si>
  <si>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</si>
  <si>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</si>
  <si>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</si>
  <si>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</si>
  <si>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</si>
  <si>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</si>
  <si>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</si>
  <si>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</si>
  <si>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</si>
  <si>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</si>
  <si>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</si>
  <si>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</si>
  <si>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</si>
  <si>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</si>
  <si>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</si>
  <si>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</si>
  <si>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</si>
  <si>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</si>
  <si>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</si>
  <si>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</si>
  <si>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</si>
  <si>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</si>
  <si>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</si>
  <si>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</si>
  <si>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</si>
  <si>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</si>
  <si>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</si>
  <si>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</si>
  <si>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</si>
  <si>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</si>
  <si>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</si>
  <si>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</si>
  <si>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</si>
  <si>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</si>
  <si>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</si>
  <si>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</si>
  <si>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</si>
  <si>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</si>
  <si>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</si>
  <si>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</si>
  <si>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</si>
  <si>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</si>
  <si>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</si>
  <si>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</si>
  <si>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</si>
  <si>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</si>
  <si>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</si>
  <si>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</si>
  <si>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</si>
  <si>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</si>
  <si>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</si>
  <si>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</si>
  <si>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</si>
  <si>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</si>
  <si>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</si>
  <si>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</si>
  <si>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</si>
  <si>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</si>
  <si>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</si>
  <si>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</si>
  <si>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</si>
  <si>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</si>
  <si>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</si>
  <si>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</si>
  <si>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</si>
  <si>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</si>
  <si>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</si>
  <si>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</si>
  <si>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</si>
  <si>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</si>
  <si>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</si>
  <si>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</si>
  <si>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</si>
  <si>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</si>
  <si>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</si>
  <si>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</si>
  <si>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</si>
  <si>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</si>
  <si>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Larissa</t>
  </si>
  <si>
    <t>Saradette</t>
  </si>
  <si>
    <t>Hound Archon</t>
  </si>
  <si>
    <t>Favored Soul</t>
  </si>
  <si>
    <t>Protection from Evil</t>
  </si>
  <si>
    <t>Check</t>
  </si>
  <si>
    <t>Paladin-Cleric</t>
  </si>
  <si>
    <t>Factotum</t>
  </si>
  <si>
    <t>PJ</t>
  </si>
  <si>
    <t>Endure Elements</t>
  </si>
  <si>
    <t>Charisma</t>
  </si>
  <si>
    <t>K: Nature</t>
  </si>
  <si>
    <t>Protection Devotion</t>
  </si>
  <si>
    <t>Beflinne</t>
  </si>
  <si>
    <t>Copper</t>
  </si>
  <si>
    <t>Sultry</t>
  </si>
  <si>
    <t>Rogue-Diviner</t>
  </si>
  <si>
    <t>Druid-Ranger</t>
  </si>
  <si>
    <t>Barbarian Genasi</t>
  </si>
  <si>
    <t>40’</t>
  </si>
  <si>
    <t>BelDamon</t>
  </si>
  <si>
    <r>
      <t>Saradette</t>
    </r>
    <r>
      <rPr>
        <b/>
        <vertAlign val="superscript"/>
        <sz val="12"/>
        <color theme="1"/>
        <rFont val="Times New Roman"/>
        <family val="1"/>
      </rPr>
      <t>PfE</t>
    </r>
  </si>
  <si>
    <r>
      <t>Barkley</t>
    </r>
    <r>
      <rPr>
        <b/>
        <vertAlign val="superscript"/>
        <sz val="12"/>
        <color theme="1"/>
        <rFont val="Times New Roman"/>
        <family val="1"/>
      </rPr>
      <t>PfE</t>
    </r>
  </si>
  <si>
    <t>Aid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</si>
  <si>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</si>
  <si>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r>
      <t>PJ</t>
    </r>
    <r>
      <rPr>
        <b/>
        <vertAlign val="superscript"/>
        <sz val="12"/>
        <color theme="1"/>
        <rFont val="Times New Roman"/>
        <family val="1"/>
      </rPr>
      <t>PfE</t>
    </r>
  </si>
  <si>
    <t>Belfinne</t>
  </si>
  <si>
    <t>Ghost Sound</t>
  </si>
  <si>
    <t>Blur</t>
  </si>
  <si>
    <t>Beflinne BLURRED</t>
  </si>
  <si>
    <t>Copper BLURRED</t>
  </si>
  <si>
    <t>Summon Nature’s Ally I</t>
  </si>
  <si>
    <t>wolf</t>
  </si>
  <si>
    <t>Hide</t>
  </si>
  <si>
    <t>Bite</t>
  </si>
  <si>
    <t>1d6+1</t>
  </si>
  <si>
    <t>Obscuring Mist</t>
  </si>
  <si>
    <t>Dancing Lights</t>
  </si>
  <si>
    <t>R5</t>
  </si>
  <si>
    <t>Rogue-Illusionist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</si>
</sst>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theme="0" tint="-0.249977111117893"/>
      <name val="Times New Roman"/>
      <family val="1"/>
    </font>
    <font>
      <i/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4" fillId="27" borderId="31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15" fillId="29" borderId="5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17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0033CC"/>
      <color rgb="FFFF00FF"/>
      <color rgb="FFFF6600"/>
      <color rgb="FF00CCFF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13</c:v>
                </c:pt>
                <c:pt idx="4">
                  <c:v>17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17</c:v>
                </c:pt>
                <c:pt idx="3">
                  <c:v>17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19</c:v>
                </c:pt>
                <c:pt idx="2">
                  <c:v>12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19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36</c:v>
                </c:pt>
                <c:pt idx="3">
                  <c:v>36</c:v>
                </c:pt>
                <c:pt idx="4">
                  <c:v>72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19</c:v>
                </c:pt>
                <c:pt idx="5">
                  <c:v>19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25</c:v>
                </c:pt>
                <c:pt idx="5">
                  <c:v>16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17</c:v>
                </c:pt>
                <c:pt idx="3">
                  <c:v>27</c:v>
                </c:pt>
                <c:pt idx="4">
                  <c:v>23</c:v>
                </c:pt>
                <c:pt idx="5">
                  <c:v>19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19</c:v>
                </c:pt>
                <c:pt idx="3">
                  <c:v>35</c:v>
                </c:pt>
                <c:pt idx="4">
                  <c:v>19</c:v>
                </c:pt>
                <c:pt idx="5">
                  <c:v>44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13</c:v>
                </c:pt>
                <c:pt idx="4">
                  <c:v>17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17</c:v>
                </c:pt>
                <c:pt idx="3">
                  <c:v>17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19</c:v>
                </c:pt>
                <c:pt idx="2">
                  <c:v>12</c:v>
                </c:pt>
                <c:pt idx="3">
                  <c:v>25</c:v>
                </c:pt>
                <c:pt idx="4">
                  <c:v>23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19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36</c:v>
                </c:pt>
                <c:pt idx="3">
                  <c:v>36</c:v>
                </c:pt>
                <c:pt idx="4">
                  <c:v>72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showGridLines="0" tabSelected="1" zoomScaleNormal="100" workbookViewId="0"/>
  </sheetViews>
  <sheetFormatPr defaultRowHeight="15.6" x14ac:dyDescent="0.3"/>
  <cols>
    <col min="1" max="1" width="13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14.89843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105</v>
      </c>
      <c r="B2" s="76">
        <v>1</v>
      </c>
      <c r="C2" s="45">
        <v>4</v>
      </c>
      <c r="D2" s="46">
        <v>19</v>
      </c>
      <c r="E2" s="45">
        <f t="shared" ref="E2:E9" si="0">SUM(C2:D2)</f>
        <v>23</v>
      </c>
      <c r="F2" s="45" t="s">
        <v>6</v>
      </c>
      <c r="H2" s="77" t="s">
        <v>0</v>
      </c>
      <c r="I2" s="78" t="s">
        <v>22</v>
      </c>
      <c r="J2" s="79" t="s">
        <v>23</v>
      </c>
      <c r="L2" s="146" t="s">
        <v>0</v>
      </c>
      <c r="M2" s="147" t="s">
        <v>85</v>
      </c>
      <c r="N2" s="148" t="s">
        <v>67</v>
      </c>
    </row>
    <row r="3" spans="1:14" x14ac:dyDescent="0.3">
      <c r="A3" s="132" t="s">
        <v>121</v>
      </c>
      <c r="B3" s="132">
        <v>2</v>
      </c>
      <c r="C3" s="45">
        <v>1</v>
      </c>
      <c r="D3" s="46">
        <v>19</v>
      </c>
      <c r="E3" s="45">
        <f t="shared" si="0"/>
        <v>20</v>
      </c>
      <c r="F3" s="45" t="s">
        <v>125</v>
      </c>
      <c r="H3" s="80" t="s">
        <v>104</v>
      </c>
      <c r="I3" s="76">
        <v>3</v>
      </c>
      <c r="J3" s="81" t="s">
        <v>108</v>
      </c>
      <c r="L3" s="149" t="s">
        <v>119</v>
      </c>
      <c r="M3" s="132">
        <v>4</v>
      </c>
      <c r="N3" s="150" t="s">
        <v>123</v>
      </c>
    </row>
    <row r="4" spans="1:14" x14ac:dyDescent="0.3">
      <c r="A4" s="132" t="s">
        <v>119</v>
      </c>
      <c r="B4" s="132">
        <v>2</v>
      </c>
      <c r="C4" s="45">
        <v>1</v>
      </c>
      <c r="D4" s="46">
        <v>18</v>
      </c>
      <c r="E4" s="45">
        <f t="shared" si="0"/>
        <v>19</v>
      </c>
      <c r="F4" s="45" t="s">
        <v>6</v>
      </c>
      <c r="H4" s="194" t="s">
        <v>114</v>
      </c>
      <c r="I4" s="66">
        <v>3</v>
      </c>
      <c r="J4" s="195" t="s">
        <v>113</v>
      </c>
      <c r="L4" s="149" t="s">
        <v>120</v>
      </c>
      <c r="M4" s="132">
        <v>5</v>
      </c>
      <c r="N4" s="150" t="s">
        <v>122</v>
      </c>
    </row>
    <row r="5" spans="1:14" ht="16.2" thickBot="1" x14ac:dyDescent="0.35">
      <c r="A5" s="76" t="s">
        <v>106</v>
      </c>
      <c r="B5" s="76">
        <v>1</v>
      </c>
      <c r="C5" s="45">
        <v>3</v>
      </c>
      <c r="D5" s="46">
        <v>14</v>
      </c>
      <c r="E5" s="45">
        <f t="shared" si="0"/>
        <v>17</v>
      </c>
      <c r="F5" s="45" t="s">
        <v>102</v>
      </c>
      <c r="H5" s="80" t="s">
        <v>105</v>
      </c>
      <c r="I5" s="76">
        <v>3</v>
      </c>
      <c r="J5" s="81" t="s">
        <v>109</v>
      </c>
      <c r="L5" s="151" t="s">
        <v>121</v>
      </c>
      <c r="M5" s="152">
        <v>5</v>
      </c>
      <c r="N5" s="153" t="s">
        <v>124</v>
      </c>
    </row>
    <row r="6" spans="1:14" x14ac:dyDescent="0.3">
      <c r="A6" s="76" t="s">
        <v>104</v>
      </c>
      <c r="B6" s="76">
        <v>1</v>
      </c>
      <c r="C6" s="45">
        <v>4</v>
      </c>
      <c r="D6" s="46">
        <v>10</v>
      </c>
      <c r="E6" s="45">
        <f t="shared" si="0"/>
        <v>14</v>
      </c>
      <c r="F6" s="45" t="s">
        <v>6</v>
      </c>
      <c r="H6" s="80" t="s">
        <v>106</v>
      </c>
      <c r="I6" s="76">
        <v>3</v>
      </c>
      <c r="J6" s="81" t="s">
        <v>112</v>
      </c>
      <c r="L6" s="154" t="s">
        <v>24</v>
      </c>
      <c r="M6" s="155">
        <f>SUM(M3:M5)</f>
        <v>14</v>
      </c>
      <c r="N6" s="150"/>
    </row>
    <row r="7" spans="1:14" ht="16.2" thickBot="1" x14ac:dyDescent="0.35">
      <c r="A7" s="132" t="s">
        <v>120</v>
      </c>
      <c r="B7" s="132">
        <v>2</v>
      </c>
      <c r="C7" s="45">
        <v>3</v>
      </c>
      <c r="D7" s="46">
        <v>8</v>
      </c>
      <c r="E7" s="45">
        <f t="shared" si="0"/>
        <v>11</v>
      </c>
      <c r="F7" s="45" t="s">
        <v>6</v>
      </c>
      <c r="H7" s="162" t="s">
        <v>107</v>
      </c>
      <c r="I7" s="163">
        <v>3</v>
      </c>
      <c r="J7" s="164" t="s">
        <v>145</v>
      </c>
      <c r="L7" s="154" t="s">
        <v>101</v>
      </c>
      <c r="M7" s="155">
        <f>AVERAGE(M3:M5)</f>
        <v>4.666666666666667</v>
      </c>
      <c r="N7" s="150"/>
    </row>
    <row r="8" spans="1:14" ht="16.2" thickBot="1" x14ac:dyDescent="0.35">
      <c r="A8" s="76" t="s">
        <v>107</v>
      </c>
      <c r="B8" s="76">
        <v>1</v>
      </c>
      <c r="C8" s="45">
        <v>1</v>
      </c>
      <c r="D8" s="46">
        <v>9</v>
      </c>
      <c r="E8" s="45">
        <f t="shared" si="0"/>
        <v>10</v>
      </c>
      <c r="F8" s="45" t="s">
        <v>102</v>
      </c>
      <c r="H8" s="82" t="s">
        <v>24</v>
      </c>
      <c r="I8" s="83">
        <f>SUM(I3:I7)</f>
        <v>15</v>
      </c>
      <c r="J8" s="81"/>
      <c r="L8" s="156" t="s">
        <v>25</v>
      </c>
      <c r="M8" s="157">
        <f>COUNT(M3:M5)</f>
        <v>3</v>
      </c>
      <c r="N8" s="158"/>
    </row>
    <row r="9" spans="1:14" ht="16.2" thickTop="1" x14ac:dyDescent="0.3">
      <c r="A9" s="66" t="s">
        <v>114</v>
      </c>
      <c r="B9" s="66">
        <v>1</v>
      </c>
      <c r="C9" s="45">
        <v>3</v>
      </c>
      <c r="D9" s="46">
        <v>2</v>
      </c>
      <c r="E9" s="45">
        <f t="shared" si="0"/>
        <v>5</v>
      </c>
      <c r="F9" s="45" t="s">
        <v>6</v>
      </c>
      <c r="H9" s="82" t="s">
        <v>25</v>
      </c>
      <c r="I9" s="83">
        <f>COUNT(I3:I7)</f>
        <v>5</v>
      </c>
      <c r="J9" s="84"/>
    </row>
    <row r="10" spans="1:14" x14ac:dyDescent="0.3">
      <c r="H10" s="82" t="s">
        <v>27</v>
      </c>
      <c r="I10" s="85">
        <f>I8/4</f>
        <v>3.75</v>
      </c>
      <c r="J10" s="81" t="s">
        <v>28</v>
      </c>
      <c r="L10" s="90" t="s">
        <v>31</v>
      </c>
      <c r="M10" s="91">
        <f>I10</f>
        <v>3.75</v>
      </c>
      <c r="N10" s="89"/>
    </row>
    <row r="11" spans="1:14" ht="16.2" thickBot="1" x14ac:dyDescent="0.35">
      <c r="B11" s="44"/>
      <c r="C11" s="44"/>
      <c r="D11" s="46">
        <f t="shared" ref="D11" ca="1" si="1">RANDBETWEEN(1,20)</f>
        <v>8</v>
      </c>
      <c r="E11" s="44"/>
      <c r="F11" s="44"/>
      <c r="H11" s="86" t="s">
        <v>29</v>
      </c>
      <c r="I11" s="87">
        <f>I10*2</f>
        <v>7.5</v>
      </c>
      <c r="J11" s="88" t="s">
        <v>30</v>
      </c>
      <c r="L11" s="90" t="s">
        <v>32</v>
      </c>
      <c r="M11" s="91">
        <f>I11</f>
        <v>7.5</v>
      </c>
      <c r="N11" s="89"/>
    </row>
    <row r="12" spans="1:14" ht="16.2" thickTop="1" x14ac:dyDescent="0.3">
      <c r="H12" s="89"/>
      <c r="I12" s="89"/>
      <c r="J12" s="89"/>
      <c r="L12" s="90" t="s">
        <v>33</v>
      </c>
      <c r="M12" s="91">
        <f>I8</f>
        <v>15</v>
      </c>
      <c r="N12" s="89"/>
    </row>
    <row r="13" spans="1:14" x14ac:dyDescent="0.3">
      <c r="N13" s="89"/>
    </row>
    <row r="14" spans="1:14" x14ac:dyDescent="0.3">
      <c r="L14" s="92" t="s">
        <v>34</v>
      </c>
      <c r="M14" s="91">
        <f>M6</f>
        <v>14</v>
      </c>
    </row>
  </sheetData>
  <sortState xmlns:xlrd2="http://schemas.microsoft.com/office/spreadsheetml/2017/richdata2" ref="A2:F9">
    <sortCondition descending="1" ref="E2:E9"/>
    <sortCondition descending="1" ref="C2:C9"/>
  </sortState>
  <conditionalFormatting sqref="M14">
    <cfRule type="cellIs" dxfId="177" priority="1434" operator="greaterThan">
      <formula>$M$12</formula>
    </cfRule>
    <cfRule type="cellIs" dxfId="176" priority="1435" operator="between">
      <formula>$M$11</formula>
      <formula>$M$12</formula>
    </cfRule>
    <cfRule type="cellIs" dxfId="175" priority="1436" operator="between">
      <formula>$M$10</formula>
      <formula>$M$11</formula>
    </cfRule>
    <cfRule type="cellIs" dxfId="174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100</v>
      </c>
    </row>
    <row r="2" spans="1:17" ht="16.8" x14ac:dyDescent="0.3">
      <c r="A2" s="186" t="s">
        <v>104</v>
      </c>
      <c r="B2" s="63" t="s">
        <v>110</v>
      </c>
      <c r="C2" s="64">
        <v>2</v>
      </c>
      <c r="D2" s="58">
        <v>3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19" si="0">IF($E2="þ",$D2,IF($F2="þ",($D2*10),IF($G2="þ",($D2*100),IF($H2="þ",($D2*600),$I2))))</f>
        <v>30</v>
      </c>
      <c r="K2" s="58">
        <f t="shared" ref="K2:K11" si="1">J2+C2</f>
        <v>32</v>
      </c>
      <c r="L2" s="59" t="s">
        <v>88</v>
      </c>
      <c r="M2" s="60" t="str">
        <f t="shared" ref="M2:M11" si="2">IF(K2&lt;=$P$1,"þ","q")</f>
        <v>þ</v>
      </c>
    </row>
    <row r="3" spans="1:17" ht="16.8" x14ac:dyDescent="0.3">
      <c r="A3" s="186" t="s">
        <v>104</v>
      </c>
      <c r="B3" s="63" t="s">
        <v>129</v>
      </c>
      <c r="C3" s="64">
        <v>4</v>
      </c>
      <c r="D3" s="58">
        <v>3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30</v>
      </c>
      <c r="K3" s="58">
        <f t="shared" ref="K3" si="3">J3+C3</f>
        <v>34</v>
      </c>
      <c r="L3" s="59" t="s">
        <v>88</v>
      </c>
      <c r="M3" s="60" t="str">
        <f t="shared" ref="M3" si="4">IF(K3&lt;=$P$1,"þ","q")</f>
        <v>þ</v>
      </c>
    </row>
    <row r="4" spans="1:17" ht="16.8" x14ac:dyDescent="0.3">
      <c r="A4" s="193" t="s">
        <v>114</v>
      </c>
      <c r="B4" s="63" t="s">
        <v>129</v>
      </c>
      <c r="C4" s="64">
        <v>3</v>
      </c>
      <c r="D4" s="58">
        <v>3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>IF($E4="þ",$D4,IF($F4="þ",($D4*10),IF($G4="þ",($D4*100),IF($H4="þ",($D4*600),$I4))))</f>
        <v>30</v>
      </c>
      <c r="K4" s="58">
        <f t="shared" ref="K4:K5" si="5">J4+C4</f>
        <v>33</v>
      </c>
      <c r="L4" s="59" t="s">
        <v>88</v>
      </c>
      <c r="M4" s="60" t="str">
        <f t="shared" ref="M4:M5" si="6">IF(K4&lt;=$P$1,"þ","q")</f>
        <v>þ</v>
      </c>
    </row>
    <row r="5" spans="1:17" ht="16.8" x14ac:dyDescent="0.3">
      <c r="A5" s="193" t="s">
        <v>114</v>
      </c>
      <c r="B5" s="63"/>
      <c r="C5" s="64"/>
      <c r="D5" s="58">
        <v>3</v>
      </c>
      <c r="E5" s="59" t="s">
        <v>83</v>
      </c>
      <c r="F5" s="59" t="s">
        <v>83</v>
      </c>
      <c r="G5" s="59" t="s">
        <v>83</v>
      </c>
      <c r="H5" s="59" t="s">
        <v>83</v>
      </c>
      <c r="I5" s="58"/>
      <c r="J5" s="58">
        <f>IF($E5="þ",$D5,IF($F5="þ",($D5*10),IF($G5="þ",($D5*100),IF($H5="þ",($D5*600),$I5))))</f>
        <v>0</v>
      </c>
      <c r="K5" s="58">
        <f t="shared" si="5"/>
        <v>0</v>
      </c>
      <c r="L5" s="59" t="s">
        <v>83</v>
      </c>
      <c r="M5" s="60" t="str">
        <f t="shared" si="6"/>
        <v>þ</v>
      </c>
    </row>
    <row r="6" spans="1:17" ht="16.8" x14ac:dyDescent="0.3">
      <c r="A6" s="187" t="s">
        <v>105</v>
      </c>
      <c r="B6" s="63" t="s">
        <v>110</v>
      </c>
      <c r="C6" s="64">
        <v>3</v>
      </c>
      <c r="D6" s="58">
        <v>3</v>
      </c>
      <c r="E6" s="59" t="s">
        <v>83</v>
      </c>
      <c r="F6" s="59" t="s">
        <v>88</v>
      </c>
      <c r="G6" s="59" t="s">
        <v>83</v>
      </c>
      <c r="H6" s="59" t="s">
        <v>83</v>
      </c>
      <c r="I6" s="58"/>
      <c r="J6" s="58">
        <f t="shared" si="0"/>
        <v>30</v>
      </c>
      <c r="K6" s="58">
        <f t="shared" si="1"/>
        <v>33</v>
      </c>
      <c r="L6" s="59" t="s">
        <v>88</v>
      </c>
      <c r="M6" s="60" t="str">
        <f t="shared" si="2"/>
        <v>þ</v>
      </c>
      <c r="O6" s="75"/>
      <c r="Q6" s="75"/>
    </row>
    <row r="7" spans="1:17" ht="16.8" x14ac:dyDescent="0.3">
      <c r="A7" s="187" t="s">
        <v>105</v>
      </c>
      <c r="B7" s="63" t="s">
        <v>118</v>
      </c>
      <c r="C7" s="64"/>
      <c r="D7" s="58">
        <v>3</v>
      </c>
      <c r="E7" s="59" t="s">
        <v>83</v>
      </c>
      <c r="F7" s="59" t="s">
        <v>83</v>
      </c>
      <c r="G7" s="59" t="s">
        <v>83</v>
      </c>
      <c r="H7" s="59" t="s">
        <v>83</v>
      </c>
      <c r="I7" s="58">
        <v>10</v>
      </c>
      <c r="J7" s="58">
        <f t="shared" si="0"/>
        <v>10</v>
      </c>
      <c r="K7" s="58">
        <f t="shared" si="1"/>
        <v>10</v>
      </c>
      <c r="L7" s="59" t="s">
        <v>83</v>
      </c>
      <c r="M7" s="60" t="str">
        <f t="shared" si="2"/>
        <v>þ</v>
      </c>
      <c r="O7" s="75"/>
      <c r="Q7" s="75"/>
    </row>
    <row r="8" spans="1:17" ht="16.8" x14ac:dyDescent="0.3">
      <c r="A8" s="166" t="s">
        <v>106</v>
      </c>
      <c r="B8" s="63" t="s">
        <v>115</v>
      </c>
      <c r="C8" s="64"/>
      <c r="D8" s="58">
        <v>3</v>
      </c>
      <c r="E8" s="59" t="s">
        <v>83</v>
      </c>
      <c r="F8" s="59" t="s">
        <v>83</v>
      </c>
      <c r="G8" s="59" t="s">
        <v>83</v>
      </c>
      <c r="H8" s="59" t="s">
        <v>83</v>
      </c>
      <c r="I8" s="58">
        <f>10*60*24</f>
        <v>14400</v>
      </c>
      <c r="J8" s="58">
        <f t="shared" ref="J8:J9" si="7">IF($E8="þ",$D8,IF($F8="þ",($D8*10),IF($G8="þ",($D8*100),IF($H8="þ",($D8*600),$I8))))</f>
        <v>14400</v>
      </c>
      <c r="K8" s="58">
        <f t="shared" ref="K8" si="8">J8+C8</f>
        <v>14400</v>
      </c>
      <c r="L8" s="59" t="s">
        <v>88</v>
      </c>
      <c r="M8" s="60" t="str">
        <f t="shared" ref="M8" si="9">IF(K8&lt;=$P$1,"þ","q")</f>
        <v>q</v>
      </c>
      <c r="O8" s="75"/>
      <c r="Q8" s="75"/>
    </row>
    <row r="9" spans="1:17" ht="16.8" x14ac:dyDescent="0.3">
      <c r="A9" s="166" t="s">
        <v>106</v>
      </c>
      <c r="B9" s="63"/>
      <c r="C9" s="64"/>
      <c r="D9" s="58">
        <v>3</v>
      </c>
      <c r="E9" s="59" t="s">
        <v>83</v>
      </c>
      <c r="F9" s="59" t="s">
        <v>83</v>
      </c>
      <c r="G9" s="59" t="s">
        <v>83</v>
      </c>
      <c r="H9" s="59" t="s">
        <v>83</v>
      </c>
      <c r="I9" s="58"/>
      <c r="J9" s="58">
        <f t="shared" si="7"/>
        <v>0</v>
      </c>
      <c r="K9" s="58">
        <f t="shared" ref="K9" si="10">J9+C9</f>
        <v>0</v>
      </c>
      <c r="L9" s="59" t="s">
        <v>83</v>
      </c>
      <c r="M9" s="60" t="str">
        <f t="shared" ref="M9" si="11">IF(K9&lt;=$P$1,"þ","q")</f>
        <v>þ</v>
      </c>
      <c r="O9" s="75"/>
      <c r="Q9" s="75"/>
    </row>
    <row r="10" spans="1:17" ht="16.8" x14ac:dyDescent="0.3">
      <c r="A10" s="65" t="s">
        <v>107</v>
      </c>
      <c r="B10" s="63" t="s">
        <v>110</v>
      </c>
      <c r="C10" s="64">
        <v>1</v>
      </c>
      <c r="D10" s="58">
        <v>3</v>
      </c>
      <c r="E10" s="59" t="s">
        <v>83</v>
      </c>
      <c r="F10" s="59" t="s">
        <v>88</v>
      </c>
      <c r="G10" s="59" t="s">
        <v>83</v>
      </c>
      <c r="H10" s="59" t="s">
        <v>83</v>
      </c>
      <c r="I10" s="58"/>
      <c r="J10" s="58">
        <f t="shared" si="0"/>
        <v>30</v>
      </c>
      <c r="K10" s="58">
        <f t="shared" si="1"/>
        <v>31</v>
      </c>
      <c r="L10" s="59" t="s">
        <v>88</v>
      </c>
      <c r="M10" s="60" t="str">
        <f t="shared" si="2"/>
        <v>þ</v>
      </c>
      <c r="O10" s="75"/>
      <c r="Q10" s="75"/>
    </row>
    <row r="11" spans="1:17" ht="16.8" x14ac:dyDescent="0.3">
      <c r="A11" s="65" t="s">
        <v>107</v>
      </c>
      <c r="B11" s="63" t="s">
        <v>129</v>
      </c>
      <c r="C11" s="64">
        <v>3</v>
      </c>
      <c r="D11" s="58">
        <v>3</v>
      </c>
      <c r="E11" s="59" t="s">
        <v>83</v>
      </c>
      <c r="F11" s="59" t="s">
        <v>88</v>
      </c>
      <c r="G11" s="59" t="s">
        <v>83</v>
      </c>
      <c r="H11" s="59" t="s">
        <v>83</v>
      </c>
      <c r="I11" s="58"/>
      <c r="J11" s="58">
        <f t="shared" si="0"/>
        <v>30</v>
      </c>
      <c r="K11" s="58">
        <f t="shared" si="1"/>
        <v>33</v>
      </c>
      <c r="L11" s="59" t="s">
        <v>88</v>
      </c>
      <c r="M11" s="60" t="str">
        <f t="shared" si="2"/>
        <v>þ</v>
      </c>
      <c r="O11" s="75"/>
      <c r="Q11" s="75"/>
    </row>
    <row r="12" spans="1:17" ht="16.8" x14ac:dyDescent="0.3">
      <c r="A12" s="65" t="s">
        <v>107</v>
      </c>
      <c r="B12" s="63" t="s">
        <v>143</v>
      </c>
      <c r="C12" s="64">
        <v>29</v>
      </c>
      <c r="D12" s="58">
        <v>3</v>
      </c>
      <c r="E12" s="59" t="s">
        <v>83</v>
      </c>
      <c r="F12" s="59" t="s">
        <v>83</v>
      </c>
      <c r="G12" s="59" t="s">
        <v>83</v>
      </c>
      <c r="H12" s="59" t="s">
        <v>83</v>
      </c>
      <c r="I12" s="58">
        <v>10</v>
      </c>
      <c r="J12" s="58">
        <f t="shared" si="0"/>
        <v>10</v>
      </c>
      <c r="K12" s="58">
        <f t="shared" ref="K12" si="12">J12+C12</f>
        <v>39</v>
      </c>
      <c r="L12" s="59" t="s">
        <v>88</v>
      </c>
      <c r="M12" s="60" t="str">
        <f t="shared" ref="M12" si="13">IF(K12&lt;=$P$1,"þ","q")</f>
        <v>þ</v>
      </c>
      <c r="O12" s="75"/>
      <c r="Q12" s="75"/>
    </row>
    <row r="13" spans="1:17" x14ac:dyDescent="0.3">
      <c r="O13" s="44"/>
    </row>
    <row r="14" spans="1:17" ht="31.2" x14ac:dyDescent="0.3">
      <c r="A14" s="56" t="s">
        <v>74</v>
      </c>
      <c r="B14" s="62" t="s">
        <v>75</v>
      </c>
      <c r="C14" s="62" t="s">
        <v>76</v>
      </c>
      <c r="D14" s="56" t="s">
        <v>77</v>
      </c>
      <c r="E14" s="56" t="s">
        <v>97</v>
      </c>
      <c r="F14" s="56" t="s">
        <v>96</v>
      </c>
      <c r="G14" s="56" t="s">
        <v>95</v>
      </c>
      <c r="H14" s="56" t="s">
        <v>94</v>
      </c>
      <c r="I14" s="56" t="s">
        <v>98</v>
      </c>
      <c r="J14" s="56" t="s">
        <v>78</v>
      </c>
      <c r="K14" s="56" t="s">
        <v>79</v>
      </c>
      <c r="L14" s="56" t="s">
        <v>80</v>
      </c>
      <c r="M14" s="56" t="s">
        <v>81</v>
      </c>
    </row>
    <row r="15" spans="1:17" ht="16.8" x14ac:dyDescent="0.3">
      <c r="A15" s="201" t="s">
        <v>132</v>
      </c>
      <c r="B15" s="63" t="s">
        <v>133</v>
      </c>
      <c r="C15" s="64">
        <v>10</v>
      </c>
      <c r="D15" s="58">
        <v>3</v>
      </c>
      <c r="E15" s="59" t="s">
        <v>88</v>
      </c>
      <c r="F15" s="59" t="s">
        <v>83</v>
      </c>
      <c r="G15" s="59" t="s">
        <v>83</v>
      </c>
      <c r="H15" s="59" t="s">
        <v>83</v>
      </c>
      <c r="I15" s="58"/>
      <c r="J15" s="58">
        <f t="shared" si="0"/>
        <v>3</v>
      </c>
      <c r="K15" s="58">
        <f t="shared" ref="K15:K16" si="14">J15+C15</f>
        <v>13</v>
      </c>
      <c r="L15" s="59" t="s">
        <v>88</v>
      </c>
      <c r="M15" s="60" t="str">
        <f t="shared" ref="M15:M16" si="15">IF(K15&lt;=$P$1,"þ","q")</f>
        <v>þ</v>
      </c>
    </row>
    <row r="16" spans="1:17" ht="16.8" x14ac:dyDescent="0.3">
      <c r="A16" s="201" t="s">
        <v>132</v>
      </c>
      <c r="B16" s="63" t="s">
        <v>134</v>
      </c>
      <c r="C16" s="64">
        <v>11</v>
      </c>
      <c r="D16" s="58">
        <v>3</v>
      </c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si="0"/>
        <v>30</v>
      </c>
      <c r="K16" s="58">
        <f t="shared" si="14"/>
        <v>41</v>
      </c>
      <c r="L16" s="59" t="s">
        <v>88</v>
      </c>
      <c r="M16" s="60" t="str">
        <f t="shared" si="15"/>
        <v>þ</v>
      </c>
    </row>
    <row r="17" spans="1:13" ht="16.8" x14ac:dyDescent="0.3">
      <c r="A17" s="201" t="s">
        <v>132</v>
      </c>
      <c r="B17" s="63" t="s">
        <v>137</v>
      </c>
      <c r="C17" s="64">
        <v>12</v>
      </c>
      <c r="D17" s="58">
        <v>3</v>
      </c>
      <c r="E17" s="59" t="s">
        <v>88</v>
      </c>
      <c r="F17" s="59" t="s">
        <v>83</v>
      </c>
      <c r="G17" s="59" t="s">
        <v>83</v>
      </c>
      <c r="H17" s="59" t="s">
        <v>83</v>
      </c>
      <c r="I17" s="58"/>
      <c r="J17" s="58">
        <f t="shared" si="0"/>
        <v>3</v>
      </c>
      <c r="K17" s="58">
        <f t="shared" ref="K17" si="16">J17+C17</f>
        <v>15</v>
      </c>
      <c r="L17" s="59" t="s">
        <v>88</v>
      </c>
      <c r="M17" s="60" t="str">
        <f t="shared" ref="M17" si="17">IF(K17&lt;=$P$1,"þ","q")</f>
        <v>þ</v>
      </c>
    </row>
    <row r="18" spans="1:13" ht="16.8" x14ac:dyDescent="0.3">
      <c r="A18" s="65" t="s">
        <v>120</v>
      </c>
      <c r="B18" s="63" t="s">
        <v>134</v>
      </c>
      <c r="C18" s="64">
        <v>11</v>
      </c>
      <c r="D18" s="58">
        <v>3</v>
      </c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30</v>
      </c>
      <c r="K18" s="58">
        <f t="shared" ref="K18:K19" si="18">J18+C18</f>
        <v>41</v>
      </c>
      <c r="L18" s="59" t="s">
        <v>88</v>
      </c>
      <c r="M18" s="60" t="str">
        <f t="shared" ref="M18:M19" si="19">IF(K18&lt;=$P$1,"þ","q")</f>
        <v>þ</v>
      </c>
    </row>
    <row r="19" spans="1:13" ht="16.8" x14ac:dyDescent="0.3">
      <c r="A19" s="65" t="s">
        <v>120</v>
      </c>
      <c r="B19" s="63" t="s">
        <v>142</v>
      </c>
      <c r="C19" s="64">
        <v>14</v>
      </c>
      <c r="D19" s="58">
        <v>3</v>
      </c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0"/>
        <v>30</v>
      </c>
      <c r="K19" s="58">
        <f t="shared" si="18"/>
        <v>44</v>
      </c>
      <c r="L19" s="59" t="s">
        <v>88</v>
      </c>
      <c r="M19" s="60" t="str">
        <f t="shared" si="19"/>
        <v>þ</v>
      </c>
    </row>
  </sheetData>
  <sortState xmlns:xlrd2="http://schemas.microsoft.com/office/spreadsheetml/2017/richdata2" ref="A2:M13">
    <sortCondition ref="A2:A13"/>
    <sortCondition ref="C2:C13"/>
  </sortState>
  <conditionalFormatting sqref="M2 G6:H7 L6:M7">
    <cfRule type="cellIs" dxfId="173" priority="481" stopIfTrue="1" operator="equal">
      <formula>"þ"</formula>
    </cfRule>
  </conditionalFormatting>
  <conditionalFormatting sqref="K2 K6:K7">
    <cfRule type="cellIs" dxfId="172" priority="480" operator="lessThan">
      <formula>$P$1</formula>
    </cfRule>
  </conditionalFormatting>
  <conditionalFormatting sqref="L13:M13">
    <cfRule type="cellIs" dxfId="171" priority="479" stopIfTrue="1" operator="equal">
      <formula>"þ"</formula>
    </cfRule>
  </conditionalFormatting>
  <conditionalFormatting sqref="P1">
    <cfRule type="cellIs" dxfId="170" priority="463" operator="equal">
      <formula>0</formula>
    </cfRule>
  </conditionalFormatting>
  <conditionalFormatting sqref="E2 H2">
    <cfRule type="cellIs" dxfId="169" priority="427" stopIfTrue="1" operator="equal">
      <formula>"þ"</formula>
    </cfRule>
  </conditionalFormatting>
  <conditionalFormatting sqref="G2">
    <cfRule type="cellIs" dxfId="168" priority="396" stopIfTrue="1" operator="equal">
      <formula>"þ"</formula>
    </cfRule>
  </conditionalFormatting>
  <conditionalFormatting sqref="M11">
    <cfRule type="cellIs" dxfId="167" priority="384" stopIfTrue="1" operator="equal">
      <formula>"þ"</formula>
    </cfRule>
  </conditionalFormatting>
  <conditionalFormatting sqref="M11">
    <cfRule type="cellIs" dxfId="166" priority="383" stopIfTrue="1" operator="equal">
      <formula>"þ"</formula>
    </cfRule>
  </conditionalFormatting>
  <conditionalFormatting sqref="K11">
    <cfRule type="cellIs" dxfId="165" priority="382" operator="lessThan">
      <formula>$P$1</formula>
    </cfRule>
  </conditionalFormatting>
  <conditionalFormatting sqref="E6:F6 E11 H11 E6:E7">
    <cfRule type="cellIs" dxfId="164" priority="381" stopIfTrue="1" operator="equal">
      <formula>"þ"</formula>
    </cfRule>
  </conditionalFormatting>
  <conditionalFormatting sqref="E6:F6 E11 H11 E6:E7">
    <cfRule type="cellIs" dxfId="163" priority="380" stopIfTrue="1" operator="equal">
      <formula>"þ"</formula>
    </cfRule>
  </conditionalFormatting>
  <conditionalFormatting sqref="G11">
    <cfRule type="cellIs" dxfId="162" priority="379" stopIfTrue="1" operator="equal">
      <formula>"þ"</formula>
    </cfRule>
  </conditionalFormatting>
  <conditionalFormatting sqref="G11">
    <cfRule type="cellIs" dxfId="161" priority="378" stopIfTrue="1" operator="equal">
      <formula>"þ"</formula>
    </cfRule>
  </conditionalFormatting>
  <conditionalFormatting sqref="F7">
    <cfRule type="cellIs" dxfId="160" priority="374" stopIfTrue="1" operator="equal">
      <formula>"þ"</formula>
    </cfRule>
  </conditionalFormatting>
  <conditionalFormatting sqref="M10">
    <cfRule type="cellIs" dxfId="159" priority="362" stopIfTrue="1" operator="equal">
      <formula>"þ"</formula>
    </cfRule>
  </conditionalFormatting>
  <conditionalFormatting sqref="M10">
    <cfRule type="cellIs" dxfId="158" priority="361" stopIfTrue="1" operator="equal">
      <formula>"þ"</formula>
    </cfRule>
  </conditionalFormatting>
  <conditionalFormatting sqref="K10">
    <cfRule type="cellIs" dxfId="157" priority="360" operator="lessThan">
      <formula>$P$1</formula>
    </cfRule>
  </conditionalFormatting>
  <conditionalFormatting sqref="H10 E10">
    <cfRule type="cellIs" dxfId="156" priority="359" stopIfTrue="1" operator="equal">
      <formula>"þ"</formula>
    </cfRule>
  </conditionalFormatting>
  <conditionalFormatting sqref="H10 E10">
    <cfRule type="cellIs" dxfId="155" priority="358" stopIfTrue="1" operator="equal">
      <formula>"þ"</formula>
    </cfRule>
  </conditionalFormatting>
  <conditionalFormatting sqref="G10">
    <cfRule type="cellIs" dxfId="154" priority="357" stopIfTrue="1" operator="equal">
      <formula>"þ"</formula>
    </cfRule>
  </conditionalFormatting>
  <conditionalFormatting sqref="G10">
    <cfRule type="cellIs" dxfId="153" priority="356" stopIfTrue="1" operator="equal">
      <formula>"þ"</formula>
    </cfRule>
  </conditionalFormatting>
  <conditionalFormatting sqref="H3">
    <cfRule type="cellIs" dxfId="152" priority="290" stopIfTrue="1" operator="equal">
      <formula>"þ"</formula>
    </cfRule>
  </conditionalFormatting>
  <conditionalFormatting sqref="H3">
    <cfRule type="cellIs" dxfId="151" priority="289" stopIfTrue="1" operator="equal">
      <formula>"þ"</formula>
    </cfRule>
  </conditionalFormatting>
  <conditionalFormatting sqref="M3">
    <cfRule type="cellIs" dxfId="150" priority="294" stopIfTrue="1" operator="equal">
      <formula>"þ"</formula>
    </cfRule>
  </conditionalFormatting>
  <conditionalFormatting sqref="K3">
    <cfRule type="cellIs" dxfId="149" priority="293" operator="lessThan">
      <formula>$P$1</formula>
    </cfRule>
  </conditionalFormatting>
  <conditionalFormatting sqref="G3">
    <cfRule type="cellIs" dxfId="148" priority="287" stopIfTrue="1" operator="equal">
      <formula>"þ"</formula>
    </cfRule>
  </conditionalFormatting>
  <conditionalFormatting sqref="G3">
    <cfRule type="cellIs" dxfId="147" priority="264" stopIfTrue="1" operator="equal">
      <formula>"þ"</formula>
    </cfRule>
  </conditionalFormatting>
  <conditionalFormatting sqref="M8">
    <cfRule type="cellIs" dxfId="146" priority="186" stopIfTrue="1" operator="equal">
      <formula>"þ"</formula>
    </cfRule>
  </conditionalFormatting>
  <conditionalFormatting sqref="M8">
    <cfRule type="cellIs" dxfId="145" priority="185" stopIfTrue="1" operator="equal">
      <formula>"þ"</formula>
    </cfRule>
  </conditionalFormatting>
  <conditionalFormatting sqref="K8">
    <cfRule type="cellIs" dxfId="144" priority="184" operator="lessThan">
      <formula>$P$1</formula>
    </cfRule>
  </conditionalFormatting>
  <conditionalFormatting sqref="E8 H8">
    <cfRule type="cellIs" dxfId="143" priority="183" stopIfTrue="1" operator="equal">
      <formula>"þ"</formula>
    </cfRule>
  </conditionalFormatting>
  <conditionalFormatting sqref="E8 H8">
    <cfRule type="cellIs" dxfId="142" priority="182" stopIfTrue="1" operator="equal">
      <formula>"þ"</formula>
    </cfRule>
  </conditionalFormatting>
  <conditionalFormatting sqref="G8">
    <cfRule type="cellIs" dxfId="141" priority="181" stopIfTrue="1" operator="equal">
      <formula>"þ"</formula>
    </cfRule>
  </conditionalFormatting>
  <conditionalFormatting sqref="G8">
    <cfRule type="cellIs" dxfId="140" priority="180" stopIfTrue="1" operator="equal">
      <formula>"þ"</formula>
    </cfRule>
  </conditionalFormatting>
  <conditionalFormatting sqref="F8">
    <cfRule type="cellIs" dxfId="139" priority="179" stopIfTrue="1" operator="equal">
      <formula>"þ"</formula>
    </cfRule>
  </conditionalFormatting>
  <conditionalFormatting sqref="F8">
    <cfRule type="cellIs" dxfId="138" priority="178" stopIfTrue="1" operator="equal">
      <formula>"þ"</formula>
    </cfRule>
  </conditionalFormatting>
  <conditionalFormatting sqref="M9">
    <cfRule type="cellIs" dxfId="137" priority="134" stopIfTrue="1" operator="equal">
      <formula>"þ"</formula>
    </cfRule>
  </conditionalFormatting>
  <conditionalFormatting sqref="M9">
    <cfRule type="cellIs" dxfId="136" priority="133" stopIfTrue="1" operator="equal">
      <formula>"þ"</formula>
    </cfRule>
  </conditionalFormatting>
  <conditionalFormatting sqref="K9">
    <cfRule type="cellIs" dxfId="135" priority="132" operator="lessThan">
      <formula>$P$1</formula>
    </cfRule>
  </conditionalFormatting>
  <conditionalFormatting sqref="E9 H9">
    <cfRule type="cellIs" dxfId="134" priority="131" stopIfTrue="1" operator="equal">
      <formula>"þ"</formula>
    </cfRule>
  </conditionalFormatting>
  <conditionalFormatting sqref="E9 H9">
    <cfRule type="cellIs" dxfId="133" priority="130" stopIfTrue="1" operator="equal">
      <formula>"þ"</formula>
    </cfRule>
  </conditionalFormatting>
  <conditionalFormatting sqref="G9">
    <cfRule type="cellIs" dxfId="132" priority="129" stopIfTrue="1" operator="equal">
      <formula>"þ"</formula>
    </cfRule>
  </conditionalFormatting>
  <conditionalFormatting sqref="G9">
    <cfRule type="cellIs" dxfId="131" priority="128" stopIfTrue="1" operator="equal">
      <formula>"þ"</formula>
    </cfRule>
  </conditionalFormatting>
  <conditionalFormatting sqref="F9">
    <cfRule type="cellIs" dxfId="130" priority="127" stopIfTrue="1" operator="equal">
      <formula>"þ"</formula>
    </cfRule>
  </conditionalFormatting>
  <conditionalFormatting sqref="F9">
    <cfRule type="cellIs" dxfId="129" priority="126" stopIfTrue="1" operator="equal">
      <formula>"þ"</formula>
    </cfRule>
  </conditionalFormatting>
  <conditionalFormatting sqref="F8">
    <cfRule type="cellIs" dxfId="128" priority="123" stopIfTrue="1" operator="equal">
      <formula>"þ"</formula>
    </cfRule>
  </conditionalFormatting>
  <conditionalFormatting sqref="F8">
    <cfRule type="cellIs" dxfId="127" priority="122" stopIfTrue="1" operator="equal">
      <formula>"þ"</formula>
    </cfRule>
  </conditionalFormatting>
  <conditionalFormatting sqref="E8">
    <cfRule type="cellIs" dxfId="126" priority="121" stopIfTrue="1" operator="equal">
      <formula>"þ"</formula>
    </cfRule>
  </conditionalFormatting>
  <conditionalFormatting sqref="E8">
    <cfRule type="cellIs" dxfId="125" priority="120" stopIfTrue="1" operator="equal">
      <formula>"þ"</formula>
    </cfRule>
  </conditionalFormatting>
  <conditionalFormatting sqref="L9">
    <cfRule type="cellIs" dxfId="124" priority="119" stopIfTrue="1" operator="equal">
      <formula>"þ"</formula>
    </cfRule>
  </conditionalFormatting>
  <conditionalFormatting sqref="L9">
    <cfRule type="cellIs" dxfId="123" priority="118" stopIfTrue="1" operator="equal">
      <formula>"þ"</formula>
    </cfRule>
  </conditionalFormatting>
  <conditionalFormatting sqref="L5">
    <cfRule type="cellIs" dxfId="122" priority="109" stopIfTrue="1" operator="equal">
      <formula>"þ"</formula>
    </cfRule>
  </conditionalFormatting>
  <conditionalFormatting sqref="H5">
    <cfRule type="cellIs" dxfId="121" priority="108" stopIfTrue="1" operator="equal">
      <formula>"þ"</formula>
    </cfRule>
  </conditionalFormatting>
  <conditionalFormatting sqref="H5">
    <cfRule type="cellIs" dxfId="120" priority="107" stopIfTrue="1" operator="equal">
      <formula>"þ"</formula>
    </cfRule>
  </conditionalFormatting>
  <conditionalFormatting sqref="M4:M5">
    <cfRule type="cellIs" dxfId="119" priority="111" stopIfTrue="1" operator="equal">
      <formula>"þ"</formula>
    </cfRule>
  </conditionalFormatting>
  <conditionalFormatting sqref="K4:K5">
    <cfRule type="cellIs" dxfId="118" priority="110" operator="lessThan">
      <formula>$P$1</formula>
    </cfRule>
  </conditionalFormatting>
  <conditionalFormatting sqref="E5">
    <cfRule type="cellIs" dxfId="117" priority="106" stopIfTrue="1" operator="equal">
      <formula>"þ"</formula>
    </cfRule>
  </conditionalFormatting>
  <conditionalFormatting sqref="G5">
    <cfRule type="cellIs" dxfId="116" priority="105" stopIfTrue="1" operator="equal">
      <formula>"þ"</formula>
    </cfRule>
  </conditionalFormatting>
  <conditionalFormatting sqref="F5">
    <cfRule type="cellIs" dxfId="115" priority="104" stopIfTrue="1" operator="equal">
      <formula>"þ"</formula>
    </cfRule>
  </conditionalFormatting>
  <conditionalFormatting sqref="F5">
    <cfRule type="cellIs" dxfId="114" priority="103" stopIfTrue="1" operator="equal">
      <formula>"þ"</formula>
    </cfRule>
  </conditionalFormatting>
  <conditionalFormatting sqref="G5">
    <cfRule type="cellIs" dxfId="113" priority="102" stopIfTrue="1" operator="equal">
      <formula>"þ"</formula>
    </cfRule>
  </conditionalFormatting>
  <conditionalFormatting sqref="L10">
    <cfRule type="cellIs" dxfId="112" priority="101" stopIfTrue="1" operator="equal">
      <formula>"þ"</formula>
    </cfRule>
  </conditionalFormatting>
  <conditionalFormatting sqref="F10">
    <cfRule type="cellIs" dxfId="111" priority="100" stopIfTrue="1" operator="equal">
      <formula>"þ"</formula>
    </cfRule>
  </conditionalFormatting>
  <conditionalFormatting sqref="F10">
    <cfRule type="cellIs" dxfId="110" priority="99" stopIfTrue="1" operator="equal">
      <formula>"þ"</formula>
    </cfRule>
  </conditionalFormatting>
  <conditionalFormatting sqref="F2">
    <cfRule type="cellIs" dxfId="109" priority="98" stopIfTrue="1" operator="equal">
      <formula>"þ"</formula>
    </cfRule>
  </conditionalFormatting>
  <conditionalFormatting sqref="F2">
    <cfRule type="cellIs" dxfId="108" priority="97" stopIfTrue="1" operator="equal">
      <formula>"þ"</formula>
    </cfRule>
  </conditionalFormatting>
  <conditionalFormatting sqref="F11">
    <cfRule type="cellIs" dxfId="107" priority="96" stopIfTrue="1" operator="equal">
      <formula>"þ"</formula>
    </cfRule>
  </conditionalFormatting>
  <conditionalFormatting sqref="F11">
    <cfRule type="cellIs" dxfId="106" priority="95" stopIfTrue="1" operator="equal">
      <formula>"þ"</formula>
    </cfRule>
  </conditionalFormatting>
  <conditionalFormatting sqref="E3">
    <cfRule type="cellIs" dxfId="105" priority="94" stopIfTrue="1" operator="equal">
      <formula>"þ"</formula>
    </cfRule>
  </conditionalFormatting>
  <conditionalFormatting sqref="E3">
    <cfRule type="cellIs" dxfId="104" priority="93" stopIfTrue="1" operator="equal">
      <formula>"þ"</formula>
    </cfRule>
  </conditionalFormatting>
  <conditionalFormatting sqref="F3">
    <cfRule type="cellIs" dxfId="103" priority="92" stopIfTrue="1" operator="equal">
      <formula>"þ"</formula>
    </cfRule>
  </conditionalFormatting>
  <conditionalFormatting sqref="F3">
    <cfRule type="cellIs" dxfId="102" priority="91" stopIfTrue="1" operator="equal">
      <formula>"þ"</formula>
    </cfRule>
  </conditionalFormatting>
  <conditionalFormatting sqref="L3">
    <cfRule type="cellIs" dxfId="101" priority="90" stopIfTrue="1" operator="equal">
      <formula>"þ"</formula>
    </cfRule>
  </conditionalFormatting>
  <conditionalFormatting sqref="L11">
    <cfRule type="cellIs" dxfId="100" priority="89" stopIfTrue="1" operator="equal">
      <formula>"þ"</formula>
    </cfRule>
  </conditionalFormatting>
  <conditionalFormatting sqref="M16">
    <cfRule type="cellIs" dxfId="99" priority="87" stopIfTrue="1" operator="equal">
      <formula>"þ"</formula>
    </cfRule>
  </conditionalFormatting>
  <conditionalFormatting sqref="M16">
    <cfRule type="cellIs" dxfId="98" priority="86" stopIfTrue="1" operator="equal">
      <formula>"þ"</formula>
    </cfRule>
  </conditionalFormatting>
  <conditionalFormatting sqref="K16">
    <cfRule type="cellIs" dxfId="97" priority="85" operator="lessThan">
      <formula>$P$1</formula>
    </cfRule>
  </conditionalFormatting>
  <conditionalFormatting sqref="E16 H16">
    <cfRule type="cellIs" dxfId="96" priority="84" stopIfTrue="1" operator="equal">
      <formula>"þ"</formula>
    </cfRule>
  </conditionalFormatting>
  <conditionalFormatting sqref="E16 H16">
    <cfRule type="cellIs" dxfId="95" priority="83" stopIfTrue="1" operator="equal">
      <formula>"þ"</formula>
    </cfRule>
  </conditionalFormatting>
  <conditionalFormatting sqref="G16">
    <cfRule type="cellIs" dxfId="94" priority="82" stopIfTrue="1" operator="equal">
      <formula>"þ"</formula>
    </cfRule>
  </conditionalFormatting>
  <conditionalFormatting sqref="G16">
    <cfRule type="cellIs" dxfId="93" priority="81" stopIfTrue="1" operator="equal">
      <formula>"þ"</formula>
    </cfRule>
  </conditionalFormatting>
  <conditionalFormatting sqref="M15">
    <cfRule type="cellIs" dxfId="92" priority="80" stopIfTrue="1" operator="equal">
      <formula>"þ"</formula>
    </cfRule>
  </conditionalFormatting>
  <conditionalFormatting sqref="M15">
    <cfRule type="cellIs" dxfId="91" priority="79" stopIfTrue="1" operator="equal">
      <formula>"þ"</formula>
    </cfRule>
  </conditionalFormatting>
  <conditionalFormatting sqref="K15">
    <cfRule type="cellIs" dxfId="90" priority="78" operator="lessThan">
      <formula>$P$1</formula>
    </cfRule>
  </conditionalFormatting>
  <conditionalFormatting sqref="H15 E15">
    <cfRule type="cellIs" dxfId="89" priority="77" stopIfTrue="1" operator="equal">
      <formula>"þ"</formula>
    </cfRule>
  </conditionalFormatting>
  <conditionalFormatting sqref="H15 E15">
    <cfRule type="cellIs" dxfId="88" priority="76" stopIfTrue="1" operator="equal">
      <formula>"þ"</formula>
    </cfRule>
  </conditionalFormatting>
  <conditionalFormatting sqref="G15">
    <cfRule type="cellIs" dxfId="87" priority="75" stopIfTrue="1" operator="equal">
      <formula>"þ"</formula>
    </cfRule>
  </conditionalFormatting>
  <conditionalFormatting sqref="G15">
    <cfRule type="cellIs" dxfId="86" priority="74" stopIfTrue="1" operator="equal">
      <formula>"þ"</formula>
    </cfRule>
  </conditionalFormatting>
  <conditionalFormatting sqref="L15">
    <cfRule type="cellIs" dxfId="85" priority="73" stopIfTrue="1" operator="equal">
      <formula>"þ"</formula>
    </cfRule>
  </conditionalFormatting>
  <conditionalFormatting sqref="F15">
    <cfRule type="cellIs" dxfId="84" priority="72" stopIfTrue="1" operator="equal">
      <formula>"þ"</formula>
    </cfRule>
  </conditionalFormatting>
  <conditionalFormatting sqref="F15">
    <cfRule type="cellIs" dxfId="83" priority="71" stopIfTrue="1" operator="equal">
      <formula>"þ"</formula>
    </cfRule>
  </conditionalFormatting>
  <conditionalFormatting sqref="F16">
    <cfRule type="cellIs" dxfId="82" priority="70" stopIfTrue="1" operator="equal">
      <formula>"þ"</formula>
    </cfRule>
  </conditionalFormatting>
  <conditionalFormatting sqref="F16">
    <cfRule type="cellIs" dxfId="81" priority="69" stopIfTrue="1" operator="equal">
      <formula>"þ"</formula>
    </cfRule>
  </conditionalFormatting>
  <conditionalFormatting sqref="L16">
    <cfRule type="cellIs" dxfId="80" priority="68" stopIfTrue="1" operator="equal">
      <formula>"þ"</formula>
    </cfRule>
  </conditionalFormatting>
  <conditionalFormatting sqref="F15">
    <cfRule type="cellIs" dxfId="79" priority="67" stopIfTrue="1" operator="equal">
      <formula>"þ"</formula>
    </cfRule>
  </conditionalFormatting>
  <conditionalFormatting sqref="F15">
    <cfRule type="cellIs" dxfId="78" priority="66" stopIfTrue="1" operator="equal">
      <formula>"þ"</formula>
    </cfRule>
  </conditionalFormatting>
  <conditionalFormatting sqref="E15">
    <cfRule type="cellIs" dxfId="77" priority="65" stopIfTrue="1" operator="equal">
      <formula>"þ"</formula>
    </cfRule>
  </conditionalFormatting>
  <conditionalFormatting sqref="E15">
    <cfRule type="cellIs" dxfId="76" priority="64" stopIfTrue="1" operator="equal">
      <formula>"þ"</formula>
    </cfRule>
  </conditionalFormatting>
  <conditionalFormatting sqref="M19">
    <cfRule type="cellIs" dxfId="75" priority="63" stopIfTrue="1" operator="equal">
      <formula>"þ"</formula>
    </cfRule>
  </conditionalFormatting>
  <conditionalFormatting sqref="M19">
    <cfRule type="cellIs" dxfId="74" priority="62" stopIfTrue="1" operator="equal">
      <formula>"þ"</formula>
    </cfRule>
  </conditionalFormatting>
  <conditionalFormatting sqref="K19">
    <cfRule type="cellIs" dxfId="73" priority="61" operator="lessThan">
      <formula>$P$1</formula>
    </cfRule>
  </conditionalFormatting>
  <conditionalFormatting sqref="E19 H19">
    <cfRule type="cellIs" dxfId="72" priority="60" stopIfTrue="1" operator="equal">
      <formula>"þ"</formula>
    </cfRule>
  </conditionalFormatting>
  <conditionalFormatting sqref="E19 H19">
    <cfRule type="cellIs" dxfId="71" priority="59" stopIfTrue="1" operator="equal">
      <formula>"þ"</formula>
    </cfRule>
  </conditionalFormatting>
  <conditionalFormatting sqref="G19">
    <cfRule type="cellIs" dxfId="70" priority="58" stopIfTrue="1" operator="equal">
      <formula>"þ"</formula>
    </cfRule>
  </conditionalFormatting>
  <conditionalFormatting sqref="G19">
    <cfRule type="cellIs" dxfId="69" priority="57" stopIfTrue="1" operator="equal">
      <formula>"þ"</formula>
    </cfRule>
  </conditionalFormatting>
  <conditionalFormatting sqref="M18">
    <cfRule type="cellIs" dxfId="68" priority="56" stopIfTrue="1" operator="equal">
      <formula>"þ"</formula>
    </cfRule>
  </conditionalFormatting>
  <conditionalFormatting sqref="M18">
    <cfRule type="cellIs" dxfId="67" priority="55" stopIfTrue="1" operator="equal">
      <formula>"þ"</formula>
    </cfRule>
  </conditionalFormatting>
  <conditionalFormatting sqref="K18">
    <cfRule type="cellIs" dxfId="66" priority="54" operator="lessThan">
      <formula>$P$1</formula>
    </cfRule>
  </conditionalFormatting>
  <conditionalFormatting sqref="H18">
    <cfRule type="cellIs" dxfId="65" priority="53" stopIfTrue="1" operator="equal">
      <formula>"þ"</formula>
    </cfRule>
  </conditionalFormatting>
  <conditionalFormatting sqref="H18">
    <cfRule type="cellIs" dxfId="64" priority="52" stopIfTrue="1" operator="equal">
      <formula>"þ"</formula>
    </cfRule>
  </conditionalFormatting>
  <conditionalFormatting sqref="G18">
    <cfRule type="cellIs" dxfId="63" priority="51" stopIfTrue="1" operator="equal">
      <formula>"þ"</formula>
    </cfRule>
  </conditionalFormatting>
  <conditionalFormatting sqref="G18">
    <cfRule type="cellIs" dxfId="62" priority="50" stopIfTrue="1" operator="equal">
      <formula>"þ"</formula>
    </cfRule>
  </conditionalFormatting>
  <conditionalFormatting sqref="L18">
    <cfRule type="cellIs" dxfId="61" priority="49" stopIfTrue="1" operator="equal">
      <formula>"þ"</formula>
    </cfRule>
  </conditionalFormatting>
  <conditionalFormatting sqref="F19">
    <cfRule type="cellIs" dxfId="60" priority="46" stopIfTrue="1" operator="equal">
      <formula>"þ"</formula>
    </cfRule>
  </conditionalFormatting>
  <conditionalFormatting sqref="F19">
    <cfRule type="cellIs" dxfId="59" priority="45" stopIfTrue="1" operator="equal">
      <formula>"þ"</formula>
    </cfRule>
  </conditionalFormatting>
  <conditionalFormatting sqref="L19">
    <cfRule type="cellIs" dxfId="58" priority="44" stopIfTrue="1" operator="equal">
      <formula>"þ"</formula>
    </cfRule>
  </conditionalFormatting>
  <conditionalFormatting sqref="E18">
    <cfRule type="cellIs" dxfId="57" priority="39" stopIfTrue="1" operator="equal">
      <formula>"þ"</formula>
    </cfRule>
  </conditionalFormatting>
  <conditionalFormatting sqref="E18">
    <cfRule type="cellIs" dxfId="56" priority="38" stopIfTrue="1" operator="equal">
      <formula>"þ"</formula>
    </cfRule>
  </conditionalFormatting>
  <conditionalFormatting sqref="F18">
    <cfRule type="cellIs" dxfId="55" priority="37" stopIfTrue="1" operator="equal">
      <formula>"þ"</formula>
    </cfRule>
  </conditionalFormatting>
  <conditionalFormatting sqref="F18">
    <cfRule type="cellIs" dxfId="54" priority="36" stopIfTrue="1" operator="equal">
      <formula>"þ"</formula>
    </cfRule>
  </conditionalFormatting>
  <conditionalFormatting sqref="M17">
    <cfRule type="cellIs" dxfId="53" priority="35" stopIfTrue="1" operator="equal">
      <formula>"þ"</formula>
    </cfRule>
  </conditionalFormatting>
  <conditionalFormatting sqref="M17">
    <cfRule type="cellIs" dxfId="52" priority="34" stopIfTrue="1" operator="equal">
      <formula>"þ"</formula>
    </cfRule>
  </conditionalFormatting>
  <conditionalFormatting sqref="K17">
    <cfRule type="cellIs" dxfId="51" priority="33" operator="lessThan">
      <formula>$P$1</formula>
    </cfRule>
  </conditionalFormatting>
  <conditionalFormatting sqref="E17 H17">
    <cfRule type="cellIs" dxfId="50" priority="32" stopIfTrue="1" operator="equal">
      <formula>"þ"</formula>
    </cfRule>
  </conditionalFormatting>
  <conditionalFormatting sqref="E17 H17">
    <cfRule type="cellIs" dxfId="49" priority="31" stopIfTrue="1" operator="equal">
      <formula>"þ"</formula>
    </cfRule>
  </conditionalFormatting>
  <conditionalFormatting sqref="G17">
    <cfRule type="cellIs" dxfId="48" priority="30" stopIfTrue="1" operator="equal">
      <formula>"þ"</formula>
    </cfRule>
  </conditionalFormatting>
  <conditionalFormatting sqref="G17">
    <cfRule type="cellIs" dxfId="47" priority="29" stopIfTrue="1" operator="equal">
      <formula>"þ"</formula>
    </cfRule>
  </conditionalFormatting>
  <conditionalFormatting sqref="F17">
    <cfRule type="cellIs" dxfId="46" priority="28" stopIfTrue="1" operator="equal">
      <formula>"þ"</formula>
    </cfRule>
  </conditionalFormatting>
  <conditionalFormatting sqref="F17">
    <cfRule type="cellIs" dxfId="45" priority="27" stopIfTrue="1" operator="equal">
      <formula>"þ"</formula>
    </cfRule>
  </conditionalFormatting>
  <conditionalFormatting sqref="L17">
    <cfRule type="cellIs" dxfId="44" priority="26" stopIfTrue="1" operator="equal">
      <formula>"þ"</formula>
    </cfRule>
  </conditionalFormatting>
  <conditionalFormatting sqref="F17">
    <cfRule type="cellIs" dxfId="43" priority="25" stopIfTrue="1" operator="equal">
      <formula>"þ"</formula>
    </cfRule>
  </conditionalFormatting>
  <conditionalFormatting sqref="F17">
    <cfRule type="cellIs" dxfId="42" priority="24" stopIfTrue="1" operator="equal">
      <formula>"þ"</formula>
    </cfRule>
  </conditionalFormatting>
  <conditionalFormatting sqref="E17">
    <cfRule type="cellIs" dxfId="41" priority="23" stopIfTrue="1" operator="equal">
      <formula>"þ"</formula>
    </cfRule>
  </conditionalFormatting>
  <conditionalFormatting sqref="E17">
    <cfRule type="cellIs" dxfId="40" priority="22" stopIfTrue="1" operator="equal">
      <formula>"þ"</formula>
    </cfRule>
  </conditionalFormatting>
  <conditionalFormatting sqref="H4">
    <cfRule type="cellIs" dxfId="39" priority="21" stopIfTrue="1" operator="equal">
      <formula>"þ"</formula>
    </cfRule>
  </conditionalFormatting>
  <conditionalFormatting sqref="H4">
    <cfRule type="cellIs" dxfId="38" priority="20" stopIfTrue="1" operator="equal">
      <formula>"þ"</formula>
    </cfRule>
  </conditionalFormatting>
  <conditionalFormatting sqref="G4">
    <cfRule type="cellIs" dxfId="37" priority="19" stopIfTrue="1" operator="equal">
      <formula>"þ"</formula>
    </cfRule>
  </conditionalFormatting>
  <conditionalFormatting sqref="G4">
    <cfRule type="cellIs" dxfId="36" priority="18" stopIfTrue="1" operator="equal">
      <formula>"þ"</formula>
    </cfRule>
  </conditionalFormatting>
  <conditionalFormatting sqref="E4">
    <cfRule type="cellIs" dxfId="35" priority="17" stopIfTrue="1" operator="equal">
      <formula>"þ"</formula>
    </cfRule>
  </conditionalFormatting>
  <conditionalFormatting sqref="E4">
    <cfRule type="cellIs" dxfId="34" priority="16" stopIfTrue="1" operator="equal">
      <formula>"þ"</formula>
    </cfRule>
  </conditionalFormatting>
  <conditionalFormatting sqref="F4">
    <cfRule type="cellIs" dxfId="33" priority="15" stopIfTrue="1" operator="equal">
      <formula>"þ"</formula>
    </cfRule>
  </conditionalFormatting>
  <conditionalFormatting sqref="F4">
    <cfRule type="cellIs" dxfId="32" priority="14" stopIfTrue="1" operator="equal">
      <formula>"þ"</formula>
    </cfRule>
  </conditionalFormatting>
  <conditionalFormatting sqref="L4">
    <cfRule type="cellIs" dxfId="31" priority="13" stopIfTrue="1" operator="equal">
      <formula>"þ"</formula>
    </cfRule>
  </conditionalFormatting>
  <conditionalFormatting sqref="L2">
    <cfRule type="cellIs" dxfId="30" priority="12" stopIfTrue="1" operator="equal">
      <formula>"þ"</formula>
    </cfRule>
  </conditionalFormatting>
  <conditionalFormatting sqref="L8">
    <cfRule type="cellIs" dxfId="29" priority="11" stopIfTrue="1" operator="equal">
      <formula>"þ"</formula>
    </cfRule>
  </conditionalFormatting>
  <conditionalFormatting sqref="M12">
    <cfRule type="cellIs" dxfId="28" priority="10" stopIfTrue="1" operator="equal">
      <formula>"þ"</formula>
    </cfRule>
  </conditionalFormatting>
  <conditionalFormatting sqref="M12">
    <cfRule type="cellIs" dxfId="27" priority="9" stopIfTrue="1" operator="equal">
      <formula>"þ"</formula>
    </cfRule>
  </conditionalFormatting>
  <conditionalFormatting sqref="K12">
    <cfRule type="cellIs" dxfId="26" priority="8" operator="lessThan">
      <formula>$P$1</formula>
    </cfRule>
  </conditionalFormatting>
  <conditionalFormatting sqref="E12 H12">
    <cfRule type="cellIs" dxfId="25" priority="7" stopIfTrue="1" operator="equal">
      <formula>"þ"</formula>
    </cfRule>
  </conditionalFormatting>
  <conditionalFormatting sqref="E12 H12">
    <cfRule type="cellIs" dxfId="24" priority="6" stopIfTrue="1" operator="equal">
      <formula>"þ"</formula>
    </cfRule>
  </conditionalFormatting>
  <conditionalFormatting sqref="G12">
    <cfRule type="cellIs" dxfId="23" priority="5" stopIfTrue="1" operator="equal">
      <formula>"þ"</formula>
    </cfRule>
  </conditionalFormatting>
  <conditionalFormatting sqref="G12">
    <cfRule type="cellIs" dxfId="22" priority="4" stopIfTrue="1" operator="equal">
      <formula>"þ"</formula>
    </cfRule>
  </conditionalFormatting>
  <conditionalFormatting sqref="F12">
    <cfRule type="cellIs" dxfId="21" priority="3" stopIfTrue="1" operator="equal">
      <formula>"þ"</formula>
    </cfRule>
  </conditionalFormatting>
  <conditionalFormatting sqref="F12">
    <cfRule type="cellIs" dxfId="20" priority="2" stopIfTrue="1" operator="equal">
      <formula>"þ"</formula>
    </cfRule>
  </conditionalFormatting>
  <conditionalFormatting sqref="L12">
    <cfRule type="cellIs" dxfId="19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9" bestFit="1" customWidth="1"/>
    <col min="2" max="2" width="11.5" style="49" bestFit="1" customWidth="1"/>
    <col min="3" max="3" width="8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204" t="s">
        <v>138</v>
      </c>
      <c r="B2" s="74" t="s">
        <v>140</v>
      </c>
      <c r="C2" s="45" t="s">
        <v>141</v>
      </c>
      <c r="D2" s="133" t="s">
        <v>83</v>
      </c>
      <c r="E2" s="132">
        <v>1</v>
      </c>
      <c r="F2" s="131">
        <v>2</v>
      </c>
      <c r="G2" s="130">
        <v>3</v>
      </c>
      <c r="H2" s="70">
        <v>0</v>
      </c>
      <c r="I2" s="70">
        <v>0</v>
      </c>
      <c r="J2" s="70">
        <f t="shared" ref="J2:J4" si="0">IF(D2="þ",SUM(E2,G2:I2),SUM(E2,F2,H2,I2))</f>
        <v>3</v>
      </c>
      <c r="K2" s="46">
        <f t="shared" ref="K2:K4" ca="1" si="1">RANDBETWEEN(1,20)</f>
        <v>7</v>
      </c>
      <c r="L2" s="45">
        <f t="shared" ref="L2:L4" ca="1" si="2">SUM(J2:K2)</f>
        <v>10</v>
      </c>
      <c r="M2" s="66">
        <v>20</v>
      </c>
      <c r="N2" s="69" t="str">
        <f t="shared" ref="N2:N4" ca="1" si="3">IF(K2&gt;(M2-1),"þ","ý")</f>
        <v>ý</v>
      </c>
      <c r="O2" s="74"/>
    </row>
    <row r="3" spans="1:15" x14ac:dyDescent="0.3">
      <c r="A3" s="132"/>
      <c r="B3" s="74"/>
      <c r="C3" s="45"/>
      <c r="D3" s="133" t="s">
        <v>83</v>
      </c>
      <c r="E3" s="132">
        <v>0</v>
      </c>
      <c r="F3" s="131">
        <v>0</v>
      </c>
      <c r="G3" s="130">
        <v>0</v>
      </c>
      <c r="H3" s="70">
        <v>0</v>
      </c>
      <c r="I3" s="70">
        <v>0</v>
      </c>
      <c r="J3" s="70">
        <f t="shared" ref="J3" si="4">IF(D3="þ",SUM(E3,G3:I3),SUM(E3,F3,H3,I3))</f>
        <v>0</v>
      </c>
      <c r="K3" s="46">
        <f t="shared" ca="1" si="1"/>
        <v>4</v>
      </c>
      <c r="L3" s="45">
        <f t="shared" ref="L3" ca="1" si="5">SUM(J3:K3)</f>
        <v>4</v>
      </c>
      <c r="M3" s="66">
        <v>20</v>
      </c>
      <c r="N3" s="69" t="str">
        <f t="shared" ref="N3" ca="1" si="6">IF(K3&gt;(M3-1),"þ","ý")</f>
        <v>ý</v>
      </c>
      <c r="O3" s="74"/>
    </row>
    <row r="4" spans="1:15" x14ac:dyDescent="0.3">
      <c r="A4" s="128"/>
      <c r="B4" s="47"/>
      <c r="C4" s="47"/>
      <c r="D4" s="129" t="s">
        <v>83</v>
      </c>
      <c r="E4" s="128">
        <v>0</v>
      </c>
      <c r="F4" s="127">
        <v>0</v>
      </c>
      <c r="G4" s="126">
        <v>0</v>
      </c>
      <c r="H4" s="71">
        <v>0</v>
      </c>
      <c r="I4" s="71">
        <v>0</v>
      </c>
      <c r="J4" s="71">
        <f t="shared" si="0"/>
        <v>0</v>
      </c>
      <c r="K4" s="48">
        <f t="shared" ca="1" si="1"/>
        <v>15</v>
      </c>
      <c r="L4" s="47">
        <f t="shared" ca="1" si="2"/>
        <v>15</v>
      </c>
      <c r="M4" s="67">
        <v>20</v>
      </c>
      <c r="N4" s="68" t="str">
        <f t="shared" ca="1" si="3"/>
        <v>ý</v>
      </c>
      <c r="O4" s="125"/>
    </row>
  </sheetData>
  <conditionalFormatting sqref="N2 N4">
    <cfRule type="cellIs" dxfId="18" priority="64" operator="equal">
      <formula>"þ"</formula>
    </cfRule>
  </conditionalFormatting>
  <conditionalFormatting sqref="D4">
    <cfRule type="cellIs" dxfId="17" priority="54" operator="equal">
      <formula>"þ"</formula>
    </cfRule>
  </conditionalFormatting>
  <conditionalFormatting sqref="N3">
    <cfRule type="cellIs" dxfId="16" priority="3" operator="equal">
      <formula>"þ"</formula>
    </cfRule>
  </conditionalFormatting>
  <conditionalFormatting sqref="D3">
    <cfRule type="cellIs" dxfId="15" priority="2" operator="equal">
      <formula>"þ"</formula>
    </cfRule>
  </conditionalFormatting>
  <conditionalFormatting sqref="D2">
    <cfRule type="cellIs" dxfId="14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8.6992187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111</v>
      </c>
      <c r="I1" s="93" t="s">
        <v>40</v>
      </c>
      <c r="J1" s="94" t="s">
        <v>3</v>
      </c>
      <c r="K1" s="93" t="s">
        <v>41</v>
      </c>
    </row>
    <row r="2" spans="1:11" x14ac:dyDescent="0.3">
      <c r="A2" s="144" t="s">
        <v>138</v>
      </c>
      <c r="B2" s="5" t="s">
        <v>42</v>
      </c>
      <c r="C2" s="98">
        <v>5</v>
      </c>
      <c r="D2" s="96">
        <f t="shared" ref="D2:D4" ca="1" si="0">RANDBETWEEN(1,20)</f>
        <v>15</v>
      </c>
      <c r="E2" s="95">
        <f t="shared" ref="E2:E4" ca="1" si="1">D2+C2</f>
        <v>20</v>
      </c>
      <c r="G2" s="191" t="s">
        <v>114</v>
      </c>
      <c r="H2" s="5" t="s">
        <v>117</v>
      </c>
      <c r="I2" s="98">
        <v>3</v>
      </c>
      <c r="J2" s="96">
        <f t="shared" ref="J2:J3" ca="1" si="2">RANDBETWEEN(1,20)</f>
        <v>20</v>
      </c>
      <c r="K2" s="95">
        <f t="shared" ref="K2" ca="1" si="3">J2+I2</f>
        <v>23</v>
      </c>
    </row>
    <row r="3" spans="1:11" x14ac:dyDescent="0.3">
      <c r="A3" s="142" t="s">
        <v>138</v>
      </c>
      <c r="B3" s="5" t="s">
        <v>43</v>
      </c>
      <c r="C3" s="98">
        <v>5</v>
      </c>
      <c r="D3" s="46">
        <f t="shared" ca="1" si="0"/>
        <v>13</v>
      </c>
      <c r="E3" s="45">
        <f t="shared" ca="1" si="1"/>
        <v>18</v>
      </c>
      <c r="G3" s="197" t="s">
        <v>105</v>
      </c>
      <c r="H3" s="5" t="s">
        <v>116</v>
      </c>
      <c r="I3" s="98">
        <v>2</v>
      </c>
      <c r="J3" s="96">
        <f t="shared" ca="1" si="2"/>
        <v>18</v>
      </c>
      <c r="K3" s="95">
        <f t="shared" ref="K3" ca="1" si="4">J3+I3</f>
        <v>20</v>
      </c>
    </row>
    <row r="4" spans="1:11" x14ac:dyDescent="0.3">
      <c r="A4" s="143" t="s">
        <v>138</v>
      </c>
      <c r="B4" s="97" t="s">
        <v>44</v>
      </c>
      <c r="C4" s="99">
        <v>1</v>
      </c>
      <c r="D4" s="48">
        <f t="shared" ca="1" si="0"/>
        <v>6</v>
      </c>
      <c r="E4" s="47">
        <f t="shared" ca="1" si="1"/>
        <v>7</v>
      </c>
    </row>
    <row r="5" spans="1:11" x14ac:dyDescent="0.3">
      <c r="A5" s="143" t="s">
        <v>138</v>
      </c>
      <c r="B5" s="97" t="s">
        <v>100</v>
      </c>
      <c r="C5" s="99">
        <v>3</v>
      </c>
      <c r="D5" s="48">
        <f t="shared" ref="D5:D7" ca="1" si="5">RANDBETWEEN(1,20)</f>
        <v>16</v>
      </c>
      <c r="E5" s="47">
        <f t="shared" ref="E5:E6" ca="1" si="6">D5+C5</f>
        <v>19</v>
      </c>
    </row>
    <row r="6" spans="1:11" x14ac:dyDescent="0.3">
      <c r="A6" s="143" t="s">
        <v>138</v>
      </c>
      <c r="B6" s="97" t="s">
        <v>99</v>
      </c>
      <c r="C6" s="99">
        <v>3</v>
      </c>
      <c r="D6" s="48">
        <f t="shared" ca="1" si="5"/>
        <v>20</v>
      </c>
      <c r="E6" s="47">
        <f t="shared" ca="1" si="6"/>
        <v>23</v>
      </c>
    </row>
    <row r="7" spans="1:11" x14ac:dyDescent="0.3">
      <c r="A7" s="143" t="s">
        <v>138</v>
      </c>
      <c r="B7" s="97" t="s">
        <v>139</v>
      </c>
      <c r="C7" s="99">
        <v>2</v>
      </c>
      <c r="D7" s="48">
        <f t="shared" ca="1" si="5"/>
        <v>3</v>
      </c>
      <c r="E7" s="47">
        <f t="shared" ref="E7" ca="1" si="7">D7+C7</f>
        <v>5</v>
      </c>
    </row>
  </sheetData>
  <sortState xmlns:xlrd2="http://schemas.microsoft.com/office/spreadsheetml/2017/richdata2" ref="A7:E22">
    <sortCondition ref="B7:B2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8.0976562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7.69921875" style="49" customWidth="1"/>
    <col min="7" max="7" width="1.8984375" style="49" bestFit="1" customWidth="1"/>
    <col min="8" max="8" width="6.19921875" style="49" bestFit="1" customWidth="1"/>
    <col min="9" max="9" width="7.296875" style="49" bestFit="1" customWidth="1"/>
    <col min="10" max="10" width="4.296875" style="49" bestFit="1" customWidth="1"/>
    <col min="11" max="11" width="4.79687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5" style="49" bestFit="1" customWidth="1"/>
    <col min="16" max="17" width="6.09765625" style="49" bestFit="1" customWidth="1"/>
    <col min="18" max="18" width="4.5976562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16384" width="9.69921875" style="49"/>
  </cols>
  <sheetData>
    <row r="1" spans="1:28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72</v>
      </c>
      <c r="P1" s="53" t="s">
        <v>69</v>
      </c>
      <c r="Q1" s="26" t="s">
        <v>56</v>
      </c>
      <c r="R1" s="27" t="s">
        <v>57</v>
      </c>
      <c r="S1" s="28" t="s">
        <v>70</v>
      </c>
      <c r="T1" s="23" t="s">
        <v>73</v>
      </c>
      <c r="U1" s="31" t="s">
        <v>58</v>
      </c>
      <c r="V1" s="32" t="s">
        <v>59</v>
      </c>
      <c r="W1" s="35" t="s">
        <v>60</v>
      </c>
      <c r="X1" s="54" t="s">
        <v>71</v>
      </c>
      <c r="Y1" s="36" t="s">
        <v>61</v>
      </c>
      <c r="Z1" s="34" t="s">
        <v>62</v>
      </c>
      <c r="AA1" s="32" t="s">
        <v>63</v>
      </c>
      <c r="AB1" s="33" t="s">
        <v>64</v>
      </c>
    </row>
    <row r="2" spans="1:28" ht="18.600000000000001" thickTop="1" x14ac:dyDescent="0.3">
      <c r="A2" s="167" t="s">
        <v>128</v>
      </c>
      <c r="B2" s="100">
        <v>11</v>
      </c>
      <c r="C2" s="123">
        <v>18</v>
      </c>
      <c r="D2" s="105">
        <v>19</v>
      </c>
      <c r="E2" s="168">
        <v>0</v>
      </c>
      <c r="F2" s="169" t="s">
        <v>65</v>
      </c>
      <c r="G2" s="170">
        <v>0</v>
      </c>
      <c r="H2" s="171">
        <v>9</v>
      </c>
      <c r="I2" s="172">
        <v>11</v>
      </c>
      <c r="J2" s="173"/>
      <c r="K2" s="174"/>
      <c r="L2" s="175">
        <v>4</v>
      </c>
      <c r="M2" s="205" t="s">
        <v>144</v>
      </c>
      <c r="N2" s="176"/>
      <c r="O2" s="177"/>
      <c r="P2" s="188" t="s">
        <v>103</v>
      </c>
      <c r="Q2" s="184"/>
      <c r="R2" s="190" t="s">
        <v>103</v>
      </c>
      <c r="S2" s="178"/>
      <c r="T2" s="179"/>
      <c r="U2" s="101"/>
      <c r="V2" s="102">
        <f t="shared" ref="V2:V9" si="0">SUM(H2:U2)</f>
        <v>24</v>
      </c>
      <c r="W2" s="180"/>
      <c r="X2" s="181">
        <v>7</v>
      </c>
      <c r="Y2" s="182"/>
      <c r="Z2" s="103">
        <v>21</v>
      </c>
      <c r="AA2" s="58">
        <f t="shared" ref="AA2:AA9" si="1">SUM(Y2:Z2)-(V2+W2)</f>
        <v>-3</v>
      </c>
      <c r="AB2" s="160">
        <f t="shared" ref="AB2:AB9" si="2">SMALL(Z2:AA2,1)+X2</f>
        <v>4</v>
      </c>
    </row>
    <row r="3" spans="1:28" ht="18" x14ac:dyDescent="0.3">
      <c r="A3" s="104" t="s">
        <v>130</v>
      </c>
      <c r="B3" s="100">
        <v>11</v>
      </c>
      <c r="C3" s="123">
        <v>16</v>
      </c>
      <c r="D3" s="105">
        <v>17</v>
      </c>
      <c r="E3" s="106">
        <v>0</v>
      </c>
      <c r="F3" s="107" t="s">
        <v>65</v>
      </c>
      <c r="G3" s="108">
        <v>0</v>
      </c>
      <c r="H3" s="109"/>
      <c r="I3" s="110">
        <v>5</v>
      </c>
      <c r="J3" s="111"/>
      <c r="K3" s="165"/>
      <c r="L3" s="112"/>
      <c r="M3" s="113"/>
      <c r="N3" s="114"/>
      <c r="O3" s="115"/>
      <c r="P3" s="189" t="s">
        <v>103</v>
      </c>
      <c r="Q3" s="124"/>
      <c r="R3" s="117"/>
      <c r="S3" s="118"/>
      <c r="T3" s="119"/>
      <c r="U3" s="101"/>
      <c r="V3" s="102">
        <f t="shared" si="0"/>
        <v>5</v>
      </c>
      <c r="W3" s="120"/>
      <c r="X3" s="121"/>
      <c r="Y3" s="122"/>
      <c r="Z3" s="103">
        <v>21</v>
      </c>
      <c r="AA3" s="58">
        <f t="shared" si="1"/>
        <v>16</v>
      </c>
      <c r="AB3" s="160">
        <f t="shared" si="2"/>
        <v>16</v>
      </c>
    </row>
    <row r="4" spans="1:28" x14ac:dyDescent="0.3">
      <c r="A4" s="104" t="s">
        <v>106</v>
      </c>
      <c r="B4" s="100">
        <v>11</v>
      </c>
      <c r="C4" s="123">
        <v>19</v>
      </c>
      <c r="D4" s="105">
        <v>20</v>
      </c>
      <c r="E4" s="106">
        <v>0</v>
      </c>
      <c r="F4" s="107" t="s">
        <v>65</v>
      </c>
      <c r="G4" s="108">
        <v>0</v>
      </c>
      <c r="H4" s="109"/>
      <c r="I4" s="110"/>
      <c r="J4" s="111"/>
      <c r="K4" s="174"/>
      <c r="L4" s="192"/>
      <c r="M4" s="113"/>
      <c r="N4" s="114"/>
      <c r="O4" s="115"/>
      <c r="P4" s="189" t="s">
        <v>103</v>
      </c>
      <c r="Q4" s="183"/>
      <c r="R4" s="190" t="s">
        <v>103</v>
      </c>
      <c r="S4" s="118"/>
      <c r="T4" s="119"/>
      <c r="U4" s="101"/>
      <c r="V4" s="102">
        <f t="shared" si="0"/>
        <v>0</v>
      </c>
      <c r="W4" s="120"/>
      <c r="X4" s="121"/>
      <c r="Y4" s="122"/>
      <c r="Z4" s="103">
        <v>27</v>
      </c>
      <c r="AA4" s="58">
        <f t="shared" si="1"/>
        <v>27</v>
      </c>
      <c r="AB4" s="160">
        <f t="shared" si="2"/>
        <v>27</v>
      </c>
    </row>
    <row r="5" spans="1:28" ht="18" x14ac:dyDescent="0.3">
      <c r="A5" s="104" t="s">
        <v>127</v>
      </c>
      <c r="B5" s="100">
        <v>14</v>
      </c>
      <c r="C5" s="202">
        <f>15+4</f>
        <v>19</v>
      </c>
      <c r="D5" s="203">
        <f>18+4</f>
        <v>22</v>
      </c>
      <c r="E5" s="106">
        <v>0</v>
      </c>
      <c r="F5" s="159" t="s">
        <v>65</v>
      </c>
      <c r="G5" s="108">
        <v>0</v>
      </c>
      <c r="H5" s="109"/>
      <c r="I5" s="110"/>
      <c r="J5" s="111"/>
      <c r="K5" s="165"/>
      <c r="L5" s="192"/>
      <c r="M5" s="161"/>
      <c r="N5" s="114"/>
      <c r="O5" s="115"/>
      <c r="P5" s="189" t="s">
        <v>103</v>
      </c>
      <c r="Q5" s="185" t="s">
        <v>103</v>
      </c>
      <c r="R5" s="117"/>
      <c r="S5" s="118"/>
      <c r="T5" s="119"/>
      <c r="U5" s="101"/>
      <c r="V5" s="102">
        <f t="shared" si="0"/>
        <v>0</v>
      </c>
      <c r="W5" s="120"/>
      <c r="X5" s="121">
        <v>6</v>
      </c>
      <c r="Y5" s="122"/>
      <c r="Z5" s="103">
        <v>14</v>
      </c>
      <c r="AA5" s="58">
        <f t="shared" si="1"/>
        <v>14</v>
      </c>
      <c r="AB5" s="160">
        <f t="shared" si="2"/>
        <v>20</v>
      </c>
    </row>
    <row r="6" spans="1:28" x14ac:dyDescent="0.3">
      <c r="A6" s="104" t="s">
        <v>126</v>
      </c>
      <c r="B6" s="100">
        <v>11</v>
      </c>
      <c r="C6" s="123">
        <v>12</v>
      </c>
      <c r="D6" s="105">
        <v>14</v>
      </c>
      <c r="E6" s="106">
        <v>0</v>
      </c>
      <c r="F6" s="107" t="s">
        <v>65</v>
      </c>
      <c r="G6" s="108">
        <v>0</v>
      </c>
      <c r="H6" s="109"/>
      <c r="I6" s="110"/>
      <c r="J6" s="111"/>
      <c r="K6" s="174"/>
      <c r="L6" s="192"/>
      <c r="M6" s="113"/>
      <c r="N6" s="114"/>
      <c r="O6" s="115"/>
      <c r="P6" s="189" t="s">
        <v>103</v>
      </c>
      <c r="Q6" s="185" t="s">
        <v>103</v>
      </c>
      <c r="R6" s="190"/>
      <c r="S6" s="118"/>
      <c r="T6" s="119"/>
      <c r="U6" s="101"/>
      <c r="V6" s="102">
        <f>SUM(H6:U6)</f>
        <v>0</v>
      </c>
      <c r="W6" s="120"/>
      <c r="X6" s="121"/>
      <c r="Y6" s="122"/>
      <c r="Z6" s="103">
        <v>5</v>
      </c>
      <c r="AA6" s="58">
        <f>SUM(Y6:Z6)-(V6+W6)</f>
        <v>5</v>
      </c>
      <c r="AB6" s="160">
        <f>SMALL(Z6:AA6,1)+X6</f>
        <v>5</v>
      </c>
    </row>
    <row r="7" spans="1:28" ht="18" x14ac:dyDescent="0.3">
      <c r="A7" s="196" t="s">
        <v>131</v>
      </c>
      <c r="B7" s="100">
        <v>12</v>
      </c>
      <c r="C7" s="123">
        <v>15</v>
      </c>
      <c r="D7" s="105">
        <v>18</v>
      </c>
      <c r="E7" s="106">
        <v>0</v>
      </c>
      <c r="F7" s="159" t="s">
        <v>65</v>
      </c>
      <c r="G7" s="108">
        <v>0</v>
      </c>
      <c r="H7" s="109">
        <v>18</v>
      </c>
      <c r="I7" s="110"/>
      <c r="J7" s="111"/>
      <c r="K7" s="165"/>
      <c r="L7" s="192">
        <v>4</v>
      </c>
      <c r="M7" s="161"/>
      <c r="N7" s="114"/>
      <c r="O7" s="115"/>
      <c r="P7" s="189" t="s">
        <v>103</v>
      </c>
      <c r="Q7" s="185" t="s">
        <v>103</v>
      </c>
      <c r="R7" s="117"/>
      <c r="S7" s="118"/>
      <c r="T7" s="119"/>
      <c r="U7" s="101"/>
      <c r="V7" s="102">
        <f t="shared" ref="V7" si="3">SUM(H7:U7)</f>
        <v>22</v>
      </c>
      <c r="W7" s="120"/>
      <c r="X7" s="121"/>
      <c r="Y7" s="122">
        <v>13</v>
      </c>
      <c r="Z7" s="103">
        <v>21</v>
      </c>
      <c r="AA7" s="58">
        <f t="shared" ref="AA7" si="4">SUM(Y7:Z7)-(V7+W7)</f>
        <v>12</v>
      </c>
      <c r="AB7" s="160">
        <f t="shared" ref="AB7" si="5">SMALL(Z7:AA7,1)+X7</f>
        <v>12</v>
      </c>
    </row>
    <row r="8" spans="1:28" x14ac:dyDescent="0.3">
      <c r="A8" s="200" t="s">
        <v>135</v>
      </c>
      <c r="B8" s="100">
        <v>11</v>
      </c>
      <c r="C8" s="123">
        <v>12</v>
      </c>
      <c r="D8" s="105">
        <v>13</v>
      </c>
      <c r="E8" s="106">
        <v>0</v>
      </c>
      <c r="F8" s="159" t="s">
        <v>65</v>
      </c>
      <c r="G8" s="108">
        <v>0</v>
      </c>
      <c r="H8" s="109">
        <v>21</v>
      </c>
      <c r="I8" s="110"/>
      <c r="J8" s="111"/>
      <c r="K8" s="165"/>
      <c r="L8" s="192"/>
      <c r="M8" s="161"/>
      <c r="N8" s="114"/>
      <c r="O8" s="115"/>
      <c r="P8" s="116"/>
      <c r="Q8" s="183"/>
      <c r="R8" s="117"/>
      <c r="S8" s="118"/>
      <c r="T8" s="119"/>
      <c r="U8" s="101"/>
      <c r="V8" s="102">
        <f t="shared" si="0"/>
        <v>21</v>
      </c>
      <c r="W8" s="120"/>
      <c r="X8" s="121"/>
      <c r="Y8" s="122">
        <v>9</v>
      </c>
      <c r="Z8" s="103">
        <v>24</v>
      </c>
      <c r="AA8" s="58">
        <f t="shared" si="1"/>
        <v>12</v>
      </c>
      <c r="AB8" s="160">
        <f t="shared" si="2"/>
        <v>12</v>
      </c>
    </row>
    <row r="9" spans="1:28" x14ac:dyDescent="0.3">
      <c r="A9" s="200" t="s">
        <v>136</v>
      </c>
      <c r="B9" s="100">
        <v>13</v>
      </c>
      <c r="C9" s="123">
        <v>10</v>
      </c>
      <c r="D9" s="105">
        <v>13</v>
      </c>
      <c r="E9" s="106">
        <v>0</v>
      </c>
      <c r="F9" s="159" t="s">
        <v>65</v>
      </c>
      <c r="G9" s="108">
        <v>0</v>
      </c>
      <c r="H9" s="109">
        <v>21</v>
      </c>
      <c r="I9" s="110">
        <v>8</v>
      </c>
      <c r="J9" s="111"/>
      <c r="K9" s="165"/>
      <c r="L9" s="192"/>
      <c r="M9" s="161"/>
      <c r="N9" s="114"/>
      <c r="O9" s="115"/>
      <c r="P9" s="116"/>
      <c r="Q9" s="183"/>
      <c r="R9" s="117"/>
      <c r="S9" s="118"/>
      <c r="T9" s="119"/>
      <c r="U9" s="101"/>
      <c r="V9" s="102">
        <f t="shared" si="0"/>
        <v>29</v>
      </c>
      <c r="W9" s="120"/>
      <c r="X9" s="121"/>
      <c r="Y9" s="122">
        <v>3</v>
      </c>
      <c r="Z9" s="103">
        <v>21</v>
      </c>
      <c r="AA9" s="58">
        <f t="shared" si="1"/>
        <v>-5</v>
      </c>
      <c r="AB9" s="160">
        <f t="shared" si="2"/>
        <v>-5</v>
      </c>
    </row>
    <row r="10" spans="1:28" x14ac:dyDescent="0.3">
      <c r="A10" s="145" t="s">
        <v>121</v>
      </c>
      <c r="B10" s="198">
        <f>13-2</f>
        <v>11</v>
      </c>
      <c r="C10" s="123">
        <f>15</f>
        <v>15</v>
      </c>
      <c r="D10" s="199">
        <f>20-2</f>
        <v>18</v>
      </c>
      <c r="E10" s="106">
        <v>0</v>
      </c>
      <c r="F10" s="159" t="s">
        <v>65</v>
      </c>
      <c r="G10" s="108">
        <v>0</v>
      </c>
      <c r="H10" s="109">
        <v>80</v>
      </c>
      <c r="I10" s="110"/>
      <c r="J10" s="111"/>
      <c r="K10" s="165"/>
      <c r="L10" s="192"/>
      <c r="M10" s="161"/>
      <c r="N10" s="114"/>
      <c r="O10" s="115"/>
      <c r="P10" s="116"/>
      <c r="Q10" s="183"/>
      <c r="R10" s="117"/>
      <c r="S10" s="118"/>
      <c r="T10" s="119"/>
      <c r="U10" s="101"/>
      <c r="V10" s="102">
        <f t="shared" ref="V10" si="6">SUM(H10:U10)</f>
        <v>80</v>
      </c>
      <c r="W10" s="120"/>
      <c r="X10" s="121">
        <v>10</v>
      </c>
      <c r="Y10" s="122">
        <v>16</v>
      </c>
      <c r="Z10" s="103">
        <v>48</v>
      </c>
      <c r="AA10" s="58">
        <f t="shared" ref="AA10" si="7">SUM(Y10:Z10)-(V10+W10)</f>
        <v>-16</v>
      </c>
      <c r="AB10" s="160">
        <f t="shared" ref="AB10" si="8">SMALL(Z10:AA10,1)+X10</f>
        <v>-6</v>
      </c>
    </row>
    <row r="11" spans="1:28" x14ac:dyDescent="0.3">
      <c r="A11" s="196" t="s">
        <v>138</v>
      </c>
      <c r="B11" s="100">
        <v>12</v>
      </c>
      <c r="C11" s="123">
        <v>12</v>
      </c>
      <c r="D11" s="105">
        <v>14</v>
      </c>
      <c r="E11" s="106">
        <v>0</v>
      </c>
      <c r="F11" s="159" t="s">
        <v>65</v>
      </c>
      <c r="G11" s="108">
        <v>0</v>
      </c>
      <c r="H11" s="109">
        <v>13</v>
      </c>
      <c r="I11" s="110"/>
      <c r="J11" s="111"/>
      <c r="K11" s="165"/>
      <c r="L11" s="192"/>
      <c r="M11" s="161"/>
      <c r="N11" s="114"/>
      <c r="O11" s="115"/>
      <c r="P11" s="116"/>
      <c r="Q11" s="183"/>
      <c r="R11" s="117"/>
      <c r="S11" s="118"/>
      <c r="T11" s="119"/>
      <c r="U11" s="101"/>
      <c r="V11" s="102">
        <f t="shared" ref="V11" si="9">SUM(H11:U11)</f>
        <v>13</v>
      </c>
      <c r="W11" s="120"/>
      <c r="X11" s="121"/>
      <c r="Y11" s="122"/>
      <c r="Z11" s="103">
        <v>13</v>
      </c>
      <c r="AA11" s="58">
        <f t="shared" ref="AA11" si="10">SUM(Y11:Z11)-(V11+W11)</f>
        <v>0</v>
      </c>
      <c r="AB11" s="160">
        <f t="shared" ref="AB11" si="11">SMALL(Z11:AA11,1)+X11</f>
        <v>0</v>
      </c>
    </row>
  </sheetData>
  <sortState xmlns:xlrd2="http://schemas.microsoft.com/office/spreadsheetml/2017/richdata2" ref="A2:AB9">
    <sortCondition ref="A2:A9"/>
  </sortState>
  <conditionalFormatting sqref="AB5 AB2 AB8:AB9">
    <cfRule type="cellIs" dxfId="13" priority="127" stopIfTrue="1" operator="lessThan">
      <formula>0.5</formula>
    </cfRule>
    <cfRule type="cellIs" dxfId="12" priority="128" operator="lessThan">
      <formula>0.5*Z2</formula>
    </cfRule>
  </conditionalFormatting>
  <conditionalFormatting sqref="AB3">
    <cfRule type="cellIs" dxfId="11" priority="25" stopIfTrue="1" operator="lessThan">
      <formula>0.5</formula>
    </cfRule>
    <cfRule type="cellIs" dxfId="10" priority="26" operator="lessThan">
      <formula>0.5*Z3</formula>
    </cfRule>
  </conditionalFormatting>
  <conditionalFormatting sqref="AB4">
    <cfRule type="cellIs" dxfId="9" priority="9" stopIfTrue="1" operator="lessThan">
      <formula>0.5</formula>
    </cfRule>
    <cfRule type="cellIs" dxfId="8" priority="10" operator="lessThan">
      <formula>0.5*Z4</formula>
    </cfRule>
  </conditionalFormatting>
  <conditionalFormatting sqref="AB7">
    <cfRule type="cellIs" dxfId="7" priority="7" stopIfTrue="1" operator="lessThan">
      <formula>0.5</formula>
    </cfRule>
    <cfRule type="cellIs" dxfId="6" priority="8" operator="lessThan">
      <formula>0.5*Z7</formula>
    </cfRule>
  </conditionalFormatting>
  <conditionalFormatting sqref="AB10">
    <cfRule type="cellIs" dxfId="5" priority="5" stopIfTrue="1" operator="lessThan">
      <formula>0.5</formula>
    </cfRule>
    <cfRule type="cellIs" dxfId="4" priority="6" operator="lessThan">
      <formula>0.5*Z10</formula>
    </cfRule>
  </conditionalFormatting>
  <conditionalFormatting sqref="AB6">
    <cfRule type="cellIs" dxfId="3" priority="3" stopIfTrue="1" operator="lessThan">
      <formula>0.5</formula>
    </cfRule>
    <cfRule type="cellIs" dxfId="2" priority="4" operator="lessThan">
      <formula>0.5*Z6</formula>
    </cfRule>
  </conditionalFormatting>
  <conditionalFormatting sqref="AB11">
    <cfRule type="cellIs" dxfId="1" priority="1" stopIfTrue="1" operator="lessThan">
      <formula>0.5</formula>
    </cfRule>
    <cfRule type="cellIs" dxfId="0" priority="2" operator="lessThan">
      <formula>0.5*Z11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6</v>
      </c>
      <c r="E2" s="7">
        <f ca="1">RANDBETWEEN(1,3)+RANDBETWEEN(1,3)+RANDBETWEEN(1,3)</f>
        <v>9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3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8</v>
      </c>
      <c r="H3" s="11">
        <f ca="1">RANDBETWEEN(1,4)+RANDBETWEEN(1,4)+RANDBETWEEN(1,4)+RANDBETWEEN(1,4)+RANDBETWEEN(1,4)+RANDBETWEEN(1,4)</f>
        <v>10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9</v>
      </c>
      <c r="E4" s="10">
        <f ca="1">RANDBETWEEN(1,6)+RANDBETWEEN(1,6)+RANDBETWEEN(1,6)</f>
        <v>7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11</v>
      </c>
      <c r="E5" s="10">
        <f ca="1">RANDBETWEEN(1,8)+RANDBETWEEN(1,8)+RANDBETWEEN(1,8)</f>
        <v>17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35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19</v>
      </c>
      <c r="E6" s="10">
        <f ca="1">RANDBETWEEN(1,10)+RANDBETWEEN(1,10)+RANDBETWEEN(1,10)</f>
        <v>12</v>
      </c>
      <c r="F6" s="10">
        <f ca="1">RANDBETWEEN(1,10)+RANDBETWEEN(1,10)+RANDBETWEEN(1,10)+RANDBETWEEN(1,10)</f>
        <v>25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19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19</v>
      </c>
      <c r="E7" s="10">
        <f ca="1">RANDBETWEEN(1,12)+RANDBETWEEN(1,12)+RANDBETWEEN(1,12)</f>
        <v>10</v>
      </c>
      <c r="F7" s="10">
        <f ca="1">RANDBETWEEN(1,12)+RANDBETWEEN(1,12)+RANDBETWEEN(1,12)+RANDBETWEEN(1,12)</f>
        <v>16</v>
      </c>
      <c r="G7" s="10">
        <f ca="1">RANDBETWEEN(1,12)+RANDBETWEEN(1,12)+RANDBETWEEN(1,12)+RANDBETWEEN(1,12)+RANDBETWEEN(1,12)</f>
        <v>19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9</v>
      </c>
      <c r="D8" s="10">
        <f ca="1">RANDBETWEEN(1,20)+RANDBETWEEN(1,20)</f>
        <v>18</v>
      </c>
      <c r="E8" s="10">
        <f ca="1">RANDBETWEEN(1,20)+RANDBETWEEN(1,20)+RANDBETWEEN(1,20)</f>
        <v>36</v>
      </c>
      <c r="F8" s="10">
        <f ca="1">RANDBETWEEN(1,20)+RANDBETWEEN(1,20)+RANDBETWEEN(1,20)+RANDBETWEEN(1,20)</f>
        <v>36</v>
      </c>
      <c r="G8" s="10">
        <f ca="1">RANDBETWEEN(1,20)+RANDBETWEEN(1,20)+RANDBETWEEN(1,20)+RANDBETWEEN(1,20)+RANDBETWEEN(1,20)</f>
        <v>72</v>
      </c>
      <c r="H8" s="11">
        <f ca="1">RANDBETWEEN(1,20)+RANDBETWEEN(1,20)+RANDBETWEEN(1,20)+RANDBETWEEN(1,20)+RANDBETWEEN(1,20)+RANDBETWEEN(1,20)</f>
        <v>62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</v>
      </c>
      <c r="D9" s="13">
        <f ca="1">RANDBETWEEN(1,100)+RANDBETWEEN(1,100)</f>
        <v>106</v>
      </c>
      <c r="E9" s="13">
        <f ca="1">RANDBETWEEN(1,100)+RANDBETWEEN(1,100)+RANDBETWEEN(1,100)</f>
        <v>203</v>
      </c>
      <c r="F9" s="13">
        <f ca="1">RANDBETWEEN(1,100)+RANDBETWEEN(1,100)+RANDBETWEEN(1,100)+RANDBETWEEN(1,100)</f>
        <v>136</v>
      </c>
      <c r="G9" s="13">
        <f ca="1">RANDBETWEEN(1,100)+RANDBETWEEN(1,100)+RANDBETWEEN(1,100)+RANDBETWEEN(1,100)+RANDBETWEEN(1,100)</f>
        <v>216</v>
      </c>
      <c r="H9" s="14">
        <f ca="1">RANDBETWEEN(1,100)+RANDBETWEEN(1,100)+RANDBETWEEN(1,100)+RANDBETWEEN(1,100)+RANDBETWEEN(1,100)+RANDBETWEEN(1,100)</f>
        <v>407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2021-11-14T19:40:20Z</dcterms:modified>
</cp:coreProperties>
</file>