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DBCB6D22-8B83-4045-9D3A-2C92A410C87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hps" sheetId="5" r:id="rId3"/>
    <sheet name="Rolls" sheetId="4" r:id="rId4"/>
  </sheets>
  <externalReferences>
    <externalReference r:id="rId5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0" l="1"/>
  <c r="K4" i="10" s="1"/>
  <c r="M4" i="10" s="1"/>
  <c r="J3" i="10" l="1"/>
  <c r="K3" i="10" s="1"/>
  <c r="M3" i="10" s="1"/>
  <c r="D5" i="1" l="1"/>
  <c r="E3" i="1"/>
  <c r="W3" i="5" l="1"/>
  <c r="AB3" i="5" s="1"/>
  <c r="AC3" i="5" s="1"/>
  <c r="J10" i="10" l="1"/>
  <c r="K10" i="10" s="1"/>
  <c r="M10" i="10" s="1"/>
  <c r="J12" i="10" l="1"/>
  <c r="K12" i="10" s="1"/>
  <c r="M12" i="10" s="1"/>
  <c r="J11" i="10"/>
  <c r="K11" i="10" s="1"/>
  <c r="M11" i="10" s="1"/>
  <c r="J9" i="10" l="1"/>
  <c r="K9" i="10" s="1"/>
  <c r="M9" i="10" s="1"/>
  <c r="J8" i="10"/>
  <c r="K8" i="10" s="1"/>
  <c r="M8" i="10" s="1"/>
  <c r="E2" i="1" l="1"/>
  <c r="I5" i="1" l="1"/>
  <c r="M5" i="1"/>
  <c r="D4" i="4" l="1"/>
  <c r="J5" i="10" l="1"/>
  <c r="K5" i="10" s="1"/>
  <c r="M5" i="10" s="1"/>
  <c r="J2" i="10"/>
  <c r="K2" i="10" s="1"/>
  <c r="M2" i="10" s="1"/>
  <c r="I4" i="1" l="1"/>
  <c r="W2" i="5" l="1"/>
  <c r="AB2" i="5" s="1"/>
  <c r="AC2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6" i="1"/>
  <c r="M8" i="1" l="1"/>
  <c r="I7" i="1"/>
  <c r="M9" i="1" s="1"/>
  <c r="M10" i="1"/>
  <c r="M6" i="1" l="1"/>
  <c r="M4" i="1"/>
  <c r="M12" i="1" s="1"/>
</calcChain>
</file>

<file path=xl/sharedStrings.xml><?xml version="1.0" encoding="utf-8"?>
<sst xmlns="http://schemas.openxmlformats.org/spreadsheetml/2006/main" count="168" uniqueCount="92">
  <si>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</si>
  <si>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</si>
  <si>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</si>
  <si>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</si>
  <si>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</si>
  <si>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</si>
  <si>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</si>
  <si>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</si>
  <si>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</si>
  <si>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</si>
  <si>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</si>
  <si>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</si>
  <si>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</si>
  <si>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</si>
  <si>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</si>
  <si>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</si>
  <si>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</si>
  <si>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</si>
  <si>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</si>
  <si>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</si>
  <si>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</si>
  <si>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</si>
  <si>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</si>
  <si>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</si>
  <si>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</si>
  <si>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</si>
  <si>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</si>
  <si>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</si>
  <si>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</si>
  <si>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</si>
  <si>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</si>
  <si>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</si>
  <si>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</si>
  <si>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</si>
  <si>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</si>
  <si>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</si>
  <si>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</si>
  <si>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</si>
  <si>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</si>
  <si>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</si>
  <si>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</si>
  <si>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</si>
  <si>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</si>
  <si>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</si>
  <si>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</si>
  <si>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</si>
  <si>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</si>
  <si>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</si>
  <si>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</si>
  <si>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</si>
  <si>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</si>
  <si>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</si>
  <si>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</si>
  <si>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</si>
  <si>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</si>
  <si>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</si>
  <si>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</si>
  <si>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</si>
  <si>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</si>
  <si>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</si>
  <si>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</si>
  <si>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</si>
  <si>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</si>
  <si>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</si>
  <si>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</si>
  <si>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</si>
  <si>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</si>
  <si>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</si>
  <si>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</si>
  <si>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</si>
  <si>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</si>
  <si>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</si>
  <si>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</si>
  <si>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</si>
  <si>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þ</t>
  </si>
  <si>
    <t>1 hr/lvl</t>
  </si>
  <si>
    <t>10 min/lvl</t>
  </si>
  <si>
    <t>1 min/lvl</t>
  </si>
  <si>
    <t>1 rnd/lvl</t>
  </si>
  <si>
    <t>Specific Time</t>
  </si>
  <si>
    <t>Avg. ECL/CR</t>
  </si>
  <si>
    <t>Imm</t>
  </si>
  <si>
    <t>Elsabet</t>
  </si>
  <si>
    <t>Favored Soul</t>
  </si>
  <si>
    <t>Protection from Evil</t>
  </si>
  <si>
    <t>Protection Devotion</t>
  </si>
  <si>
    <r>
      <t>Elsabet</t>
    </r>
    <r>
      <rPr>
        <b/>
        <vertAlign val="superscript"/>
        <sz val="12"/>
        <color theme="1"/>
        <rFont val="Times New Roman"/>
        <family val="1"/>
      </rPr>
      <t>PD</t>
    </r>
  </si>
  <si>
    <t>Party</t>
  </si>
  <si>
    <t>Lauren</t>
  </si>
  <si>
    <t>Duskblade</t>
  </si>
  <si>
    <t>Bull’s Strength</t>
  </si>
  <si>
    <t>Divine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</si>
</sst>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9" fontId="3" fillId="0" borderId="0" applyFont="0" applyFill="0" applyBorder="0" applyAlignment="0" applyProtection="0"/>
    <xf numFmtId="0" fontId="16" fillId="0" borderId="0"/>
    <xf numFmtId="0" fontId="17" fillId="0" borderId="0"/>
    <xf numFmtId="9" fontId="1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9" xfId="0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9" fillId="23" borderId="25" xfId="11" applyNumberFormat="1" applyFont="1" applyFill="1" applyBorder="1" applyAlignment="1">
      <alignment horizontal="center" vertical="center" shrinkToFit="1"/>
    </xf>
    <xf numFmtId="0" fontId="19" fillId="20" borderId="25" xfId="11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29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2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right" vertical="center"/>
    </xf>
    <xf numFmtId="164" fontId="0" fillId="3" borderId="34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right" vertical="center"/>
    </xf>
    <xf numFmtId="164" fontId="7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39" xfId="0" applyNumberFormat="1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24" borderId="44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23" fillId="9" borderId="4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FF"/>
      <color rgb="FF00FF00"/>
      <color rgb="FF0033CC"/>
      <color rgb="FFFF6600"/>
      <color rgb="FF00CCFF"/>
      <color rgb="FFFF9900"/>
      <color rgb="FF663300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14</c:v>
                </c:pt>
                <c:pt idx="3">
                  <c:v>21</c:v>
                </c:pt>
                <c:pt idx="4">
                  <c:v>22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9</c:v>
                </c:pt>
                <c:pt idx="3">
                  <c:v>22</c:v>
                </c:pt>
                <c:pt idx="4">
                  <c:v>35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24</c:v>
                </c:pt>
                <c:pt idx="2">
                  <c:v>18</c:v>
                </c:pt>
                <c:pt idx="3">
                  <c:v>37</c:v>
                </c:pt>
                <c:pt idx="4">
                  <c:v>67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  <c:pt idx="5">
                  <c:v>21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19</c:v>
                </c:pt>
                <c:pt idx="4">
                  <c:v>14</c:v>
                </c:pt>
                <c:pt idx="5">
                  <c:v>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21</c:v>
                </c:pt>
                <c:pt idx="3">
                  <c:v>19</c:v>
                </c:pt>
                <c:pt idx="4">
                  <c:v>26</c:v>
                </c:pt>
                <c:pt idx="5">
                  <c:v>22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22</c:v>
                </c:pt>
                <c:pt idx="3">
                  <c:v>27</c:v>
                </c:pt>
                <c:pt idx="4">
                  <c:v>35</c:v>
                </c:pt>
                <c:pt idx="5">
                  <c:v>35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31</c:v>
                </c:pt>
                <c:pt idx="4">
                  <c:v>26</c:v>
                </c:pt>
                <c:pt idx="5">
                  <c:v>39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14</c:v>
                </c:pt>
                <c:pt idx="3">
                  <c:v>21</c:v>
                </c:pt>
                <c:pt idx="4">
                  <c:v>22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16</c:v>
                </c:pt>
                <c:pt idx="2">
                  <c:v>14</c:v>
                </c:pt>
                <c:pt idx="3">
                  <c:v>26</c:v>
                </c:pt>
                <c:pt idx="4">
                  <c:v>35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9</c:v>
                </c:pt>
                <c:pt idx="3">
                  <c:v>22</c:v>
                </c:pt>
                <c:pt idx="4">
                  <c:v>35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3</c:v>
                </c:pt>
                <c:pt idx="1">
                  <c:v>24</c:v>
                </c:pt>
                <c:pt idx="2">
                  <c:v>18</c:v>
                </c:pt>
                <c:pt idx="3">
                  <c:v>37</c:v>
                </c:pt>
                <c:pt idx="4">
                  <c:v>67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zoomScaleNormal="100" workbookViewId="0"/>
  </sheetViews>
  <sheetFormatPr defaultRowHeight="15.6" x14ac:dyDescent="0.3"/>
  <cols>
    <col min="1" max="1" width="9.5" style="42" bestFit="1" customWidth="1"/>
    <col min="2" max="2" width="6.296875" style="45" bestFit="1" customWidth="1"/>
    <col min="3" max="3" width="8.5" style="45" bestFit="1" customWidth="1"/>
    <col min="4" max="4" width="4.296875" style="45" bestFit="1" customWidth="1"/>
    <col min="5" max="5" width="8.3984375" style="45" bestFit="1" customWidth="1"/>
    <col min="6" max="6" width="5.69921875" style="45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16.69921875" style="42" bestFit="1" customWidth="1"/>
    <col min="11" max="11" width="1.3984375" style="42" bestFit="1" customWidth="1"/>
    <col min="12" max="12" width="19.59765625" style="42" bestFit="1" customWidth="1"/>
    <col min="13" max="13" width="3.69921875" style="42" bestFit="1" customWidth="1"/>
    <col min="14" max="14" width="9.296875" style="42" bestFit="1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H1" s="38" t="s">
        <v>21</v>
      </c>
      <c r="I1" s="38"/>
      <c r="J1" s="38"/>
      <c r="K1" s="38"/>
      <c r="L1" s="38" t="s">
        <v>72</v>
      </c>
      <c r="M1" s="38"/>
      <c r="N1" s="38"/>
    </row>
    <row r="2" spans="1:14" ht="16.8" thickTop="1" thickBot="1" x14ac:dyDescent="0.35">
      <c r="A2" s="64" t="s">
        <v>82</v>
      </c>
      <c r="B2" s="64">
        <v>1</v>
      </c>
      <c r="C2" s="43">
        <v>4</v>
      </c>
      <c r="D2" s="44">
        <v>13</v>
      </c>
      <c r="E2" s="43">
        <f>SUM(C2:D2)</f>
        <v>17</v>
      </c>
      <c r="F2" s="43" t="s">
        <v>6</v>
      </c>
      <c r="H2" s="65" t="s">
        <v>0</v>
      </c>
      <c r="I2" s="66" t="s">
        <v>22</v>
      </c>
      <c r="J2" s="67" t="s">
        <v>23</v>
      </c>
      <c r="L2" s="104" t="s">
        <v>0</v>
      </c>
      <c r="M2" s="105" t="s">
        <v>73</v>
      </c>
      <c r="N2" s="106" t="s">
        <v>55</v>
      </c>
    </row>
    <row r="3" spans="1:14" ht="16.2" thickBot="1" x14ac:dyDescent="0.35">
      <c r="A3" s="130" t="s">
        <v>88</v>
      </c>
      <c r="B3" s="130">
        <v>2</v>
      </c>
      <c r="C3" s="43">
        <v>0</v>
      </c>
      <c r="D3" s="44">
        <v>12</v>
      </c>
      <c r="E3" s="43">
        <f>SUM(C3:D3)</f>
        <v>12</v>
      </c>
      <c r="F3" s="43" t="s">
        <v>6</v>
      </c>
      <c r="H3" s="119" t="s">
        <v>82</v>
      </c>
      <c r="I3" s="120">
        <v>5</v>
      </c>
      <c r="J3" s="121" t="s">
        <v>83</v>
      </c>
      <c r="L3" s="108" t="s">
        <v>88</v>
      </c>
      <c r="M3" s="109">
        <v>5</v>
      </c>
      <c r="N3" s="110" t="s">
        <v>89</v>
      </c>
    </row>
    <row r="4" spans="1:14" x14ac:dyDescent="0.3">
      <c r="H4" s="69" t="s">
        <v>24</v>
      </c>
      <c r="I4" s="70">
        <f>SUM(I3:I3)</f>
        <v>5</v>
      </c>
      <c r="J4" s="68"/>
      <c r="L4" s="111" t="s">
        <v>24</v>
      </c>
      <c r="M4" s="112">
        <f>SUM(M3:M3)</f>
        <v>5</v>
      </c>
      <c r="N4" s="107"/>
    </row>
    <row r="5" spans="1:14" x14ac:dyDescent="0.3">
      <c r="D5" s="44">
        <f ca="1">RANDBETWEEN(1,20)</f>
        <v>9</v>
      </c>
      <c r="H5" s="69" t="s">
        <v>25</v>
      </c>
      <c r="I5" s="70">
        <f>COUNT(I3:I3)</f>
        <v>1</v>
      </c>
      <c r="J5" s="71"/>
      <c r="L5" s="111" t="s">
        <v>80</v>
      </c>
      <c r="M5" s="112">
        <f>AVERAGE(M3:M3)</f>
        <v>5</v>
      </c>
      <c r="N5" s="107"/>
    </row>
    <row r="6" spans="1:14" ht="16.2" thickBot="1" x14ac:dyDescent="0.35">
      <c r="H6" s="69" t="s">
        <v>26</v>
      </c>
      <c r="I6" s="72">
        <f>I4/4</f>
        <v>1.25</v>
      </c>
      <c r="J6" s="68" t="s">
        <v>27</v>
      </c>
      <c r="L6" s="113" t="s">
        <v>25</v>
      </c>
      <c r="M6" s="114">
        <f>COUNT(M3:M3)</f>
        <v>1</v>
      </c>
      <c r="N6" s="115"/>
    </row>
    <row r="7" spans="1:14" ht="16.8" thickTop="1" thickBot="1" x14ac:dyDescent="0.35">
      <c r="H7" s="73" t="s">
        <v>28</v>
      </c>
      <c r="I7" s="74">
        <f>I6*2</f>
        <v>2.5</v>
      </c>
      <c r="J7" s="75" t="s">
        <v>29</v>
      </c>
    </row>
    <row r="8" spans="1:14" ht="16.2" thickTop="1" x14ac:dyDescent="0.3">
      <c r="H8" s="76"/>
      <c r="I8" s="76"/>
      <c r="J8" s="76"/>
      <c r="L8" s="77" t="s">
        <v>30</v>
      </c>
      <c r="M8" s="78">
        <f>I6</f>
        <v>1.25</v>
      </c>
      <c r="N8" s="76"/>
    </row>
    <row r="9" spans="1:14" x14ac:dyDescent="0.3">
      <c r="L9" s="77" t="s">
        <v>31</v>
      </c>
      <c r="M9" s="78">
        <f>I7</f>
        <v>2.5</v>
      </c>
      <c r="N9" s="76"/>
    </row>
    <row r="10" spans="1:14" x14ac:dyDescent="0.3">
      <c r="L10" s="77" t="s">
        <v>32</v>
      </c>
      <c r="M10" s="78">
        <f>I4</f>
        <v>5</v>
      </c>
      <c r="N10" s="76"/>
    </row>
    <row r="11" spans="1:14" x14ac:dyDescent="0.3">
      <c r="N11" s="76"/>
    </row>
    <row r="12" spans="1:14" x14ac:dyDescent="0.3">
      <c r="L12" s="79" t="s">
        <v>33</v>
      </c>
      <c r="M12" s="78">
        <f>M4</f>
        <v>5</v>
      </c>
    </row>
  </sheetData>
  <sortState xmlns:xlrd2="http://schemas.microsoft.com/office/spreadsheetml/2017/richdata2" ref="A2:F3">
    <sortCondition descending="1" ref="E2:E3"/>
    <sortCondition descending="1" ref="C2:C3"/>
  </sortState>
  <conditionalFormatting sqref="M12">
    <cfRule type="cellIs" dxfId="86" priority="1434" operator="greaterThan">
      <formula>$M$10</formula>
    </cfRule>
    <cfRule type="cellIs" dxfId="85" priority="1435" operator="between">
      <formula>$M$9</formula>
      <formula>$M$10</formula>
    </cfRule>
    <cfRule type="cellIs" dxfId="84" priority="1436" operator="between">
      <formula>$M$8</formula>
      <formula>$M$9</formula>
    </cfRule>
    <cfRule type="cellIs" dxfId="83" priority="1437" operator="lessThan">
      <formula>$M$8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5" bestFit="1" customWidth="1"/>
    <col min="2" max="2" width="20.19921875" style="45" bestFit="1" customWidth="1"/>
    <col min="3" max="3" width="7.296875" style="45" bestFit="1" customWidth="1"/>
    <col min="4" max="4" width="3.59765625" style="45" bestFit="1" customWidth="1"/>
    <col min="5" max="5" width="7.796875" style="45" bestFit="1" customWidth="1"/>
    <col min="6" max="6" width="8" style="45" bestFit="1" customWidth="1"/>
    <col min="7" max="7" width="9" style="45" bestFit="1" customWidth="1"/>
    <col min="8" max="8" width="6.796875" style="45" bestFit="1" customWidth="1"/>
    <col min="9" max="9" width="7.5" style="45" bestFit="1" customWidth="1"/>
    <col min="10" max="10" width="8.5" style="45" bestFit="1" customWidth="1"/>
    <col min="11" max="11" width="8.796875" style="45" bestFit="1" customWidth="1"/>
    <col min="12" max="12" width="7.296875" style="57" bestFit="1" customWidth="1"/>
    <col min="13" max="13" width="7.5" style="57" bestFit="1" customWidth="1"/>
    <col min="14" max="14" width="2.296875" style="45" customWidth="1"/>
    <col min="15" max="15" width="7.59765625" style="45" bestFit="1" customWidth="1"/>
    <col min="16" max="16" width="6.3984375" style="45" bestFit="1" customWidth="1"/>
    <col min="17" max="19" width="10.19921875" style="45" customWidth="1"/>
    <col min="20" max="20" width="11.09765625" style="45" customWidth="1"/>
    <col min="21" max="16384" width="8.796875" style="45"/>
  </cols>
  <sheetData>
    <row r="1" spans="1:17" s="53" customFormat="1" ht="31.8" thickBot="1" x14ac:dyDescent="0.35">
      <c r="A1" s="52" t="s">
        <v>62</v>
      </c>
      <c r="B1" s="58" t="s">
        <v>63</v>
      </c>
      <c r="C1" s="58" t="s">
        <v>64</v>
      </c>
      <c r="D1" s="52" t="s">
        <v>65</v>
      </c>
      <c r="E1" s="52" t="s">
        <v>78</v>
      </c>
      <c r="F1" s="52" t="s">
        <v>77</v>
      </c>
      <c r="G1" s="52" t="s">
        <v>76</v>
      </c>
      <c r="H1" s="52" t="s">
        <v>75</v>
      </c>
      <c r="I1" s="52" t="s">
        <v>79</v>
      </c>
      <c r="J1" s="52" t="s">
        <v>66</v>
      </c>
      <c r="K1" s="52" t="s">
        <v>67</v>
      </c>
      <c r="L1" s="52" t="s">
        <v>68</v>
      </c>
      <c r="M1" s="52" t="s">
        <v>69</v>
      </c>
      <c r="O1" s="61" t="s">
        <v>70</v>
      </c>
      <c r="P1" s="62">
        <v>1</v>
      </c>
    </row>
    <row r="2" spans="1:17" ht="16.8" x14ac:dyDescent="0.3">
      <c r="A2" s="123" t="s">
        <v>82</v>
      </c>
      <c r="B2" s="59" t="s">
        <v>84</v>
      </c>
      <c r="C2" s="60"/>
      <c r="D2" s="54">
        <v>5</v>
      </c>
      <c r="E2" s="55" t="s">
        <v>71</v>
      </c>
      <c r="F2" s="55" t="s">
        <v>74</v>
      </c>
      <c r="G2" s="55" t="s">
        <v>71</v>
      </c>
      <c r="H2" s="55" t="s">
        <v>71</v>
      </c>
      <c r="I2" s="54"/>
      <c r="J2" s="54">
        <f t="shared" ref="J2:J12" si="0">IF($E2="þ",$D2,IF($F2="þ",($D2*10),IF($G2="þ",($D2*100),IF($H2="þ",($D2*600),$I2))))</f>
        <v>50</v>
      </c>
      <c r="K2" s="54">
        <f t="shared" ref="K2:K5" si="1">J2+C2</f>
        <v>50</v>
      </c>
      <c r="L2" s="55" t="s">
        <v>71</v>
      </c>
      <c r="M2" s="56" t="str">
        <f t="shared" ref="M2:M5" si="2">IF(K2&lt;=$P$1,"þ","q")</f>
        <v>q</v>
      </c>
      <c r="O2" s="63"/>
      <c r="Q2" s="63"/>
    </row>
    <row r="3" spans="1:17" ht="16.8" x14ac:dyDescent="0.3">
      <c r="A3" s="123" t="s">
        <v>82</v>
      </c>
      <c r="B3" s="59" t="s">
        <v>90</v>
      </c>
      <c r="C3" s="60">
        <v>-2</v>
      </c>
      <c r="D3" s="54">
        <v>5</v>
      </c>
      <c r="E3" s="55" t="s">
        <v>71</v>
      </c>
      <c r="F3" s="55" t="s">
        <v>74</v>
      </c>
      <c r="G3" s="55" t="s">
        <v>71</v>
      </c>
      <c r="H3" s="55" t="s">
        <v>71</v>
      </c>
      <c r="I3" s="54"/>
      <c r="J3" s="54">
        <f t="shared" si="0"/>
        <v>50</v>
      </c>
      <c r="K3" s="54">
        <f t="shared" ref="K3" si="3">J3+C3</f>
        <v>48</v>
      </c>
      <c r="L3" s="55" t="s">
        <v>74</v>
      </c>
      <c r="M3" s="56" t="str">
        <f t="shared" ref="M3" si="4">IF(K3&lt;=$P$1,"þ","q")</f>
        <v>q</v>
      </c>
      <c r="O3" s="63"/>
      <c r="Q3" s="63"/>
    </row>
    <row r="4" spans="1:17" ht="16.8" x14ac:dyDescent="0.3">
      <c r="A4" s="123" t="s">
        <v>82</v>
      </c>
      <c r="B4" s="59" t="s">
        <v>91</v>
      </c>
      <c r="C4" s="60">
        <v>-2</v>
      </c>
      <c r="D4" s="54">
        <v>5</v>
      </c>
      <c r="E4" s="55" t="s">
        <v>71</v>
      </c>
      <c r="F4" s="55" t="s">
        <v>71</v>
      </c>
      <c r="G4" s="55" t="s">
        <v>71</v>
      </c>
      <c r="H4" s="55" t="s">
        <v>71</v>
      </c>
      <c r="I4" s="54">
        <v>10</v>
      </c>
      <c r="J4" s="54">
        <f t="shared" si="0"/>
        <v>10</v>
      </c>
      <c r="K4" s="54">
        <f t="shared" ref="K4" si="5">J4+C4</f>
        <v>8</v>
      </c>
      <c r="L4" s="55" t="s">
        <v>74</v>
      </c>
      <c r="M4" s="56" t="str">
        <f t="shared" ref="M4" si="6">IF(K4&lt;=$P$1,"þ","q")</f>
        <v>q</v>
      </c>
      <c r="O4" s="63"/>
      <c r="Q4" s="63"/>
    </row>
    <row r="5" spans="1:17" ht="16.8" x14ac:dyDescent="0.3">
      <c r="A5" s="123" t="s">
        <v>82</v>
      </c>
      <c r="B5" s="59" t="s">
        <v>85</v>
      </c>
      <c r="C5" s="60">
        <v>1</v>
      </c>
      <c r="D5" s="54">
        <v>5</v>
      </c>
      <c r="E5" s="55" t="s">
        <v>71</v>
      </c>
      <c r="F5" s="55" t="s">
        <v>71</v>
      </c>
      <c r="G5" s="55" t="s">
        <v>71</v>
      </c>
      <c r="H5" s="55" t="s">
        <v>71</v>
      </c>
      <c r="I5" s="54">
        <v>10</v>
      </c>
      <c r="J5" s="54">
        <f t="shared" si="0"/>
        <v>10</v>
      </c>
      <c r="K5" s="54">
        <f t="shared" si="1"/>
        <v>11</v>
      </c>
      <c r="L5" s="55" t="s">
        <v>71</v>
      </c>
      <c r="M5" s="56" t="str">
        <f t="shared" si="2"/>
        <v>q</v>
      </c>
      <c r="O5" s="63"/>
      <c r="Q5" s="63"/>
    </row>
    <row r="6" spans="1:17" x14ac:dyDescent="0.3">
      <c r="O6" s="42"/>
    </row>
    <row r="7" spans="1:17" ht="31.2" x14ac:dyDescent="0.3">
      <c r="A7" s="52" t="s">
        <v>62</v>
      </c>
      <c r="B7" s="58" t="s">
        <v>63</v>
      </c>
      <c r="C7" s="58" t="s">
        <v>64</v>
      </c>
      <c r="D7" s="52" t="s">
        <v>65</v>
      </c>
      <c r="E7" s="52" t="s">
        <v>78</v>
      </c>
      <c r="F7" s="52" t="s">
        <v>77</v>
      </c>
      <c r="G7" s="52" t="s">
        <v>76</v>
      </c>
      <c r="H7" s="52" t="s">
        <v>75</v>
      </c>
      <c r="I7" s="52" t="s">
        <v>79</v>
      </c>
      <c r="J7" s="52" t="s">
        <v>66</v>
      </c>
      <c r="K7" s="52" t="s">
        <v>67</v>
      </c>
      <c r="L7" s="52" t="s">
        <v>68</v>
      </c>
      <c r="M7" s="52" t="s">
        <v>69</v>
      </c>
    </row>
    <row r="8" spans="1:17" ht="16.8" x14ac:dyDescent="0.3">
      <c r="A8" s="131" t="s">
        <v>88</v>
      </c>
      <c r="B8" s="59"/>
      <c r="C8" s="60"/>
      <c r="D8" s="54">
        <v>2</v>
      </c>
      <c r="E8" s="55" t="s">
        <v>71</v>
      </c>
      <c r="F8" s="55" t="s">
        <v>74</v>
      </c>
      <c r="G8" s="55" t="s">
        <v>71</v>
      </c>
      <c r="H8" s="55" t="s">
        <v>71</v>
      </c>
      <c r="I8" s="54"/>
      <c r="J8" s="54">
        <f t="shared" si="0"/>
        <v>20</v>
      </c>
      <c r="K8" s="54">
        <f t="shared" ref="K8:K9" si="7">J8+C8</f>
        <v>20</v>
      </c>
      <c r="L8" s="55" t="s">
        <v>71</v>
      </c>
      <c r="M8" s="56" t="str">
        <f t="shared" ref="M8:M9" si="8">IF(K8&lt;=$P$1,"þ","q")</f>
        <v>q</v>
      </c>
    </row>
    <row r="9" spans="1:17" ht="16.8" x14ac:dyDescent="0.3">
      <c r="A9" s="131" t="s">
        <v>88</v>
      </c>
      <c r="B9" s="59"/>
      <c r="C9" s="60"/>
      <c r="D9" s="54">
        <v>3</v>
      </c>
      <c r="E9" s="55" t="s">
        <v>71</v>
      </c>
      <c r="F9" s="55" t="s">
        <v>71</v>
      </c>
      <c r="G9" s="55" t="s">
        <v>71</v>
      </c>
      <c r="H9" s="55" t="s">
        <v>71</v>
      </c>
      <c r="I9" s="54"/>
      <c r="J9" s="54">
        <f t="shared" si="0"/>
        <v>0</v>
      </c>
      <c r="K9" s="54">
        <f t="shared" si="7"/>
        <v>0</v>
      </c>
      <c r="L9" s="55" t="s">
        <v>71</v>
      </c>
      <c r="M9" s="56" t="str">
        <f t="shared" si="8"/>
        <v>þ</v>
      </c>
    </row>
    <row r="10" spans="1:17" ht="16.8" x14ac:dyDescent="0.3">
      <c r="A10" s="131" t="s">
        <v>88</v>
      </c>
      <c r="B10" s="59"/>
      <c r="C10" s="60"/>
      <c r="D10" s="54">
        <v>3</v>
      </c>
      <c r="E10" s="55" t="s">
        <v>71</v>
      </c>
      <c r="F10" s="55" t="s">
        <v>71</v>
      </c>
      <c r="G10" s="55" t="s">
        <v>71</v>
      </c>
      <c r="H10" s="55" t="s">
        <v>71</v>
      </c>
      <c r="I10" s="54"/>
      <c r="J10" s="54">
        <f t="shared" si="0"/>
        <v>0</v>
      </c>
      <c r="K10" s="54">
        <f t="shared" ref="K10" si="9">J10+C10</f>
        <v>0</v>
      </c>
      <c r="L10" s="55" t="s">
        <v>71</v>
      </c>
      <c r="M10" s="56" t="str">
        <f t="shared" ref="M10" si="10">IF(K10&lt;=$P$1,"þ","q")</f>
        <v>þ</v>
      </c>
    </row>
    <row r="11" spans="1:17" ht="16.8" x14ac:dyDescent="0.3">
      <c r="A11" s="131" t="s">
        <v>88</v>
      </c>
      <c r="B11" s="59"/>
      <c r="C11" s="60"/>
      <c r="D11" s="54">
        <v>3</v>
      </c>
      <c r="E11" s="55" t="s">
        <v>71</v>
      </c>
      <c r="F11" s="55" t="s">
        <v>71</v>
      </c>
      <c r="G11" s="55" t="s">
        <v>71</v>
      </c>
      <c r="H11" s="55" t="s">
        <v>71</v>
      </c>
      <c r="I11" s="54"/>
      <c r="J11" s="54">
        <f t="shared" si="0"/>
        <v>0</v>
      </c>
      <c r="K11" s="54">
        <f t="shared" ref="K11:K12" si="11">J11+C11</f>
        <v>0</v>
      </c>
      <c r="L11" s="55" t="s">
        <v>71</v>
      </c>
      <c r="M11" s="56" t="str">
        <f t="shared" ref="M11:M12" si="12">IF(K11&lt;=$P$1,"þ","q")</f>
        <v>þ</v>
      </c>
    </row>
    <row r="12" spans="1:17" ht="16.8" x14ac:dyDescent="0.3">
      <c r="A12" s="131" t="s">
        <v>88</v>
      </c>
      <c r="B12" s="59"/>
      <c r="C12" s="60"/>
      <c r="D12" s="54">
        <v>3</v>
      </c>
      <c r="E12" s="55" t="s">
        <v>71</v>
      </c>
      <c r="F12" s="55" t="s">
        <v>71</v>
      </c>
      <c r="G12" s="55" t="s">
        <v>71</v>
      </c>
      <c r="H12" s="55" t="s">
        <v>71</v>
      </c>
      <c r="I12" s="54"/>
      <c r="J12" s="54">
        <f t="shared" si="0"/>
        <v>0</v>
      </c>
      <c r="K12" s="54">
        <f t="shared" si="11"/>
        <v>0</v>
      </c>
      <c r="L12" s="55" t="s">
        <v>71</v>
      </c>
      <c r="M12" s="56" t="str">
        <f t="shared" si="12"/>
        <v>þ</v>
      </c>
    </row>
  </sheetData>
  <sortState xmlns:xlrd2="http://schemas.microsoft.com/office/spreadsheetml/2017/richdata2" ref="A2:M6">
    <sortCondition ref="A2:A6"/>
    <sortCondition ref="C2:C6"/>
  </sortState>
  <conditionalFormatting sqref="G2:H2 L2:M2 L5:M5 G5:H5">
    <cfRule type="cellIs" dxfId="82" priority="506" stopIfTrue="1" operator="equal">
      <formula>"þ"</formula>
    </cfRule>
  </conditionalFormatting>
  <conditionalFormatting sqref="K2 K5">
    <cfRule type="cellIs" dxfId="81" priority="505" operator="lessThan">
      <formula>$P$1</formula>
    </cfRule>
  </conditionalFormatting>
  <conditionalFormatting sqref="L6:M6">
    <cfRule type="cellIs" dxfId="80" priority="504" stopIfTrue="1" operator="equal">
      <formula>"þ"</formula>
    </cfRule>
  </conditionalFormatting>
  <conditionalFormatting sqref="P1">
    <cfRule type="cellIs" dxfId="79" priority="488" operator="equal">
      <formula>0</formula>
    </cfRule>
  </conditionalFormatting>
  <conditionalFormatting sqref="E2:F2 E5">
    <cfRule type="cellIs" dxfId="78" priority="406" stopIfTrue="1" operator="equal">
      <formula>"þ"</formula>
    </cfRule>
  </conditionalFormatting>
  <conditionalFormatting sqref="E2:F2 E5">
    <cfRule type="cellIs" dxfId="77" priority="405" stopIfTrue="1" operator="equal">
      <formula>"þ"</formula>
    </cfRule>
  </conditionalFormatting>
  <conditionalFormatting sqref="F5">
    <cfRule type="cellIs" dxfId="76" priority="399" stopIfTrue="1" operator="equal">
      <formula>"þ"</formula>
    </cfRule>
  </conditionalFormatting>
  <conditionalFormatting sqref="M9">
    <cfRule type="cellIs" dxfId="75" priority="112" stopIfTrue="1" operator="equal">
      <formula>"þ"</formula>
    </cfRule>
  </conditionalFormatting>
  <conditionalFormatting sqref="M9">
    <cfRule type="cellIs" dxfId="74" priority="111" stopIfTrue="1" operator="equal">
      <formula>"þ"</formula>
    </cfRule>
  </conditionalFormatting>
  <conditionalFormatting sqref="K9">
    <cfRule type="cellIs" dxfId="73" priority="110" operator="lessThan">
      <formula>$P$1</formula>
    </cfRule>
  </conditionalFormatting>
  <conditionalFormatting sqref="E9 H9">
    <cfRule type="cellIs" dxfId="72" priority="109" stopIfTrue="1" operator="equal">
      <formula>"þ"</formula>
    </cfRule>
  </conditionalFormatting>
  <conditionalFormatting sqref="E9 H9">
    <cfRule type="cellIs" dxfId="71" priority="108" stopIfTrue="1" operator="equal">
      <formula>"þ"</formula>
    </cfRule>
  </conditionalFormatting>
  <conditionalFormatting sqref="G9">
    <cfRule type="cellIs" dxfId="70" priority="107" stopIfTrue="1" operator="equal">
      <formula>"þ"</formula>
    </cfRule>
  </conditionalFormatting>
  <conditionalFormatting sqref="G9">
    <cfRule type="cellIs" dxfId="69" priority="106" stopIfTrue="1" operator="equal">
      <formula>"þ"</formula>
    </cfRule>
  </conditionalFormatting>
  <conditionalFormatting sqref="M8">
    <cfRule type="cellIs" dxfId="68" priority="105" stopIfTrue="1" operator="equal">
      <formula>"þ"</formula>
    </cfRule>
  </conditionalFormatting>
  <conditionalFormatting sqref="M8">
    <cfRule type="cellIs" dxfId="67" priority="104" stopIfTrue="1" operator="equal">
      <formula>"þ"</formula>
    </cfRule>
  </conditionalFormatting>
  <conditionalFormatting sqref="K8">
    <cfRule type="cellIs" dxfId="66" priority="103" operator="lessThan">
      <formula>$P$1</formula>
    </cfRule>
  </conditionalFormatting>
  <conditionalFormatting sqref="H8 E8">
    <cfRule type="cellIs" dxfId="65" priority="102" stopIfTrue="1" operator="equal">
      <formula>"þ"</formula>
    </cfRule>
  </conditionalFormatting>
  <conditionalFormatting sqref="H8 E8">
    <cfRule type="cellIs" dxfId="64" priority="101" stopIfTrue="1" operator="equal">
      <formula>"þ"</formula>
    </cfRule>
  </conditionalFormatting>
  <conditionalFormatting sqref="G8">
    <cfRule type="cellIs" dxfId="63" priority="100" stopIfTrue="1" operator="equal">
      <formula>"þ"</formula>
    </cfRule>
  </conditionalFormatting>
  <conditionalFormatting sqref="G8">
    <cfRule type="cellIs" dxfId="62" priority="99" stopIfTrue="1" operator="equal">
      <formula>"þ"</formula>
    </cfRule>
  </conditionalFormatting>
  <conditionalFormatting sqref="L8">
    <cfRule type="cellIs" dxfId="61" priority="98" stopIfTrue="1" operator="equal">
      <formula>"þ"</formula>
    </cfRule>
  </conditionalFormatting>
  <conditionalFormatting sqref="F8">
    <cfRule type="cellIs" dxfId="60" priority="97" stopIfTrue="1" operator="equal">
      <formula>"þ"</formula>
    </cfRule>
  </conditionalFormatting>
  <conditionalFormatting sqref="F8">
    <cfRule type="cellIs" dxfId="59" priority="96" stopIfTrue="1" operator="equal">
      <formula>"þ"</formula>
    </cfRule>
  </conditionalFormatting>
  <conditionalFormatting sqref="F9">
    <cfRule type="cellIs" dxfId="58" priority="95" stopIfTrue="1" operator="equal">
      <formula>"þ"</formula>
    </cfRule>
  </conditionalFormatting>
  <conditionalFormatting sqref="F9">
    <cfRule type="cellIs" dxfId="57" priority="94" stopIfTrue="1" operator="equal">
      <formula>"þ"</formula>
    </cfRule>
  </conditionalFormatting>
  <conditionalFormatting sqref="L9">
    <cfRule type="cellIs" dxfId="56" priority="93" stopIfTrue="1" operator="equal">
      <formula>"þ"</formula>
    </cfRule>
  </conditionalFormatting>
  <conditionalFormatting sqref="F8">
    <cfRule type="cellIs" dxfId="55" priority="92" stopIfTrue="1" operator="equal">
      <formula>"þ"</formula>
    </cfRule>
  </conditionalFormatting>
  <conditionalFormatting sqref="F8">
    <cfRule type="cellIs" dxfId="54" priority="91" stopIfTrue="1" operator="equal">
      <formula>"þ"</formula>
    </cfRule>
  </conditionalFormatting>
  <conditionalFormatting sqref="E8">
    <cfRule type="cellIs" dxfId="53" priority="90" stopIfTrue="1" operator="equal">
      <formula>"þ"</formula>
    </cfRule>
  </conditionalFormatting>
  <conditionalFormatting sqref="E8">
    <cfRule type="cellIs" dxfId="52" priority="89" stopIfTrue="1" operator="equal">
      <formula>"þ"</formula>
    </cfRule>
  </conditionalFormatting>
  <conditionalFormatting sqref="M12">
    <cfRule type="cellIs" dxfId="51" priority="88" stopIfTrue="1" operator="equal">
      <formula>"þ"</formula>
    </cfRule>
  </conditionalFormatting>
  <conditionalFormatting sqref="M12">
    <cfRule type="cellIs" dxfId="50" priority="87" stopIfTrue="1" operator="equal">
      <formula>"þ"</formula>
    </cfRule>
  </conditionalFormatting>
  <conditionalFormatting sqref="K12">
    <cfRule type="cellIs" dxfId="49" priority="86" operator="lessThan">
      <formula>$P$1</formula>
    </cfRule>
  </conditionalFormatting>
  <conditionalFormatting sqref="E12 H12">
    <cfRule type="cellIs" dxfId="48" priority="85" stopIfTrue="1" operator="equal">
      <formula>"þ"</formula>
    </cfRule>
  </conditionalFormatting>
  <conditionalFormatting sqref="E12 H12">
    <cfRule type="cellIs" dxfId="47" priority="84" stopIfTrue="1" operator="equal">
      <formula>"þ"</formula>
    </cfRule>
  </conditionalFormatting>
  <conditionalFormatting sqref="G12">
    <cfRule type="cellIs" dxfId="46" priority="83" stopIfTrue="1" operator="equal">
      <formula>"þ"</formula>
    </cfRule>
  </conditionalFormatting>
  <conditionalFormatting sqref="G12">
    <cfRule type="cellIs" dxfId="45" priority="82" stopIfTrue="1" operator="equal">
      <formula>"þ"</formula>
    </cfRule>
  </conditionalFormatting>
  <conditionalFormatting sqref="M11">
    <cfRule type="cellIs" dxfId="44" priority="81" stopIfTrue="1" operator="equal">
      <formula>"þ"</formula>
    </cfRule>
  </conditionalFormatting>
  <conditionalFormatting sqref="M11">
    <cfRule type="cellIs" dxfId="43" priority="80" stopIfTrue="1" operator="equal">
      <formula>"þ"</formula>
    </cfRule>
  </conditionalFormatting>
  <conditionalFormatting sqref="K11">
    <cfRule type="cellIs" dxfId="42" priority="79" operator="lessThan">
      <formula>$P$1</formula>
    </cfRule>
  </conditionalFormatting>
  <conditionalFormatting sqref="H11">
    <cfRule type="cellIs" dxfId="41" priority="78" stopIfTrue="1" operator="equal">
      <formula>"þ"</formula>
    </cfRule>
  </conditionalFormatting>
  <conditionalFormatting sqref="H11">
    <cfRule type="cellIs" dxfId="40" priority="77" stopIfTrue="1" operator="equal">
      <formula>"þ"</formula>
    </cfRule>
  </conditionalFormatting>
  <conditionalFormatting sqref="G11">
    <cfRule type="cellIs" dxfId="39" priority="76" stopIfTrue="1" operator="equal">
      <formula>"þ"</formula>
    </cfRule>
  </conditionalFormatting>
  <conditionalFormatting sqref="G11">
    <cfRule type="cellIs" dxfId="38" priority="75" stopIfTrue="1" operator="equal">
      <formula>"þ"</formula>
    </cfRule>
  </conditionalFormatting>
  <conditionalFormatting sqref="L11">
    <cfRule type="cellIs" dxfId="37" priority="74" stopIfTrue="1" operator="equal">
      <formula>"þ"</formula>
    </cfRule>
  </conditionalFormatting>
  <conditionalFormatting sqref="F12">
    <cfRule type="cellIs" dxfId="36" priority="71" stopIfTrue="1" operator="equal">
      <formula>"þ"</formula>
    </cfRule>
  </conditionalFormatting>
  <conditionalFormatting sqref="F12">
    <cfRule type="cellIs" dxfId="35" priority="70" stopIfTrue="1" operator="equal">
      <formula>"þ"</formula>
    </cfRule>
  </conditionalFormatting>
  <conditionalFormatting sqref="L12">
    <cfRule type="cellIs" dxfId="34" priority="69" stopIfTrue="1" operator="equal">
      <formula>"þ"</formula>
    </cfRule>
  </conditionalFormatting>
  <conditionalFormatting sqref="E11">
    <cfRule type="cellIs" dxfId="33" priority="64" stopIfTrue="1" operator="equal">
      <formula>"þ"</formula>
    </cfRule>
  </conditionalFormatting>
  <conditionalFormatting sqref="E11">
    <cfRule type="cellIs" dxfId="32" priority="63" stopIfTrue="1" operator="equal">
      <formula>"þ"</formula>
    </cfRule>
  </conditionalFormatting>
  <conditionalFormatting sqref="F11">
    <cfRule type="cellIs" dxfId="31" priority="62" stopIfTrue="1" operator="equal">
      <formula>"þ"</formula>
    </cfRule>
  </conditionalFormatting>
  <conditionalFormatting sqref="F11">
    <cfRule type="cellIs" dxfId="30" priority="61" stopIfTrue="1" operator="equal">
      <formula>"þ"</formula>
    </cfRule>
  </conditionalFormatting>
  <conditionalFormatting sqref="M10">
    <cfRule type="cellIs" dxfId="29" priority="60" stopIfTrue="1" operator="equal">
      <formula>"þ"</formula>
    </cfRule>
  </conditionalFormatting>
  <conditionalFormatting sqref="M10">
    <cfRule type="cellIs" dxfId="28" priority="59" stopIfTrue="1" operator="equal">
      <formula>"þ"</formula>
    </cfRule>
  </conditionalFormatting>
  <conditionalFormatting sqref="K10">
    <cfRule type="cellIs" dxfId="27" priority="58" operator="lessThan">
      <formula>$P$1</formula>
    </cfRule>
  </conditionalFormatting>
  <conditionalFormatting sqref="E10 H10">
    <cfRule type="cellIs" dxfId="26" priority="57" stopIfTrue="1" operator="equal">
      <formula>"þ"</formula>
    </cfRule>
  </conditionalFormatting>
  <conditionalFormatting sqref="E10 H10">
    <cfRule type="cellIs" dxfId="25" priority="56" stopIfTrue="1" operator="equal">
      <formula>"þ"</formula>
    </cfRule>
  </conditionalFormatting>
  <conditionalFormatting sqref="G10">
    <cfRule type="cellIs" dxfId="24" priority="55" stopIfTrue="1" operator="equal">
      <formula>"þ"</formula>
    </cfRule>
  </conditionalFormatting>
  <conditionalFormatting sqref="G10">
    <cfRule type="cellIs" dxfId="23" priority="54" stopIfTrue="1" operator="equal">
      <formula>"þ"</formula>
    </cfRule>
  </conditionalFormatting>
  <conditionalFormatting sqref="F10">
    <cfRule type="cellIs" dxfId="22" priority="53" stopIfTrue="1" operator="equal">
      <formula>"þ"</formula>
    </cfRule>
  </conditionalFormatting>
  <conditionalFormatting sqref="F10">
    <cfRule type="cellIs" dxfId="21" priority="52" stopIfTrue="1" operator="equal">
      <formula>"þ"</formula>
    </cfRule>
  </conditionalFormatting>
  <conditionalFormatting sqref="L10">
    <cfRule type="cellIs" dxfId="20" priority="51" stopIfTrue="1" operator="equal">
      <formula>"þ"</formula>
    </cfRule>
  </conditionalFormatting>
  <conditionalFormatting sqref="F10">
    <cfRule type="cellIs" dxfId="19" priority="50" stopIfTrue="1" operator="equal">
      <formula>"þ"</formula>
    </cfRule>
  </conditionalFormatting>
  <conditionalFormatting sqref="F10">
    <cfRule type="cellIs" dxfId="18" priority="49" stopIfTrue="1" operator="equal">
      <formula>"þ"</formula>
    </cfRule>
  </conditionalFormatting>
  <conditionalFormatting sqref="E10">
    <cfRule type="cellIs" dxfId="17" priority="48" stopIfTrue="1" operator="equal">
      <formula>"þ"</formula>
    </cfRule>
  </conditionalFormatting>
  <conditionalFormatting sqref="E10">
    <cfRule type="cellIs" dxfId="16" priority="47" stopIfTrue="1" operator="equal">
      <formula>"þ"</formula>
    </cfRule>
  </conditionalFormatting>
  <conditionalFormatting sqref="L3:M3 G3:H3">
    <cfRule type="cellIs" dxfId="15" priority="13" stopIfTrue="1" operator="equal">
      <formula>"þ"</formula>
    </cfRule>
  </conditionalFormatting>
  <conditionalFormatting sqref="K3">
    <cfRule type="cellIs" dxfId="14" priority="12" operator="lessThan">
      <formula>$P$1</formula>
    </cfRule>
  </conditionalFormatting>
  <conditionalFormatting sqref="E3">
    <cfRule type="cellIs" dxfId="13" priority="11" stopIfTrue="1" operator="equal">
      <formula>"þ"</formula>
    </cfRule>
  </conditionalFormatting>
  <conditionalFormatting sqref="E3">
    <cfRule type="cellIs" dxfId="12" priority="10" stopIfTrue="1" operator="equal">
      <formula>"þ"</formula>
    </cfRule>
  </conditionalFormatting>
  <conditionalFormatting sqref="F3">
    <cfRule type="cellIs" dxfId="11" priority="7" stopIfTrue="1" operator="equal">
      <formula>"þ"</formula>
    </cfRule>
  </conditionalFormatting>
  <conditionalFormatting sqref="F3">
    <cfRule type="cellIs" dxfId="10" priority="8" stopIfTrue="1" operator="equal">
      <formula>"þ"</formula>
    </cfRule>
  </conditionalFormatting>
  <conditionalFormatting sqref="L4:M4 G4:H4">
    <cfRule type="cellIs" dxfId="9" priority="6" stopIfTrue="1" operator="equal">
      <formula>"þ"</formula>
    </cfRule>
  </conditionalFormatting>
  <conditionalFormatting sqref="K4">
    <cfRule type="cellIs" dxfId="8" priority="5" operator="lessThan">
      <formula>$P$1</formula>
    </cfRule>
  </conditionalFormatting>
  <conditionalFormatting sqref="E4">
    <cfRule type="cellIs" dxfId="7" priority="4" stopIfTrue="1" operator="equal">
      <formula>"þ"</formula>
    </cfRule>
  </conditionalFormatting>
  <conditionalFormatting sqref="E4">
    <cfRule type="cellIs" dxfId="6" priority="3" stopIfTrue="1" operator="equal">
      <formula>"þ"</formula>
    </cfRule>
  </conditionalFormatting>
  <conditionalFormatting sqref="F4">
    <cfRule type="cellIs" dxfId="5" priority="1" stopIfTrue="1" operator="equal">
      <formula>"þ"</formula>
    </cfRule>
  </conditionalFormatting>
  <conditionalFormatting sqref="F4">
    <cfRule type="cellIs" dxfId="4" priority="2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1.5976562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7.69921875" style="45" customWidth="1"/>
    <col min="8" max="8" width="1.8984375" style="45" bestFit="1" customWidth="1"/>
    <col min="9" max="9" width="6.19921875" style="45" bestFit="1" customWidth="1"/>
    <col min="10" max="10" width="7.296875" style="45" bestFit="1" customWidth="1"/>
    <col min="11" max="11" width="4.296875" style="45" bestFit="1" customWidth="1"/>
    <col min="12" max="12" width="4.796875" style="45" bestFit="1" customWidth="1"/>
    <col min="13" max="13" width="4.69921875" style="45" bestFit="1" customWidth="1"/>
    <col min="14" max="14" width="7.5" style="45" bestFit="1" customWidth="1"/>
    <col min="15" max="15" width="5.3984375" style="45" bestFit="1" customWidth="1"/>
    <col min="16" max="16" width="5" style="45" bestFit="1" customWidth="1"/>
    <col min="17" max="18" width="6.09765625" style="45" bestFit="1" customWidth="1"/>
    <col min="19" max="19" width="4.59765625" style="45" bestFit="1" customWidth="1"/>
    <col min="20" max="20" width="5.796875" style="45" bestFit="1" customWidth="1"/>
    <col min="21" max="21" width="6.69921875" style="45" bestFit="1" customWidth="1"/>
    <col min="22" max="22" width="9" style="45" bestFit="1" customWidth="1"/>
    <col min="23" max="23" width="7.796875" style="45" bestFit="1" customWidth="1"/>
    <col min="24" max="24" width="8.796875" style="45" bestFit="1" customWidth="1"/>
    <col min="25" max="25" width="5.69921875" style="45" bestFit="1" customWidth="1"/>
    <col min="26" max="26" width="7.3984375" style="45" bestFit="1" customWidth="1"/>
    <col min="27" max="27" width="4.3984375" style="45" bestFit="1" customWidth="1"/>
    <col min="28" max="28" width="6.69921875" style="45" hidden="1" customWidth="1"/>
    <col min="29" max="29" width="7.59765625" style="45" bestFit="1" customWidth="1"/>
    <col min="30" max="16384" width="9.69921875" style="45"/>
  </cols>
  <sheetData>
    <row r="1" spans="1:29" s="16" customFormat="1" ht="32.4" thickTop="1" thickBot="1" x14ac:dyDescent="0.35">
      <c r="A1" s="28" t="s">
        <v>0</v>
      </c>
      <c r="B1" s="126" t="s">
        <v>87</v>
      </c>
      <c r="C1" s="46" t="s">
        <v>35</v>
      </c>
      <c r="D1" s="47" t="s">
        <v>34</v>
      </c>
      <c r="E1" s="48" t="s">
        <v>36</v>
      </c>
      <c r="F1" s="41" t="s">
        <v>56</v>
      </c>
      <c r="G1" s="39" t="s">
        <v>37</v>
      </c>
      <c r="H1" s="40"/>
      <c r="I1" s="27" t="s">
        <v>38</v>
      </c>
      <c r="J1" s="15" t="s">
        <v>39</v>
      </c>
      <c r="K1" s="17" t="s">
        <v>40</v>
      </c>
      <c r="L1" s="18" t="s">
        <v>41</v>
      </c>
      <c r="M1" s="19" t="s">
        <v>42</v>
      </c>
      <c r="N1" s="20" t="s">
        <v>43</v>
      </c>
      <c r="O1" s="22" t="s">
        <v>44</v>
      </c>
      <c r="P1" s="23" t="s">
        <v>60</v>
      </c>
      <c r="Q1" s="49" t="s">
        <v>57</v>
      </c>
      <c r="R1" s="24" t="s">
        <v>45</v>
      </c>
      <c r="S1" s="25" t="s">
        <v>46</v>
      </c>
      <c r="T1" s="26" t="s">
        <v>58</v>
      </c>
      <c r="U1" s="21" t="s">
        <v>61</v>
      </c>
      <c r="V1" s="29" t="s">
        <v>47</v>
      </c>
      <c r="W1" s="30" t="s">
        <v>48</v>
      </c>
      <c r="X1" s="33" t="s">
        <v>49</v>
      </c>
      <c r="Y1" s="50" t="s">
        <v>59</v>
      </c>
      <c r="Z1" s="34" t="s">
        <v>50</v>
      </c>
      <c r="AA1" s="32" t="s">
        <v>51</v>
      </c>
      <c r="AB1" s="30" t="s">
        <v>52</v>
      </c>
      <c r="AC1" s="31" t="s">
        <v>53</v>
      </c>
    </row>
    <row r="2" spans="1:29" ht="18.600000000000001" thickTop="1" x14ac:dyDescent="0.3">
      <c r="A2" s="84" t="s">
        <v>86</v>
      </c>
      <c r="B2" s="127">
        <v>1</v>
      </c>
      <c r="C2" s="80">
        <v>12</v>
      </c>
      <c r="D2" s="102">
        <v>17</v>
      </c>
      <c r="E2" s="85">
        <v>19</v>
      </c>
      <c r="F2" s="86">
        <v>0</v>
      </c>
      <c r="G2" s="87" t="s">
        <v>54</v>
      </c>
      <c r="H2" s="88">
        <v>0</v>
      </c>
      <c r="I2" s="89"/>
      <c r="J2" s="90"/>
      <c r="K2" s="91">
        <v>22</v>
      </c>
      <c r="L2" s="122"/>
      <c r="M2" s="92"/>
      <c r="N2" s="93"/>
      <c r="O2" s="94"/>
      <c r="P2" s="95"/>
      <c r="Q2" s="124" t="s">
        <v>81</v>
      </c>
      <c r="R2" s="103"/>
      <c r="S2" s="96"/>
      <c r="T2" s="97"/>
      <c r="U2" s="98"/>
      <c r="V2" s="81"/>
      <c r="W2" s="82">
        <f t="shared" ref="W2" si="0">SUM(I2:V2)</f>
        <v>22</v>
      </c>
      <c r="X2" s="99"/>
      <c r="Y2" s="100"/>
      <c r="Z2" s="101"/>
      <c r="AA2" s="83">
        <v>28</v>
      </c>
      <c r="AB2" s="54">
        <f t="shared" ref="AB2" si="1">SUM(Z2:AA2)-(W2+X2)</f>
        <v>6</v>
      </c>
      <c r="AC2" s="117">
        <f t="shared" ref="AC2" si="2">SMALL(AA2:AB2,1)+Y2</f>
        <v>6</v>
      </c>
    </row>
    <row r="3" spans="1:29" x14ac:dyDescent="0.3">
      <c r="A3" s="132" t="s">
        <v>88</v>
      </c>
      <c r="B3" s="133">
        <v>2</v>
      </c>
      <c r="C3" s="80">
        <v>12</v>
      </c>
      <c r="D3" s="128">
        <v>17</v>
      </c>
      <c r="E3" s="129">
        <v>19</v>
      </c>
      <c r="F3" s="86">
        <v>0</v>
      </c>
      <c r="G3" s="116" t="s">
        <v>54</v>
      </c>
      <c r="H3" s="88">
        <v>0</v>
      </c>
      <c r="I3" s="89"/>
      <c r="J3" s="90"/>
      <c r="K3" s="91"/>
      <c r="L3" s="122"/>
      <c r="M3" s="125"/>
      <c r="N3" s="118"/>
      <c r="O3" s="94"/>
      <c r="P3" s="95"/>
      <c r="Q3" s="124" t="s">
        <v>81</v>
      </c>
      <c r="R3" s="103"/>
      <c r="S3" s="96"/>
      <c r="T3" s="97"/>
      <c r="U3" s="98"/>
      <c r="V3" s="81">
        <v>47</v>
      </c>
      <c r="W3" s="82">
        <f t="shared" ref="W3" si="3">SUM(I3:V3)</f>
        <v>47</v>
      </c>
      <c r="X3" s="99"/>
      <c r="Y3" s="100"/>
      <c r="Z3" s="101"/>
      <c r="AA3" s="83">
        <v>38</v>
      </c>
      <c r="AB3" s="54">
        <f t="shared" ref="AB3" si="4">SUM(Z3:AA3)-(W3+X3)</f>
        <v>-9</v>
      </c>
      <c r="AC3" s="117">
        <f t="shared" ref="AC3" si="5">SMALL(AA3:AB3,1)+Y3</f>
        <v>-9</v>
      </c>
    </row>
  </sheetData>
  <sortState xmlns:xlrd2="http://schemas.microsoft.com/office/spreadsheetml/2017/richdata2" ref="A2:AC2">
    <sortCondition ref="A2"/>
  </sortState>
  <conditionalFormatting sqref="AC3">
    <cfRule type="cellIs" dxfId="3" priority="135" stopIfTrue="1" operator="lessThan">
      <formula>0.5</formula>
    </cfRule>
    <cfRule type="cellIs" dxfId="2" priority="136" operator="lessThan">
      <formula>0.5*AA3</formula>
    </cfRule>
  </conditionalFormatting>
  <conditionalFormatting sqref="AC2">
    <cfRule type="cellIs" dxfId="1" priority="33" stopIfTrue="1" operator="lessThan">
      <formula>0.5</formula>
    </cfRule>
    <cfRule type="cellIs" dxfId="0" priority="34" operator="lessThan">
      <formula>0.5*AA2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4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8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14</v>
      </c>
      <c r="F4" s="10">
        <f ca="1">RANDBETWEEN(1,6)+RANDBETWEEN(1,6)+RANDBETWEEN(1,6)+RANDBETWEEN(1,6)</f>
        <v>21</v>
      </c>
      <c r="G4" s="10">
        <f ca="1">RANDBETWEEN(1,6)+RANDBETWEEN(1,6)+RANDBETWEEN(1,6)+RANDBETWEEN(1,6)+RANDBETWEEN(1,6)</f>
        <v>22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7</v>
      </c>
      <c r="E5" s="10">
        <f ca="1">RANDBETWEEN(1,8)+RANDBETWEEN(1,8)+RANDBETWEEN(1,8)</f>
        <v>19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27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16</v>
      </c>
      <c r="E6" s="10">
        <f ca="1">RANDBETWEEN(1,10)+RANDBETWEEN(1,10)+RANDBETWEEN(1,10)</f>
        <v>14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11</v>
      </c>
      <c r="D7" s="10">
        <f ca="1">RANDBETWEEN(1,12)+RANDBETWEEN(1,12)</f>
        <v>21</v>
      </c>
      <c r="E7" s="10">
        <f ca="1">RANDBETWEEN(1,12)+RANDBETWEEN(1,12)+RANDBETWEEN(1,12)</f>
        <v>9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3</v>
      </c>
      <c r="D8" s="10">
        <f ca="1">RANDBETWEEN(1,20)+RANDBETWEEN(1,20)</f>
        <v>24</v>
      </c>
      <c r="E8" s="10">
        <f ca="1">RANDBETWEEN(1,20)+RANDBETWEEN(1,20)+RANDBETWEEN(1,20)</f>
        <v>18</v>
      </c>
      <c r="F8" s="10">
        <f ca="1">RANDBETWEEN(1,20)+RANDBETWEEN(1,20)+RANDBETWEEN(1,20)+RANDBETWEEN(1,20)</f>
        <v>37</v>
      </c>
      <c r="G8" s="10">
        <f ca="1">RANDBETWEEN(1,20)+RANDBETWEEN(1,20)+RANDBETWEEN(1,20)+RANDBETWEEN(1,20)+RANDBETWEEN(1,20)</f>
        <v>67</v>
      </c>
      <c r="H8" s="11">
        <f ca="1">RANDBETWEEN(1,20)+RANDBETWEEN(1,20)+RANDBETWEEN(1,20)+RANDBETWEEN(1,20)+RANDBETWEEN(1,20)+RANDBETWEEN(1,20)</f>
        <v>80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65</v>
      </c>
      <c r="D9" s="13">
        <f ca="1">RANDBETWEEN(1,100)+RANDBETWEEN(1,100)</f>
        <v>89</v>
      </c>
      <c r="E9" s="13">
        <f ca="1">RANDBETWEEN(1,100)+RANDBETWEEN(1,100)+RANDBETWEEN(1,100)</f>
        <v>159</v>
      </c>
      <c r="F9" s="13">
        <f ca="1">RANDBETWEEN(1,100)+RANDBETWEEN(1,100)+RANDBETWEEN(1,100)+RANDBETWEEN(1,100)</f>
        <v>175</v>
      </c>
      <c r="G9" s="13">
        <f ca="1">RANDBETWEEN(1,100)+RANDBETWEEN(1,100)+RANDBETWEEN(1,100)+RANDBETWEEN(1,100)+RANDBETWEEN(1,100)</f>
        <v>208</v>
      </c>
      <c r="H9" s="14">
        <f ca="1">RANDBETWEEN(1,100)+RANDBETWEEN(1,100)+RANDBETWEEN(1,100)+RANDBETWEEN(1,100)+RANDBETWEEN(1,100)+RANDBETWEEN(1,100)</f>
        <v>458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1"/>
      <c r="U27" s="51"/>
      <c r="V27" s="51"/>
    </row>
    <row r="28" spans="1:22" x14ac:dyDescent="0.3">
      <c r="A28" s="1"/>
      <c r="C28" s="1"/>
      <c r="D28" s="1"/>
      <c r="E28" s="1"/>
      <c r="F28" s="1"/>
      <c r="T28" s="51"/>
      <c r="U28" s="51"/>
      <c r="V28" s="51"/>
    </row>
    <row r="29" spans="1:22" x14ac:dyDescent="0.3">
      <c r="A29" s="1"/>
      <c r="C29" s="1"/>
      <c r="D29" s="1"/>
      <c r="E29" s="1"/>
      <c r="F29" s="1"/>
      <c r="Q29" s="51"/>
      <c r="R29" s="51"/>
      <c r="S29" s="51"/>
      <c r="T29" s="51"/>
      <c r="U29" s="51"/>
      <c r="V29" s="51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Spells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2021-11-14T19:40:14Z</dcterms:modified>
</cp:coreProperties>
</file>