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3E343EFD-0F03-4408-A378-9E0965AB5F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7" l="1"/>
  <c r="K7" i="7" s="1"/>
  <c r="J6" i="7" l="1"/>
  <c r="K6" i="7" s="1"/>
  <c r="J5" i="7"/>
  <c r="K5" i="7" s="1"/>
  <c r="J4" i="7"/>
  <c r="K4" i="7" s="1"/>
  <c r="J8" i="9" l="1"/>
  <c r="K8" i="9"/>
  <c r="N8" i="9" s="1"/>
  <c r="L8" i="9" l="1"/>
  <c r="K7" i="9"/>
  <c r="N7" i="9" s="1"/>
  <c r="J7" i="9"/>
  <c r="L7" i="9" l="1"/>
  <c r="K4" i="9"/>
  <c r="N4" i="9" s="1"/>
  <c r="J4" i="9"/>
  <c r="K3" i="9"/>
  <c r="N3" i="9" s="1"/>
  <c r="J3" i="9"/>
  <c r="L4" i="9" l="1"/>
  <c r="L3" i="9"/>
  <c r="J10" i="10"/>
  <c r="K10" i="10" s="1"/>
  <c r="M10" i="10" s="1"/>
  <c r="D8" i="1" l="1"/>
  <c r="E8" i="1" s="1"/>
  <c r="D7" i="1"/>
  <c r="E7" i="1" s="1"/>
  <c r="D6" i="1"/>
  <c r="D5" i="1"/>
  <c r="D4" i="1"/>
  <c r="D3" i="1"/>
  <c r="D2" i="1"/>
  <c r="W7" i="5"/>
  <c r="AB7" i="5" s="1"/>
  <c r="AC7" i="5" s="1"/>
  <c r="K6" i="9" l="1"/>
  <c r="N6" i="9" s="1"/>
  <c r="J6" i="9"/>
  <c r="L6" i="9" l="1"/>
  <c r="J2" i="10"/>
  <c r="K2" i="10" s="1"/>
  <c r="M2" i="10" s="1"/>
  <c r="J4" i="10" l="1"/>
  <c r="K4" i="10" s="1"/>
  <c r="M4" i="10" s="1"/>
  <c r="J23" i="10" l="1"/>
  <c r="K23" i="10" s="1"/>
  <c r="M23" i="10" s="1"/>
  <c r="J22" i="10" l="1"/>
  <c r="K22" i="10" s="1"/>
  <c r="M22" i="10" s="1"/>
  <c r="W8" i="5" l="1"/>
  <c r="W6" i="5"/>
  <c r="W5" i="5"/>
  <c r="J21" i="10" l="1"/>
  <c r="K21" i="10" s="1"/>
  <c r="M21" i="10" s="1"/>
  <c r="J6" i="10" l="1"/>
  <c r="K6" i="10" s="1"/>
  <c r="M6" i="10" s="1"/>
  <c r="J12" i="10" l="1"/>
  <c r="K12" i="10" s="1"/>
  <c r="M12" i="10" s="1"/>
  <c r="E4" i="1" l="1"/>
  <c r="AB8" i="5" l="1"/>
  <c r="AC8" i="5" s="1"/>
  <c r="AB6" i="5"/>
  <c r="AC6" i="5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K2" i="9"/>
  <c r="N2" i="9" s="1"/>
  <c r="J2" i="9"/>
  <c r="L2" i="9" l="1"/>
  <c r="E5" i="5"/>
  <c r="D5" i="5"/>
  <c r="J14" i="10" l="1"/>
  <c r="K14" i="10" s="1"/>
  <c r="M14" i="10" s="1"/>
  <c r="J19" i="10" l="1"/>
  <c r="K19" i="10" s="1"/>
  <c r="M19" i="10" s="1"/>
  <c r="J20" i="10" l="1"/>
  <c r="K20" i="10" s="1"/>
  <c r="M20" i="10" s="1"/>
  <c r="J18" i="10" l="1"/>
  <c r="K18" i="10" s="1"/>
  <c r="M18" i="10" s="1"/>
  <c r="J17" i="10"/>
  <c r="K17" i="10" s="1"/>
  <c r="M17" i="10" s="1"/>
  <c r="J3" i="7" l="1"/>
  <c r="K3" i="7" s="1"/>
  <c r="J2" i="7" l="1"/>
  <c r="K2" i="7" s="1"/>
  <c r="K5" i="9" l="1"/>
  <c r="N5" i="9" s="1"/>
  <c r="J5" i="9"/>
  <c r="L5" i="9" l="1"/>
  <c r="J9" i="10" l="1"/>
  <c r="K9" i="10" s="1"/>
  <c r="M9" i="10" s="1"/>
  <c r="W4" i="5" l="1"/>
  <c r="AB4" i="5" s="1"/>
  <c r="AC4" i="5" s="1"/>
  <c r="W2" i="5"/>
  <c r="AB2" i="5" s="1"/>
  <c r="AC2" i="5" s="1"/>
  <c r="E2" i="1" l="1"/>
  <c r="E6" i="1"/>
  <c r="E3" i="1"/>
  <c r="J8" i="10" l="1"/>
  <c r="K8" i="10" s="1"/>
  <c r="M8" i="10" s="1"/>
  <c r="E5" i="1"/>
  <c r="I8" i="1" l="1"/>
  <c r="M6" i="1"/>
  <c r="AB5" i="5" l="1"/>
  <c r="AC5" i="5" s="1"/>
  <c r="J3" i="10" l="1"/>
  <c r="K3" i="10" s="1"/>
  <c r="M3" i="10" s="1"/>
  <c r="D4" i="4" l="1"/>
  <c r="J13" i="10" l="1"/>
  <c r="K13" i="10" s="1"/>
  <c r="M13" i="10" s="1"/>
  <c r="J11" i="10"/>
  <c r="K11" i="10" s="1"/>
  <c r="M11" i="10" s="1"/>
  <c r="J7" i="10"/>
  <c r="K7" i="10" s="1"/>
  <c r="M7" i="10" s="1"/>
  <c r="J5" i="10"/>
  <c r="K5" i="10" s="1"/>
  <c r="M5" i="10" s="1"/>
  <c r="I7" i="1" l="1"/>
  <c r="W3" i="5" l="1"/>
  <c r="AB3" i="5" s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9" i="1" l="1"/>
  <c r="I10" i="1"/>
  <c r="M10" i="1" s="1"/>
  <c r="M11" i="1"/>
  <c r="M7" i="1" l="1"/>
  <c r="M5" i="1"/>
  <c r="M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5" authorId="0" shapeId="0" xr:uid="{5EAF2EE4-4396-47D1-9C2F-4FE1EF731E3B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E5" authorId="0" shapeId="0" xr:uid="{68F493C2-F977-4C75-8850-EBEDC4EDCB5F}">
      <text>
        <r>
          <rPr>
            <i/>
            <sz val="9"/>
            <color indexed="81"/>
            <rFont val="Tahoma"/>
            <family val="2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<sst xmlns="http://schemas.openxmlformats.org/spreadsheetml/2006/main" count="347" uniqueCount="155">
  <si>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</si>
  <si>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</si>
  <si>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</si>
  <si>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</si>
  <si>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</si>
  <si>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</si>
  <si>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</si>
  <si>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</si>
  <si>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</si>
  <si>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</si>
  <si>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</si>
  <si>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</si>
  <si>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</si>
  <si>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</si>
  <si>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</si>
  <si>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</si>
  <si>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</si>
  <si>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</si>
  <si>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</si>
  <si>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</si>
  <si>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</si>
  <si>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</si>
  <si>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</si>
  <si>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</si>
  <si>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</si>
  <si>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</si>
  <si>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</si>
  <si>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</si>
  <si>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</si>
  <si>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</si>
  <si>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</si>
  <si>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</si>
  <si>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</si>
  <si>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</si>
  <si>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</si>
  <si>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</si>
  <si>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</si>
  <si>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</si>
  <si>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</si>
  <si>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</si>
  <si>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</si>
  <si>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</si>
  <si>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</si>
  <si>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</si>
  <si>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</si>
  <si>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</si>
  <si>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</si>
  <si>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</si>
  <si>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</si>
  <si>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</si>
  <si>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</si>
  <si>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</si>
  <si>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</si>
  <si>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</si>
  <si>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</si>
  <si>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</si>
  <si>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</si>
  <si>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</si>
  <si>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</si>
  <si>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</si>
  <si>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</si>
  <si>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</si>
  <si>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</si>
  <si>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</si>
  <si>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</si>
  <si>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</si>
  <si>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</si>
  <si>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</si>
  <si>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</si>
  <si>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</si>
  <si>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</si>
  <si>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</si>
  <si>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</si>
  <si>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</si>
  <si>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</si>
  <si>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</si>
  <si>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</si>
  <si>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</si>
  <si>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</si>
  <si>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</si>
  <si>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</si>
  <si>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</si>
  <si>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</si>
  <si>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</si>
  <si>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</si>
  <si>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</si>
  <si>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</si>
  <si>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</si>
  <si>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</si>
  <si>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</si>
  <si>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</si>
  <si>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</si>
  <si>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</si>
  <si>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</si>
  <si>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</si>
  <si>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</si>
  <si>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</si>
  <si>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</si>
  <si>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</si>
  <si>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</si>
  <si>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Spot</t>
  </si>
  <si>
    <t>Avg. ECL/CR</t>
  </si>
  <si>
    <t>20’</t>
  </si>
  <si>
    <t>Imm</t>
  </si>
  <si>
    <t>Barkley</t>
  </si>
  <si>
    <t>Elsabet</t>
  </si>
  <si>
    <t>Larissa</t>
  </si>
  <si>
    <t>Saradette</t>
  </si>
  <si>
    <t>Hound Archon</t>
  </si>
  <si>
    <t>Favored Soul</t>
  </si>
  <si>
    <t>Protection from Evil</t>
  </si>
  <si>
    <t>Check</t>
  </si>
  <si>
    <t>Paladin-Cleric</t>
  </si>
  <si>
    <t>Charisma</t>
  </si>
  <si>
    <t>Protection Devotion</t>
  </si>
  <si>
    <t>Aid</t>
  </si>
  <si>
    <t>Hide</t>
  </si>
  <si>
    <t>Dancing Lights</t>
  </si>
  <si>
    <t>R10</t>
  </si>
  <si>
    <r>
      <t>Barkley</t>
    </r>
    <r>
      <rPr>
        <b/>
        <vertAlign val="superscript"/>
        <sz val="12"/>
        <color theme="1"/>
        <rFont val="Times New Roman"/>
        <family val="1"/>
      </rPr>
      <t>PD</t>
    </r>
  </si>
  <si>
    <r>
      <t>Saradette</t>
    </r>
    <r>
      <rPr>
        <b/>
        <vertAlign val="superscript"/>
        <sz val="12"/>
        <color theme="1"/>
        <rFont val="Times New Roman"/>
        <family val="1"/>
      </rPr>
      <t>PD</t>
    </r>
  </si>
  <si>
    <t>Party</t>
  </si>
  <si>
    <t>Bull’s Strength</t>
  </si>
  <si>
    <r>
      <t>Laryssa</t>
    </r>
    <r>
      <rPr>
        <b/>
        <vertAlign val="superscript"/>
        <sz val="12"/>
        <color theme="1"/>
        <rFont val="Times New Roman"/>
        <family val="1"/>
      </rPr>
      <t>PD</t>
    </r>
  </si>
  <si>
    <t>Laryssa</t>
  </si>
  <si>
    <t>Rogue-Illusionist</t>
  </si>
  <si>
    <t>/+1</t>
  </si>
  <si>
    <t>Magic Weapon</t>
  </si>
  <si>
    <t>Mage Armor</t>
  </si>
  <si>
    <t>Detect Magic</t>
  </si>
  <si>
    <t>Spiritual Weapon</t>
  </si>
  <si>
    <r>
      <t>Elsabet</t>
    </r>
    <r>
      <rPr>
        <b/>
        <vertAlign val="superscript"/>
        <sz val="12"/>
        <color theme="1"/>
        <rFont val="Times New Roman"/>
        <family val="1"/>
      </rPr>
      <t>PD, PfE</t>
    </r>
  </si>
  <si>
    <t>Dark Tree</t>
  </si>
  <si>
    <t>10’</t>
  </si>
  <si>
    <t>Monsters of Faerûn 31</t>
  </si>
  <si>
    <t>Bite</t>
  </si>
  <si>
    <t>Claw 1</t>
  </si>
  <si>
    <t>Claw 2</t>
  </si>
  <si>
    <t>2d4+9</t>
  </si>
  <si>
    <t>1d6+13</t>
  </si>
  <si>
    <t>Vul</t>
  </si>
  <si>
    <t>R15</t>
  </si>
  <si>
    <t>Samand</t>
  </si>
  <si>
    <t>Valerie</t>
  </si>
  <si>
    <t>40’</t>
  </si>
  <si>
    <t>Captain Samand</t>
  </si>
  <si>
    <t>Longsword +1</t>
  </si>
  <si>
    <t>1d6+1</t>
  </si>
  <si>
    <t>1d8+1</t>
  </si>
  <si>
    <t>2nd Attack</t>
  </si>
  <si>
    <t>Shortbow +1</t>
  </si>
  <si>
    <t>Acid Arrows</t>
  </si>
  <si>
    <t>Grapple</t>
  </si>
  <si>
    <t>Delayed Damage</t>
  </si>
  <si>
    <t>Handle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</si>
</sst>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9"/>
      <color indexed="81"/>
      <name val="Tahoma"/>
      <family val="2"/>
    </font>
    <font>
      <sz val="12"/>
      <color rgb="FFFF00FF"/>
      <name val="Times New Roman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5" fillId="28" borderId="5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14" fillId="27" borderId="60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26" fillId="9" borderId="5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0" fillId="13" borderId="55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2" fillId="9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24" borderId="26" xfId="0" applyFont="1" applyFill="1" applyBorder="1" applyAlignment="1">
      <alignment horizontal="center" vertical="center" wrapText="1"/>
    </xf>
    <xf numFmtId="1" fontId="5" fillId="24" borderId="45" xfId="0" applyNumberFormat="1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24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  <color rgb="FF00CCFF"/>
      <color rgb="FF00FFFF"/>
      <color rgb="FFFF00FF"/>
      <color rgb="FF00FF00"/>
      <color rgb="FF0033CC"/>
      <color rgb="FFFF6600"/>
      <color rgb="FFFF9900"/>
      <color rgb="FF66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16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17</c:v>
                </c:pt>
                <c:pt idx="3">
                  <c:v>28</c:v>
                </c:pt>
                <c:pt idx="4">
                  <c:v>43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33</c:v>
                </c:pt>
                <c:pt idx="2">
                  <c:v>25</c:v>
                </c:pt>
                <c:pt idx="3">
                  <c:v>27</c:v>
                </c:pt>
                <c:pt idx="4">
                  <c:v>70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17</c:v>
                </c:pt>
                <c:pt idx="5">
                  <c:v>17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18</c:v>
                </c:pt>
                <c:pt idx="4">
                  <c:v>25</c:v>
                </c:pt>
                <c:pt idx="5">
                  <c:v>28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22</c:v>
                </c:pt>
                <c:pt idx="5">
                  <c:v>43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28</c:v>
                </c:pt>
                <c:pt idx="4">
                  <c:v>40</c:v>
                </c:pt>
                <c:pt idx="5">
                  <c:v>38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16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17</c:v>
                </c:pt>
                <c:pt idx="3">
                  <c:v>28</c:v>
                </c:pt>
                <c:pt idx="4">
                  <c:v>43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33</c:v>
                </c:pt>
                <c:pt idx="2">
                  <c:v>25</c:v>
                </c:pt>
                <c:pt idx="3">
                  <c:v>27</c:v>
                </c:pt>
                <c:pt idx="4">
                  <c:v>70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tabSelected="1" zoomScaleNormal="100" workbookViewId="0"/>
  </sheetViews>
  <sheetFormatPr defaultRowHeight="15.6" x14ac:dyDescent="0.3"/>
  <cols>
    <col min="1" max="1" width="13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16.69921875" style="44" bestFit="1" customWidth="1"/>
    <col min="11" max="11" width="1.3984375" style="44" bestFit="1" customWidth="1"/>
    <col min="12" max="12" width="19.59765625" style="44" bestFit="1" customWidth="1"/>
    <col min="13" max="13" width="4.3984375" style="44" bestFit="1" customWidth="1"/>
    <col min="14" max="14" width="19.7968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6" t="s">
        <v>124</v>
      </c>
      <c r="B2" s="76">
        <v>1</v>
      </c>
      <c r="C2" s="45">
        <v>3</v>
      </c>
      <c r="D2" s="46">
        <f t="shared" ref="D2:D8" ca="1" si="0">RANDBETWEEN(1,20)</f>
        <v>12</v>
      </c>
      <c r="E2" s="45">
        <f ca="1">SUM(C2:D2)</f>
        <v>15</v>
      </c>
      <c r="F2" s="45" t="s">
        <v>102</v>
      </c>
      <c r="H2" s="77" t="s">
        <v>0</v>
      </c>
      <c r="I2" s="78" t="s">
        <v>22</v>
      </c>
      <c r="J2" s="79" t="s">
        <v>23</v>
      </c>
      <c r="L2" s="142" t="s">
        <v>0</v>
      </c>
      <c r="M2" s="143" t="s">
        <v>85</v>
      </c>
      <c r="N2" s="144" t="s">
        <v>67</v>
      </c>
    </row>
    <row r="3" spans="1:14" x14ac:dyDescent="0.3">
      <c r="A3" s="76" t="s">
        <v>104</v>
      </c>
      <c r="B3" s="76">
        <v>1</v>
      </c>
      <c r="C3" s="45">
        <v>4</v>
      </c>
      <c r="D3" s="46">
        <f t="shared" ca="1" si="0"/>
        <v>11</v>
      </c>
      <c r="E3" s="45">
        <f ca="1">SUM(C3:D3)</f>
        <v>15</v>
      </c>
      <c r="F3" s="45" t="s">
        <v>6</v>
      </c>
      <c r="H3" s="80" t="s">
        <v>104</v>
      </c>
      <c r="I3" s="76">
        <v>6</v>
      </c>
      <c r="J3" s="81" t="s">
        <v>108</v>
      </c>
      <c r="L3" s="145" t="s">
        <v>132</v>
      </c>
      <c r="M3" s="132">
        <v>7</v>
      </c>
      <c r="N3" s="146" t="s">
        <v>134</v>
      </c>
    </row>
    <row r="4" spans="1:14" ht="16.2" thickBot="1" x14ac:dyDescent="0.35">
      <c r="A4" s="201" t="s">
        <v>132</v>
      </c>
      <c r="B4" s="201">
        <v>2</v>
      </c>
      <c r="C4" s="45">
        <v>-1</v>
      </c>
      <c r="D4" s="46">
        <f t="shared" ca="1" si="0"/>
        <v>14</v>
      </c>
      <c r="E4" s="45">
        <f ca="1">SUM(C4:D4)</f>
        <v>13</v>
      </c>
      <c r="F4" s="45" t="s">
        <v>133</v>
      </c>
      <c r="H4" s="80" t="s">
        <v>105</v>
      </c>
      <c r="I4" s="76">
        <v>6</v>
      </c>
      <c r="J4" s="81" t="s">
        <v>109</v>
      </c>
      <c r="L4" s="147"/>
      <c r="M4" s="148"/>
      <c r="N4" s="149"/>
    </row>
    <row r="5" spans="1:14" x14ac:dyDescent="0.3">
      <c r="A5" s="76" t="s">
        <v>107</v>
      </c>
      <c r="B5" s="76">
        <v>1</v>
      </c>
      <c r="C5" s="45">
        <v>1</v>
      </c>
      <c r="D5" s="46">
        <f t="shared" ca="1" si="0"/>
        <v>12</v>
      </c>
      <c r="E5" s="45">
        <f ca="1">SUM(C5:D5)</f>
        <v>13</v>
      </c>
      <c r="F5" s="45" t="s">
        <v>102</v>
      </c>
      <c r="H5" s="80" t="s">
        <v>124</v>
      </c>
      <c r="I5" s="76">
        <v>6</v>
      </c>
      <c r="J5" s="81" t="s">
        <v>112</v>
      </c>
      <c r="L5" s="150" t="s">
        <v>24</v>
      </c>
      <c r="M5" s="151">
        <f>SUM(M3:M4)</f>
        <v>7</v>
      </c>
      <c r="N5" s="146"/>
    </row>
    <row r="6" spans="1:14" ht="16.2" thickBot="1" x14ac:dyDescent="0.35">
      <c r="A6" s="76" t="s">
        <v>105</v>
      </c>
      <c r="B6" s="76">
        <v>1</v>
      </c>
      <c r="C6" s="45">
        <v>4</v>
      </c>
      <c r="D6" s="46">
        <f t="shared" ca="1" si="0"/>
        <v>20</v>
      </c>
      <c r="E6" s="45">
        <f ca="1">SUM(C6:D6)</f>
        <v>24</v>
      </c>
      <c r="F6" s="45" t="s">
        <v>6</v>
      </c>
      <c r="H6" s="158" t="s">
        <v>107</v>
      </c>
      <c r="I6" s="159">
        <v>6</v>
      </c>
      <c r="J6" s="160" t="s">
        <v>125</v>
      </c>
      <c r="L6" s="150" t="s">
        <v>101</v>
      </c>
      <c r="M6" s="151">
        <f>AVERAGE(M3:M4)</f>
        <v>7</v>
      </c>
      <c r="N6" s="146"/>
    </row>
    <row r="7" spans="1:14" ht="16.2" thickBot="1" x14ac:dyDescent="0.35">
      <c r="A7" s="66" t="s">
        <v>142</v>
      </c>
      <c r="B7" s="66">
        <v>1</v>
      </c>
      <c r="C7" s="45">
        <v>5</v>
      </c>
      <c r="D7" s="46">
        <f t="shared" ca="1" si="0"/>
        <v>5</v>
      </c>
      <c r="E7" s="45">
        <f t="shared" ref="E7:E8" ca="1" si="1">SUM(C7:D7)</f>
        <v>10</v>
      </c>
      <c r="F7" s="45" t="s">
        <v>6</v>
      </c>
      <c r="H7" s="82" t="s">
        <v>24</v>
      </c>
      <c r="I7" s="83">
        <f>SUM(I3:I6)</f>
        <v>24</v>
      </c>
      <c r="J7" s="81"/>
      <c r="L7" s="152" t="s">
        <v>25</v>
      </c>
      <c r="M7" s="153">
        <f>COUNT(M3:M4)</f>
        <v>1</v>
      </c>
      <c r="N7" s="154"/>
    </row>
    <row r="8" spans="1:14" ht="16.2" thickTop="1" x14ac:dyDescent="0.3">
      <c r="A8" s="66" t="s">
        <v>143</v>
      </c>
      <c r="B8" s="66">
        <v>1</v>
      </c>
      <c r="C8" s="45">
        <v>1</v>
      </c>
      <c r="D8" s="46">
        <f t="shared" ca="1" si="0"/>
        <v>3</v>
      </c>
      <c r="E8" s="45">
        <f t="shared" ca="1" si="1"/>
        <v>4</v>
      </c>
      <c r="F8" s="45" t="s">
        <v>144</v>
      </c>
      <c r="H8" s="82" t="s">
        <v>25</v>
      </c>
      <c r="I8" s="83">
        <f>COUNT(I3:I6)</f>
        <v>4</v>
      </c>
      <c r="J8" s="84"/>
    </row>
    <row r="9" spans="1:14" x14ac:dyDescent="0.3">
      <c r="H9" s="82" t="s">
        <v>27</v>
      </c>
      <c r="I9" s="85">
        <f>I7/4</f>
        <v>6</v>
      </c>
      <c r="J9" s="81" t="s">
        <v>28</v>
      </c>
      <c r="L9" s="90" t="s">
        <v>31</v>
      </c>
      <c r="M9" s="91">
        <f>I9</f>
        <v>6</v>
      </c>
      <c r="N9" s="89"/>
    </row>
    <row r="10" spans="1:14" ht="16.2" thickBot="1" x14ac:dyDescent="0.35">
      <c r="H10" s="86" t="s">
        <v>29</v>
      </c>
      <c r="I10" s="87">
        <f>I9*2</f>
        <v>12</v>
      </c>
      <c r="J10" s="88" t="s">
        <v>30</v>
      </c>
      <c r="L10" s="90" t="s">
        <v>32</v>
      </c>
      <c r="M10" s="91">
        <f>I10</f>
        <v>12</v>
      </c>
      <c r="N10" s="89"/>
    </row>
    <row r="11" spans="1:14" ht="16.2" thickTop="1" x14ac:dyDescent="0.3">
      <c r="H11" s="89"/>
      <c r="I11" s="89"/>
      <c r="J11" s="89"/>
      <c r="L11" s="90" t="s">
        <v>33</v>
      </c>
      <c r="M11" s="91">
        <f>I7</f>
        <v>24</v>
      </c>
      <c r="N11" s="89"/>
    </row>
    <row r="12" spans="1:14" x14ac:dyDescent="0.3">
      <c r="N12" s="89"/>
    </row>
    <row r="13" spans="1:14" x14ac:dyDescent="0.3">
      <c r="L13" s="92" t="s">
        <v>34</v>
      </c>
      <c r="M13" s="91">
        <f>M5</f>
        <v>7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3">
    <cfRule type="cellIs" dxfId="246" priority="1434" operator="greaterThan">
      <formula>$M$11</formula>
    </cfRule>
    <cfRule type="cellIs" dxfId="245" priority="1435" operator="between">
      <formula>$M$10</formula>
      <formula>$M$11</formula>
    </cfRule>
    <cfRule type="cellIs" dxfId="244" priority="1436" operator="between">
      <formula>$M$9</formula>
      <formula>$M$10</formula>
    </cfRule>
    <cfRule type="cellIs" dxfId="243" priority="1437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1.296875" style="49" bestFit="1" customWidth="1"/>
    <col min="2" max="2" width="20.19921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6.39843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72" t="s">
        <v>82</v>
      </c>
      <c r="P1" s="73">
        <v>13</v>
      </c>
    </row>
    <row r="2" spans="1:17" ht="16.8" x14ac:dyDescent="0.3">
      <c r="A2" s="180" t="s">
        <v>104</v>
      </c>
      <c r="B2" s="63" t="s">
        <v>110</v>
      </c>
      <c r="C2" s="64"/>
      <c r="D2" s="58">
        <v>1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23" si="0">IF($E2="þ",$D2,IF($F2="þ",($D2*10),IF($G2="þ",($D2*100),IF($H2="þ",($D2*600),$I2))))</f>
        <v>10</v>
      </c>
      <c r="K2" s="58">
        <f t="shared" ref="K2:K13" si="1">J2+C2</f>
        <v>10</v>
      </c>
      <c r="L2" s="59" t="s">
        <v>83</v>
      </c>
      <c r="M2" s="60" t="str">
        <f t="shared" ref="M2:M13" si="2">IF(K2&lt;=$P$1,"þ","q")</f>
        <v>þ</v>
      </c>
    </row>
    <row r="3" spans="1:17" ht="16.8" x14ac:dyDescent="0.3">
      <c r="A3" s="180" t="s">
        <v>104</v>
      </c>
      <c r="B3" s="63" t="s">
        <v>115</v>
      </c>
      <c r="C3" s="64"/>
      <c r="D3" s="58">
        <v>1</v>
      </c>
      <c r="E3" s="59" t="s">
        <v>83</v>
      </c>
      <c r="F3" s="59" t="s">
        <v>88</v>
      </c>
      <c r="G3" s="59" t="s">
        <v>83</v>
      </c>
      <c r="H3" s="59" t="s">
        <v>83</v>
      </c>
      <c r="I3" s="58"/>
      <c r="J3" s="58">
        <f t="shared" si="0"/>
        <v>10</v>
      </c>
      <c r="K3" s="58">
        <f t="shared" ref="K3:K4" si="3">J3+C3</f>
        <v>10</v>
      </c>
      <c r="L3" s="59" t="s">
        <v>83</v>
      </c>
      <c r="M3" s="60" t="str">
        <f t="shared" ref="M3:M4" si="4">IF(K3&lt;=$P$1,"þ","q")</f>
        <v>þ</v>
      </c>
    </row>
    <row r="4" spans="1:17" ht="16.8" x14ac:dyDescent="0.3">
      <c r="A4" s="180" t="s">
        <v>104</v>
      </c>
      <c r="B4" s="63" t="s">
        <v>122</v>
      </c>
      <c r="C4" s="64"/>
      <c r="D4" s="58">
        <v>4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40</v>
      </c>
      <c r="K4" s="58">
        <f t="shared" si="3"/>
        <v>40</v>
      </c>
      <c r="L4" s="59" t="s">
        <v>83</v>
      </c>
      <c r="M4" s="60" t="str">
        <f t="shared" si="4"/>
        <v>q</v>
      </c>
    </row>
    <row r="5" spans="1:17" ht="16.8" x14ac:dyDescent="0.3">
      <c r="A5" s="181" t="s">
        <v>105</v>
      </c>
      <c r="B5" s="63" t="s">
        <v>110</v>
      </c>
      <c r="C5" s="64"/>
      <c r="D5" s="58">
        <v>4</v>
      </c>
      <c r="E5" s="59" t="s">
        <v>83</v>
      </c>
      <c r="F5" s="59" t="s">
        <v>88</v>
      </c>
      <c r="G5" s="59" t="s">
        <v>83</v>
      </c>
      <c r="H5" s="59" t="s">
        <v>83</v>
      </c>
      <c r="I5" s="58"/>
      <c r="J5" s="58">
        <f t="shared" si="0"/>
        <v>40</v>
      </c>
      <c r="K5" s="58">
        <f t="shared" si="1"/>
        <v>40</v>
      </c>
      <c r="L5" s="59" t="s">
        <v>83</v>
      </c>
      <c r="M5" s="60" t="str">
        <f t="shared" si="2"/>
        <v>q</v>
      </c>
      <c r="O5" s="75"/>
      <c r="Q5" s="75"/>
    </row>
    <row r="6" spans="1:17" ht="16.8" x14ac:dyDescent="0.3">
      <c r="A6" s="181" t="s">
        <v>105</v>
      </c>
      <c r="B6" s="63" t="s">
        <v>122</v>
      </c>
      <c r="C6" s="64">
        <v>13</v>
      </c>
      <c r="D6" s="58">
        <v>4</v>
      </c>
      <c r="E6" s="59" t="s">
        <v>83</v>
      </c>
      <c r="F6" s="59" t="s">
        <v>88</v>
      </c>
      <c r="G6" s="59" t="s">
        <v>83</v>
      </c>
      <c r="H6" s="59" t="s">
        <v>83</v>
      </c>
      <c r="I6" s="58"/>
      <c r="J6" s="58">
        <f t="shared" si="0"/>
        <v>40</v>
      </c>
      <c r="K6" s="58">
        <f t="shared" ref="K6" si="5">J6+C6</f>
        <v>53</v>
      </c>
      <c r="L6" s="59" t="s">
        <v>88</v>
      </c>
      <c r="M6" s="60" t="str">
        <f t="shared" ref="M6" si="6">IF(K6&lt;=$P$1,"þ","q")</f>
        <v>q</v>
      </c>
      <c r="O6" s="75"/>
      <c r="Q6" s="75"/>
    </row>
    <row r="7" spans="1:17" ht="16.8" x14ac:dyDescent="0.3">
      <c r="A7" s="181" t="s">
        <v>105</v>
      </c>
      <c r="B7" s="63" t="s">
        <v>114</v>
      </c>
      <c r="C7" s="64">
        <v>1</v>
      </c>
      <c r="D7" s="58">
        <v>4</v>
      </c>
      <c r="E7" s="59" t="s">
        <v>83</v>
      </c>
      <c r="F7" s="59" t="s">
        <v>83</v>
      </c>
      <c r="G7" s="59" t="s">
        <v>83</v>
      </c>
      <c r="H7" s="59" t="s">
        <v>83</v>
      </c>
      <c r="I7" s="58">
        <v>10</v>
      </c>
      <c r="J7" s="58">
        <f t="shared" si="0"/>
        <v>10</v>
      </c>
      <c r="K7" s="58">
        <f t="shared" si="1"/>
        <v>11</v>
      </c>
      <c r="L7" s="59" t="s">
        <v>88</v>
      </c>
      <c r="M7" s="60" t="str">
        <f t="shared" si="2"/>
        <v>þ</v>
      </c>
      <c r="O7" s="75"/>
      <c r="Q7" s="75"/>
    </row>
    <row r="8" spans="1:17" ht="16.8" x14ac:dyDescent="0.3">
      <c r="A8" s="162" t="s">
        <v>106</v>
      </c>
      <c r="B8" s="63" t="s">
        <v>130</v>
      </c>
      <c r="C8" s="64"/>
      <c r="D8" s="58">
        <v>4</v>
      </c>
      <c r="E8" s="59" t="s">
        <v>88</v>
      </c>
      <c r="F8" s="59" t="s">
        <v>83</v>
      </c>
      <c r="G8" s="59" t="s">
        <v>83</v>
      </c>
      <c r="H8" s="59" t="s">
        <v>83</v>
      </c>
      <c r="I8" s="58"/>
      <c r="J8" s="58">
        <f t="shared" ref="J8:J10" si="7">IF($E8="þ",$D8,IF($F8="þ",($D8*10),IF($G8="þ",($D8*100),IF($H8="þ",($D8*600),$I8))))</f>
        <v>4</v>
      </c>
      <c r="K8" s="58">
        <f t="shared" ref="K8" si="8">J8+C8</f>
        <v>4</v>
      </c>
      <c r="L8" s="59" t="s">
        <v>83</v>
      </c>
      <c r="M8" s="60" t="str">
        <f t="shared" ref="M8" si="9">IF(K8&lt;=$P$1,"þ","q")</f>
        <v>þ</v>
      </c>
      <c r="O8" s="75"/>
      <c r="Q8" s="75"/>
    </row>
    <row r="9" spans="1:17" ht="16.8" x14ac:dyDescent="0.3">
      <c r="A9" s="162" t="s">
        <v>106</v>
      </c>
      <c r="B9" s="63" t="s">
        <v>127</v>
      </c>
      <c r="C9" s="64"/>
      <c r="D9" s="58">
        <v>4</v>
      </c>
      <c r="E9" s="59" t="s">
        <v>83</v>
      </c>
      <c r="F9" s="59" t="s">
        <v>88</v>
      </c>
      <c r="G9" s="59" t="s">
        <v>83</v>
      </c>
      <c r="H9" s="59" t="s">
        <v>83</v>
      </c>
      <c r="I9" s="58"/>
      <c r="J9" s="58">
        <f t="shared" si="7"/>
        <v>40</v>
      </c>
      <c r="K9" s="58">
        <f t="shared" ref="K9" si="10">J9+C9</f>
        <v>40</v>
      </c>
      <c r="L9" s="59" t="s">
        <v>83</v>
      </c>
      <c r="M9" s="60" t="str">
        <f t="shared" ref="M9" si="11">IF(K9&lt;=$P$1,"þ","q")</f>
        <v>q</v>
      </c>
      <c r="O9" s="75"/>
      <c r="Q9" s="75"/>
    </row>
    <row r="10" spans="1:17" ht="16.8" x14ac:dyDescent="0.3">
      <c r="A10" s="162" t="s">
        <v>106</v>
      </c>
      <c r="B10" s="63" t="s">
        <v>127</v>
      </c>
      <c r="C10" s="64">
        <v>1</v>
      </c>
      <c r="D10" s="58">
        <v>4</v>
      </c>
      <c r="E10" s="59" t="s">
        <v>83</v>
      </c>
      <c r="F10" s="59" t="s">
        <v>83</v>
      </c>
      <c r="G10" s="59" t="s">
        <v>88</v>
      </c>
      <c r="H10" s="59" t="s">
        <v>83</v>
      </c>
      <c r="I10" s="58"/>
      <c r="J10" s="58">
        <f t="shared" si="7"/>
        <v>400</v>
      </c>
      <c r="K10" s="58">
        <f t="shared" ref="K10" si="12">J10+C10</f>
        <v>401</v>
      </c>
      <c r="L10" s="59" t="s">
        <v>88</v>
      </c>
      <c r="M10" s="60" t="str">
        <f t="shared" ref="M10" si="13">IF(K10&lt;=$P$1,"þ","q")</f>
        <v>q</v>
      </c>
      <c r="O10" s="75"/>
      <c r="Q10" s="75"/>
    </row>
    <row r="11" spans="1:17" ht="16.8" x14ac:dyDescent="0.3">
      <c r="A11" s="65" t="s">
        <v>107</v>
      </c>
      <c r="B11" s="63" t="s">
        <v>128</v>
      </c>
      <c r="C11" s="64"/>
      <c r="D11" s="58">
        <v>1</v>
      </c>
      <c r="E11" s="59" t="s">
        <v>83</v>
      </c>
      <c r="F11" s="59" t="s">
        <v>83</v>
      </c>
      <c r="G11" s="59" t="s">
        <v>83</v>
      </c>
      <c r="H11" s="59" t="s">
        <v>88</v>
      </c>
      <c r="I11" s="58"/>
      <c r="J11" s="58">
        <f t="shared" si="0"/>
        <v>600</v>
      </c>
      <c r="K11" s="58">
        <f t="shared" si="1"/>
        <v>600</v>
      </c>
      <c r="L11" s="59" t="s">
        <v>83</v>
      </c>
      <c r="M11" s="60" t="str">
        <f t="shared" si="2"/>
        <v>q</v>
      </c>
      <c r="O11" s="75"/>
      <c r="Q11" s="75"/>
    </row>
    <row r="12" spans="1:17" ht="16.8" x14ac:dyDescent="0.3">
      <c r="A12" s="65" t="s">
        <v>107</v>
      </c>
      <c r="B12" s="63" t="s">
        <v>129</v>
      </c>
      <c r="C12" s="64"/>
      <c r="D12" s="58">
        <v>1</v>
      </c>
      <c r="E12" s="59" t="s">
        <v>83</v>
      </c>
      <c r="F12" s="59" t="s">
        <v>88</v>
      </c>
      <c r="G12" s="59" t="s">
        <v>83</v>
      </c>
      <c r="H12" s="59" t="s">
        <v>83</v>
      </c>
      <c r="I12" s="58">
        <v>600</v>
      </c>
      <c r="J12" s="58">
        <f t="shared" si="0"/>
        <v>10</v>
      </c>
      <c r="K12" s="58">
        <f t="shared" ref="K12" si="14">J12+C12</f>
        <v>10</v>
      </c>
      <c r="L12" s="59" t="s">
        <v>83</v>
      </c>
      <c r="M12" s="60" t="str">
        <f t="shared" ref="M12" si="15">IF(K12&lt;=$P$1,"þ","q")</f>
        <v>þ</v>
      </c>
      <c r="O12" s="75"/>
      <c r="Q12" s="75"/>
    </row>
    <row r="13" spans="1:17" ht="16.8" x14ac:dyDescent="0.3">
      <c r="A13" s="65" t="s">
        <v>107</v>
      </c>
      <c r="B13" s="63" t="s">
        <v>115</v>
      </c>
      <c r="C13" s="64"/>
      <c r="D13" s="58">
        <v>1</v>
      </c>
      <c r="E13" s="59" t="s">
        <v>83</v>
      </c>
      <c r="F13" s="59" t="s">
        <v>88</v>
      </c>
      <c r="G13" s="59" t="s">
        <v>83</v>
      </c>
      <c r="H13" s="59" t="s">
        <v>83</v>
      </c>
      <c r="I13" s="58"/>
      <c r="J13" s="58">
        <f t="shared" si="0"/>
        <v>10</v>
      </c>
      <c r="K13" s="58">
        <f t="shared" si="1"/>
        <v>10</v>
      </c>
      <c r="L13" s="59" t="s">
        <v>83</v>
      </c>
      <c r="M13" s="60" t="str">
        <f t="shared" si="2"/>
        <v>þ</v>
      </c>
      <c r="O13" s="75"/>
      <c r="Q13" s="75"/>
    </row>
    <row r="14" spans="1:17" ht="16.8" x14ac:dyDescent="0.3">
      <c r="A14" s="65" t="s">
        <v>107</v>
      </c>
      <c r="B14" s="63" t="s">
        <v>117</v>
      </c>
      <c r="C14" s="64"/>
      <c r="D14" s="58">
        <v>1</v>
      </c>
      <c r="E14" s="59" t="s">
        <v>83</v>
      </c>
      <c r="F14" s="59" t="s">
        <v>83</v>
      </c>
      <c r="G14" s="59" t="s">
        <v>83</v>
      </c>
      <c r="H14" s="59" t="s">
        <v>83</v>
      </c>
      <c r="I14" s="58">
        <v>10</v>
      </c>
      <c r="J14" s="58">
        <f t="shared" si="0"/>
        <v>10</v>
      </c>
      <c r="K14" s="58">
        <f t="shared" ref="K14" si="16">J14+C14</f>
        <v>10</v>
      </c>
      <c r="L14" s="59" t="s">
        <v>83</v>
      </c>
      <c r="M14" s="60" t="str">
        <f t="shared" ref="M14" si="17">IF(K14&lt;=$P$1,"þ","q")</f>
        <v>þ</v>
      </c>
      <c r="O14" s="75"/>
      <c r="Q14" s="75"/>
    </row>
    <row r="15" spans="1:17" x14ac:dyDescent="0.3">
      <c r="O15" s="44"/>
    </row>
    <row r="16" spans="1:17" ht="31.2" x14ac:dyDescent="0.3">
      <c r="A16" s="56" t="s">
        <v>74</v>
      </c>
      <c r="B16" s="62" t="s">
        <v>75</v>
      </c>
      <c r="C16" s="62" t="s">
        <v>76</v>
      </c>
      <c r="D16" s="56" t="s">
        <v>77</v>
      </c>
      <c r="E16" s="56" t="s">
        <v>97</v>
      </c>
      <c r="F16" s="56" t="s">
        <v>96</v>
      </c>
      <c r="G16" s="56" t="s">
        <v>95</v>
      </c>
      <c r="H16" s="56" t="s">
        <v>94</v>
      </c>
      <c r="I16" s="56" t="s">
        <v>98</v>
      </c>
      <c r="J16" s="56" t="s">
        <v>78</v>
      </c>
      <c r="K16" s="56" t="s">
        <v>79</v>
      </c>
      <c r="L16" s="56" t="s">
        <v>80</v>
      </c>
      <c r="M16" s="56" t="s">
        <v>81</v>
      </c>
    </row>
    <row r="17" spans="1:13" ht="16.8" x14ac:dyDescent="0.3">
      <c r="A17" s="197"/>
      <c r="B17" s="63"/>
      <c r="C17" s="64"/>
      <c r="D17" s="58"/>
      <c r="E17" s="59" t="s">
        <v>83</v>
      </c>
      <c r="F17" s="59" t="s">
        <v>88</v>
      </c>
      <c r="G17" s="59" t="s">
        <v>83</v>
      </c>
      <c r="H17" s="59" t="s">
        <v>83</v>
      </c>
      <c r="I17" s="58"/>
      <c r="J17" s="58">
        <f t="shared" si="0"/>
        <v>0</v>
      </c>
      <c r="K17" s="58">
        <f t="shared" ref="K17:K18" si="18">J17+C17</f>
        <v>0</v>
      </c>
      <c r="L17" s="59" t="s">
        <v>83</v>
      </c>
      <c r="M17" s="60" t="str">
        <f t="shared" ref="M17:M18" si="19">IF(K17&lt;=$P$1,"þ","q")</f>
        <v>þ</v>
      </c>
    </row>
    <row r="18" spans="1:13" ht="16.8" x14ac:dyDescent="0.3">
      <c r="A18" s="197"/>
      <c r="B18" s="63"/>
      <c r="C18" s="64"/>
      <c r="D18" s="58"/>
      <c r="E18" s="59" t="s">
        <v>83</v>
      </c>
      <c r="F18" s="59" t="s">
        <v>88</v>
      </c>
      <c r="G18" s="59" t="s">
        <v>83</v>
      </c>
      <c r="H18" s="59" t="s">
        <v>83</v>
      </c>
      <c r="I18" s="58"/>
      <c r="J18" s="58">
        <f t="shared" si="0"/>
        <v>0</v>
      </c>
      <c r="K18" s="58">
        <f t="shared" si="18"/>
        <v>0</v>
      </c>
      <c r="L18" s="59" t="s">
        <v>83</v>
      </c>
      <c r="M18" s="60" t="str">
        <f t="shared" si="19"/>
        <v>þ</v>
      </c>
    </row>
    <row r="19" spans="1:13" ht="16.8" x14ac:dyDescent="0.3">
      <c r="A19" s="197"/>
      <c r="B19" s="63"/>
      <c r="C19" s="64"/>
      <c r="D19" s="58"/>
      <c r="E19" s="59" t="s">
        <v>83</v>
      </c>
      <c r="F19" s="59" t="s">
        <v>88</v>
      </c>
      <c r="G19" s="59" t="s">
        <v>83</v>
      </c>
      <c r="H19" s="59" t="s">
        <v>83</v>
      </c>
      <c r="I19" s="58"/>
      <c r="J19" s="58">
        <f t="shared" si="0"/>
        <v>0</v>
      </c>
      <c r="K19" s="58">
        <f t="shared" ref="K19" si="20">J19+C19</f>
        <v>0</v>
      </c>
      <c r="L19" s="59" t="s">
        <v>83</v>
      </c>
      <c r="M19" s="60" t="str">
        <f t="shared" ref="M19" si="21">IF(K19&lt;=$P$1,"þ","q")</f>
        <v>þ</v>
      </c>
    </row>
    <row r="20" spans="1:13" ht="16.8" x14ac:dyDescent="0.3">
      <c r="A20" s="197"/>
      <c r="B20" s="63"/>
      <c r="C20" s="64"/>
      <c r="D20" s="58"/>
      <c r="E20" s="59" t="s">
        <v>83</v>
      </c>
      <c r="F20" s="59" t="s">
        <v>88</v>
      </c>
      <c r="G20" s="59" t="s">
        <v>83</v>
      </c>
      <c r="H20" s="59" t="s">
        <v>83</v>
      </c>
      <c r="I20" s="58"/>
      <c r="J20" s="58">
        <f t="shared" si="0"/>
        <v>0</v>
      </c>
      <c r="K20" s="58">
        <f t="shared" ref="K20" si="22">J20+C20</f>
        <v>0</v>
      </c>
      <c r="L20" s="59" t="s">
        <v>83</v>
      </c>
      <c r="M20" s="60" t="str">
        <f t="shared" ref="M20" si="23">IF(K20&lt;=$P$1,"þ","q")</f>
        <v>þ</v>
      </c>
    </row>
    <row r="21" spans="1:13" ht="16.8" x14ac:dyDescent="0.3">
      <c r="A21" s="186"/>
      <c r="B21" s="63"/>
      <c r="C21" s="64"/>
      <c r="D21" s="58"/>
      <c r="E21" s="59" t="s">
        <v>83</v>
      </c>
      <c r="F21" s="59" t="s">
        <v>88</v>
      </c>
      <c r="G21" s="59" t="s">
        <v>83</v>
      </c>
      <c r="H21" s="59" t="s">
        <v>83</v>
      </c>
      <c r="I21" s="58"/>
      <c r="J21" s="58">
        <f t="shared" si="0"/>
        <v>0</v>
      </c>
      <c r="K21" s="58">
        <f t="shared" ref="K21" si="24">J21+C21</f>
        <v>0</v>
      </c>
      <c r="L21" s="59" t="s">
        <v>83</v>
      </c>
      <c r="M21" s="60" t="str">
        <f t="shared" ref="M21" si="25">IF(K21&lt;=$P$1,"þ","q")</f>
        <v>þ</v>
      </c>
    </row>
    <row r="22" spans="1:13" ht="16.8" x14ac:dyDescent="0.3">
      <c r="A22" s="186"/>
      <c r="B22" s="63"/>
      <c r="C22" s="64"/>
      <c r="D22" s="58"/>
      <c r="E22" s="59" t="s">
        <v>83</v>
      </c>
      <c r="F22" s="59" t="s">
        <v>88</v>
      </c>
      <c r="G22" s="59" t="s">
        <v>83</v>
      </c>
      <c r="H22" s="59" t="s">
        <v>83</v>
      </c>
      <c r="I22" s="58"/>
      <c r="J22" s="58">
        <f t="shared" si="0"/>
        <v>0</v>
      </c>
      <c r="K22" s="58">
        <f t="shared" ref="K22" si="26">J22+C22</f>
        <v>0</v>
      </c>
      <c r="L22" s="59" t="s">
        <v>83</v>
      </c>
      <c r="M22" s="60" t="str">
        <f t="shared" ref="M22" si="27">IF(K22&lt;=$P$1,"þ","q")</f>
        <v>þ</v>
      </c>
    </row>
    <row r="23" spans="1:13" ht="16.8" x14ac:dyDescent="0.3">
      <c r="A23" s="186"/>
      <c r="B23" s="63"/>
      <c r="C23" s="64"/>
      <c r="D23" s="58"/>
      <c r="E23" s="59" t="s">
        <v>83</v>
      </c>
      <c r="F23" s="59" t="s">
        <v>88</v>
      </c>
      <c r="G23" s="59" t="s">
        <v>83</v>
      </c>
      <c r="H23" s="59" t="s">
        <v>83</v>
      </c>
      <c r="I23" s="58"/>
      <c r="J23" s="58">
        <f t="shared" si="0"/>
        <v>0</v>
      </c>
      <c r="K23" s="58">
        <f t="shared" ref="K23" si="28">J23+C23</f>
        <v>0</v>
      </c>
      <c r="L23" s="59" t="s">
        <v>83</v>
      </c>
      <c r="M23" s="60" t="str">
        <f t="shared" ref="M23" si="29">IF(K23&lt;=$P$1,"þ","q")</f>
        <v>þ</v>
      </c>
    </row>
  </sheetData>
  <sortState xmlns:xlrd2="http://schemas.microsoft.com/office/spreadsheetml/2017/richdata2" ref="A2:M15">
    <sortCondition ref="A2:A15"/>
    <sortCondition ref="C2:C15"/>
  </sortState>
  <conditionalFormatting sqref="M2 G5:H5 M5 M7 G7:H7">
    <cfRule type="cellIs" dxfId="242" priority="625" stopIfTrue="1" operator="equal">
      <formula>"þ"</formula>
    </cfRule>
  </conditionalFormatting>
  <conditionalFormatting sqref="K2 K5 K7">
    <cfRule type="cellIs" dxfId="241" priority="624" operator="lessThan">
      <formula>$P$1</formula>
    </cfRule>
  </conditionalFormatting>
  <conditionalFormatting sqref="L15:M15">
    <cfRule type="cellIs" dxfId="240" priority="623" stopIfTrue="1" operator="equal">
      <formula>"þ"</formula>
    </cfRule>
  </conditionalFormatting>
  <conditionalFormatting sqref="P1">
    <cfRule type="cellIs" dxfId="239" priority="607" operator="equal">
      <formula>0</formula>
    </cfRule>
  </conditionalFormatting>
  <conditionalFormatting sqref="E2 H2">
    <cfRule type="cellIs" dxfId="238" priority="571" stopIfTrue="1" operator="equal">
      <formula>"þ"</formula>
    </cfRule>
  </conditionalFormatting>
  <conditionalFormatting sqref="G2">
    <cfRule type="cellIs" dxfId="237" priority="540" stopIfTrue="1" operator="equal">
      <formula>"þ"</formula>
    </cfRule>
  </conditionalFormatting>
  <conditionalFormatting sqref="M13">
    <cfRule type="cellIs" dxfId="236" priority="528" stopIfTrue="1" operator="equal">
      <formula>"þ"</formula>
    </cfRule>
  </conditionalFormatting>
  <conditionalFormatting sqref="M13">
    <cfRule type="cellIs" dxfId="235" priority="527" stopIfTrue="1" operator="equal">
      <formula>"þ"</formula>
    </cfRule>
  </conditionalFormatting>
  <conditionalFormatting sqref="K13">
    <cfRule type="cellIs" dxfId="234" priority="526" operator="lessThan">
      <formula>$P$1</formula>
    </cfRule>
  </conditionalFormatting>
  <conditionalFormatting sqref="E13 H13 E5:F5 E7">
    <cfRule type="cellIs" dxfId="233" priority="525" stopIfTrue="1" operator="equal">
      <formula>"þ"</formula>
    </cfRule>
  </conditionalFormatting>
  <conditionalFormatting sqref="E13 H13 E5:F5 E7">
    <cfRule type="cellIs" dxfId="232" priority="524" stopIfTrue="1" operator="equal">
      <formula>"þ"</formula>
    </cfRule>
  </conditionalFormatting>
  <conditionalFormatting sqref="G13">
    <cfRule type="cellIs" dxfId="231" priority="523" stopIfTrue="1" operator="equal">
      <formula>"þ"</formula>
    </cfRule>
  </conditionalFormatting>
  <conditionalFormatting sqref="G13">
    <cfRule type="cellIs" dxfId="230" priority="522" stopIfTrue="1" operator="equal">
      <formula>"þ"</formula>
    </cfRule>
  </conditionalFormatting>
  <conditionalFormatting sqref="F7">
    <cfRule type="cellIs" dxfId="229" priority="518" stopIfTrue="1" operator="equal">
      <formula>"þ"</formula>
    </cfRule>
  </conditionalFormatting>
  <conditionalFormatting sqref="M11">
    <cfRule type="cellIs" dxfId="228" priority="506" stopIfTrue="1" operator="equal">
      <formula>"þ"</formula>
    </cfRule>
  </conditionalFormatting>
  <conditionalFormatting sqref="M11">
    <cfRule type="cellIs" dxfId="227" priority="505" stopIfTrue="1" operator="equal">
      <formula>"þ"</formula>
    </cfRule>
  </conditionalFormatting>
  <conditionalFormatting sqref="K11">
    <cfRule type="cellIs" dxfId="226" priority="504" operator="lessThan">
      <formula>$P$1</formula>
    </cfRule>
  </conditionalFormatting>
  <conditionalFormatting sqref="E11">
    <cfRule type="cellIs" dxfId="225" priority="503" stopIfTrue="1" operator="equal">
      <formula>"þ"</formula>
    </cfRule>
  </conditionalFormatting>
  <conditionalFormatting sqref="E11">
    <cfRule type="cellIs" dxfId="224" priority="502" stopIfTrue="1" operator="equal">
      <formula>"þ"</formula>
    </cfRule>
  </conditionalFormatting>
  <conditionalFormatting sqref="G11">
    <cfRule type="cellIs" dxfId="223" priority="501" stopIfTrue="1" operator="equal">
      <formula>"þ"</formula>
    </cfRule>
  </conditionalFormatting>
  <conditionalFormatting sqref="G11">
    <cfRule type="cellIs" dxfId="222" priority="500" stopIfTrue="1" operator="equal">
      <formula>"þ"</formula>
    </cfRule>
  </conditionalFormatting>
  <conditionalFormatting sqref="H3">
    <cfRule type="cellIs" dxfId="221" priority="434" stopIfTrue="1" operator="equal">
      <formula>"þ"</formula>
    </cfRule>
  </conditionalFormatting>
  <conditionalFormatting sqref="H3">
    <cfRule type="cellIs" dxfId="220" priority="433" stopIfTrue="1" operator="equal">
      <formula>"þ"</formula>
    </cfRule>
  </conditionalFormatting>
  <conditionalFormatting sqref="M3">
    <cfRule type="cellIs" dxfId="219" priority="438" stopIfTrue="1" operator="equal">
      <formula>"þ"</formula>
    </cfRule>
  </conditionalFormatting>
  <conditionalFormatting sqref="K3">
    <cfRule type="cellIs" dxfId="218" priority="437" operator="lessThan">
      <formula>$P$1</formula>
    </cfRule>
  </conditionalFormatting>
  <conditionalFormatting sqref="G3">
    <cfRule type="cellIs" dxfId="217" priority="431" stopIfTrue="1" operator="equal">
      <formula>"þ"</formula>
    </cfRule>
  </conditionalFormatting>
  <conditionalFormatting sqref="G3">
    <cfRule type="cellIs" dxfId="216" priority="408" stopIfTrue="1" operator="equal">
      <formula>"þ"</formula>
    </cfRule>
  </conditionalFormatting>
  <conditionalFormatting sqref="M8">
    <cfRule type="cellIs" dxfId="215" priority="330" stopIfTrue="1" operator="equal">
      <formula>"þ"</formula>
    </cfRule>
  </conditionalFormatting>
  <conditionalFormatting sqref="M8">
    <cfRule type="cellIs" dxfId="214" priority="329" stopIfTrue="1" operator="equal">
      <formula>"þ"</formula>
    </cfRule>
  </conditionalFormatting>
  <conditionalFormatting sqref="K8">
    <cfRule type="cellIs" dxfId="213" priority="328" operator="lessThan">
      <formula>$P$1</formula>
    </cfRule>
  </conditionalFormatting>
  <conditionalFormatting sqref="H8">
    <cfRule type="cellIs" dxfId="212" priority="327" stopIfTrue="1" operator="equal">
      <formula>"þ"</formula>
    </cfRule>
  </conditionalFormatting>
  <conditionalFormatting sqref="H8">
    <cfRule type="cellIs" dxfId="211" priority="326" stopIfTrue="1" operator="equal">
      <formula>"þ"</formula>
    </cfRule>
  </conditionalFormatting>
  <conditionalFormatting sqref="G8">
    <cfRule type="cellIs" dxfId="210" priority="325" stopIfTrue="1" operator="equal">
      <formula>"þ"</formula>
    </cfRule>
  </conditionalFormatting>
  <conditionalFormatting sqref="G8">
    <cfRule type="cellIs" dxfId="209" priority="324" stopIfTrue="1" operator="equal">
      <formula>"þ"</formula>
    </cfRule>
  </conditionalFormatting>
  <conditionalFormatting sqref="F8">
    <cfRule type="cellIs" dxfId="208" priority="323" stopIfTrue="1" operator="equal">
      <formula>"þ"</formula>
    </cfRule>
  </conditionalFormatting>
  <conditionalFormatting sqref="F8">
    <cfRule type="cellIs" dxfId="207" priority="322" stopIfTrue="1" operator="equal">
      <formula>"þ"</formula>
    </cfRule>
  </conditionalFormatting>
  <conditionalFormatting sqref="M9">
    <cfRule type="cellIs" dxfId="206" priority="278" stopIfTrue="1" operator="equal">
      <formula>"þ"</formula>
    </cfRule>
  </conditionalFormatting>
  <conditionalFormatting sqref="M9">
    <cfRule type="cellIs" dxfId="205" priority="277" stopIfTrue="1" operator="equal">
      <formula>"þ"</formula>
    </cfRule>
  </conditionalFormatting>
  <conditionalFormatting sqref="K9">
    <cfRule type="cellIs" dxfId="204" priority="276" operator="lessThan">
      <formula>$P$1</formula>
    </cfRule>
  </conditionalFormatting>
  <conditionalFormatting sqref="E9 H9">
    <cfRule type="cellIs" dxfId="203" priority="275" stopIfTrue="1" operator="equal">
      <formula>"þ"</formula>
    </cfRule>
  </conditionalFormatting>
  <conditionalFormatting sqref="E9 H9">
    <cfRule type="cellIs" dxfId="202" priority="274" stopIfTrue="1" operator="equal">
      <formula>"þ"</formula>
    </cfRule>
  </conditionalFormatting>
  <conditionalFormatting sqref="G9">
    <cfRule type="cellIs" dxfId="201" priority="273" stopIfTrue="1" operator="equal">
      <formula>"þ"</formula>
    </cfRule>
  </conditionalFormatting>
  <conditionalFormatting sqref="G9">
    <cfRule type="cellIs" dxfId="200" priority="272" stopIfTrue="1" operator="equal">
      <formula>"þ"</formula>
    </cfRule>
  </conditionalFormatting>
  <conditionalFormatting sqref="F8">
    <cfRule type="cellIs" dxfId="199" priority="267" stopIfTrue="1" operator="equal">
      <formula>"þ"</formula>
    </cfRule>
  </conditionalFormatting>
  <conditionalFormatting sqref="F8">
    <cfRule type="cellIs" dxfId="198" priority="266" stopIfTrue="1" operator="equal">
      <formula>"þ"</formula>
    </cfRule>
  </conditionalFormatting>
  <conditionalFormatting sqref="F2">
    <cfRule type="cellIs" dxfId="197" priority="242" stopIfTrue="1" operator="equal">
      <formula>"þ"</formula>
    </cfRule>
  </conditionalFormatting>
  <conditionalFormatting sqref="F2">
    <cfRule type="cellIs" dxfId="196" priority="241" stopIfTrue="1" operator="equal">
      <formula>"þ"</formula>
    </cfRule>
  </conditionalFormatting>
  <conditionalFormatting sqref="L11">
    <cfRule type="cellIs" dxfId="195" priority="245" stopIfTrue="1" operator="equal">
      <formula>"þ"</formula>
    </cfRule>
  </conditionalFormatting>
  <conditionalFormatting sqref="F13">
    <cfRule type="cellIs" dxfId="194" priority="240" stopIfTrue="1" operator="equal">
      <formula>"þ"</formula>
    </cfRule>
  </conditionalFormatting>
  <conditionalFormatting sqref="F13">
    <cfRule type="cellIs" dxfId="193" priority="239" stopIfTrue="1" operator="equal">
      <formula>"þ"</formula>
    </cfRule>
  </conditionalFormatting>
  <conditionalFormatting sqref="E3">
    <cfRule type="cellIs" dxfId="192" priority="238" stopIfTrue="1" operator="equal">
      <formula>"þ"</formula>
    </cfRule>
  </conditionalFormatting>
  <conditionalFormatting sqref="E3">
    <cfRule type="cellIs" dxfId="191" priority="237" stopIfTrue="1" operator="equal">
      <formula>"þ"</formula>
    </cfRule>
  </conditionalFormatting>
  <conditionalFormatting sqref="F3">
    <cfRule type="cellIs" dxfId="190" priority="236" stopIfTrue="1" operator="equal">
      <formula>"þ"</formula>
    </cfRule>
  </conditionalFormatting>
  <conditionalFormatting sqref="F3">
    <cfRule type="cellIs" dxfId="189" priority="235" stopIfTrue="1" operator="equal">
      <formula>"þ"</formula>
    </cfRule>
  </conditionalFormatting>
  <conditionalFormatting sqref="L2:L5 L11:L13 L8:L9">
    <cfRule type="cellIs" dxfId="188" priority="233" stopIfTrue="1" operator="equal">
      <formula>"þ"</formula>
    </cfRule>
  </conditionalFormatting>
  <conditionalFormatting sqref="M18">
    <cfRule type="cellIs" dxfId="187" priority="231" stopIfTrue="1" operator="equal">
      <formula>"þ"</formula>
    </cfRule>
  </conditionalFormatting>
  <conditionalFormatting sqref="M18">
    <cfRule type="cellIs" dxfId="186" priority="230" stopIfTrue="1" operator="equal">
      <formula>"þ"</formula>
    </cfRule>
  </conditionalFormatting>
  <conditionalFormatting sqref="K18">
    <cfRule type="cellIs" dxfId="185" priority="229" operator="lessThan">
      <formula>$P$1</formula>
    </cfRule>
  </conditionalFormatting>
  <conditionalFormatting sqref="E18">
    <cfRule type="cellIs" dxfId="184" priority="228" stopIfTrue="1" operator="equal">
      <formula>"þ"</formula>
    </cfRule>
  </conditionalFormatting>
  <conditionalFormatting sqref="E18">
    <cfRule type="cellIs" dxfId="183" priority="227" stopIfTrue="1" operator="equal">
      <formula>"þ"</formula>
    </cfRule>
  </conditionalFormatting>
  <conditionalFormatting sqref="M17">
    <cfRule type="cellIs" dxfId="182" priority="224" stopIfTrue="1" operator="equal">
      <formula>"þ"</formula>
    </cfRule>
  </conditionalFormatting>
  <conditionalFormatting sqref="M17">
    <cfRule type="cellIs" dxfId="181" priority="223" stopIfTrue="1" operator="equal">
      <formula>"þ"</formula>
    </cfRule>
  </conditionalFormatting>
  <conditionalFormatting sqref="K17">
    <cfRule type="cellIs" dxfId="180" priority="222" operator="lessThan">
      <formula>$P$1</formula>
    </cfRule>
  </conditionalFormatting>
  <conditionalFormatting sqref="H17 E17">
    <cfRule type="cellIs" dxfId="179" priority="221" stopIfTrue="1" operator="equal">
      <formula>"þ"</formula>
    </cfRule>
  </conditionalFormatting>
  <conditionalFormatting sqref="H17 E17">
    <cfRule type="cellIs" dxfId="178" priority="220" stopIfTrue="1" operator="equal">
      <formula>"þ"</formula>
    </cfRule>
  </conditionalFormatting>
  <conditionalFormatting sqref="G17">
    <cfRule type="cellIs" dxfId="177" priority="219" stopIfTrue="1" operator="equal">
      <formula>"þ"</formula>
    </cfRule>
  </conditionalFormatting>
  <conditionalFormatting sqref="G17">
    <cfRule type="cellIs" dxfId="176" priority="218" stopIfTrue="1" operator="equal">
      <formula>"þ"</formula>
    </cfRule>
  </conditionalFormatting>
  <conditionalFormatting sqref="L17">
    <cfRule type="cellIs" dxfId="175" priority="217" stopIfTrue="1" operator="equal">
      <formula>"þ"</formula>
    </cfRule>
  </conditionalFormatting>
  <conditionalFormatting sqref="F17">
    <cfRule type="cellIs" dxfId="174" priority="216" stopIfTrue="1" operator="equal">
      <formula>"þ"</formula>
    </cfRule>
  </conditionalFormatting>
  <conditionalFormatting sqref="F17">
    <cfRule type="cellIs" dxfId="173" priority="215" stopIfTrue="1" operator="equal">
      <formula>"þ"</formula>
    </cfRule>
  </conditionalFormatting>
  <conditionalFormatting sqref="F17">
    <cfRule type="cellIs" dxfId="172" priority="211" stopIfTrue="1" operator="equal">
      <formula>"þ"</formula>
    </cfRule>
  </conditionalFormatting>
  <conditionalFormatting sqref="F17">
    <cfRule type="cellIs" dxfId="171" priority="210" stopIfTrue="1" operator="equal">
      <formula>"þ"</formula>
    </cfRule>
  </conditionalFormatting>
  <conditionalFormatting sqref="E17">
    <cfRule type="cellIs" dxfId="170" priority="209" stopIfTrue="1" operator="equal">
      <formula>"þ"</formula>
    </cfRule>
  </conditionalFormatting>
  <conditionalFormatting sqref="E17">
    <cfRule type="cellIs" dxfId="169" priority="208" stopIfTrue="1" operator="equal">
      <formula>"þ"</formula>
    </cfRule>
  </conditionalFormatting>
  <conditionalFormatting sqref="M20">
    <cfRule type="cellIs" dxfId="168" priority="200" stopIfTrue="1" operator="equal">
      <formula>"þ"</formula>
    </cfRule>
  </conditionalFormatting>
  <conditionalFormatting sqref="M20">
    <cfRule type="cellIs" dxfId="167" priority="199" stopIfTrue="1" operator="equal">
      <formula>"þ"</formula>
    </cfRule>
  </conditionalFormatting>
  <conditionalFormatting sqref="K20">
    <cfRule type="cellIs" dxfId="166" priority="198" operator="lessThan">
      <formula>$P$1</formula>
    </cfRule>
  </conditionalFormatting>
  <conditionalFormatting sqref="H20">
    <cfRule type="cellIs" dxfId="165" priority="197" stopIfTrue="1" operator="equal">
      <formula>"þ"</formula>
    </cfRule>
  </conditionalFormatting>
  <conditionalFormatting sqref="H20">
    <cfRule type="cellIs" dxfId="164" priority="196" stopIfTrue="1" operator="equal">
      <formula>"þ"</formula>
    </cfRule>
  </conditionalFormatting>
  <conditionalFormatting sqref="G20">
    <cfRule type="cellIs" dxfId="163" priority="195" stopIfTrue="1" operator="equal">
      <formula>"þ"</formula>
    </cfRule>
  </conditionalFormatting>
  <conditionalFormatting sqref="G20">
    <cfRule type="cellIs" dxfId="162" priority="194" stopIfTrue="1" operator="equal">
      <formula>"þ"</formula>
    </cfRule>
  </conditionalFormatting>
  <conditionalFormatting sqref="E20">
    <cfRule type="cellIs" dxfId="161" priority="183" stopIfTrue="1" operator="equal">
      <formula>"þ"</formula>
    </cfRule>
  </conditionalFormatting>
  <conditionalFormatting sqref="E20">
    <cfRule type="cellIs" dxfId="160" priority="182" stopIfTrue="1" operator="equal">
      <formula>"þ"</formula>
    </cfRule>
  </conditionalFormatting>
  <conditionalFormatting sqref="M19">
    <cfRule type="cellIs" dxfId="159" priority="179" stopIfTrue="1" operator="equal">
      <formula>"þ"</formula>
    </cfRule>
  </conditionalFormatting>
  <conditionalFormatting sqref="M19">
    <cfRule type="cellIs" dxfId="158" priority="178" stopIfTrue="1" operator="equal">
      <formula>"þ"</formula>
    </cfRule>
  </conditionalFormatting>
  <conditionalFormatting sqref="K19">
    <cfRule type="cellIs" dxfId="157" priority="177" operator="lessThan">
      <formula>$P$1</formula>
    </cfRule>
  </conditionalFormatting>
  <conditionalFormatting sqref="E19 H19">
    <cfRule type="cellIs" dxfId="156" priority="176" stopIfTrue="1" operator="equal">
      <formula>"þ"</formula>
    </cfRule>
  </conditionalFormatting>
  <conditionalFormatting sqref="E19 H19">
    <cfRule type="cellIs" dxfId="155" priority="175" stopIfTrue="1" operator="equal">
      <formula>"þ"</formula>
    </cfRule>
  </conditionalFormatting>
  <conditionalFormatting sqref="G19">
    <cfRule type="cellIs" dxfId="154" priority="174" stopIfTrue="1" operator="equal">
      <formula>"þ"</formula>
    </cfRule>
  </conditionalFormatting>
  <conditionalFormatting sqref="G19">
    <cfRule type="cellIs" dxfId="153" priority="173" stopIfTrue="1" operator="equal">
      <formula>"þ"</formula>
    </cfRule>
  </conditionalFormatting>
  <conditionalFormatting sqref="E19">
    <cfRule type="cellIs" dxfId="152" priority="167" stopIfTrue="1" operator="equal">
      <formula>"þ"</formula>
    </cfRule>
  </conditionalFormatting>
  <conditionalFormatting sqref="E19">
    <cfRule type="cellIs" dxfId="151" priority="166" stopIfTrue="1" operator="equal">
      <formula>"þ"</formula>
    </cfRule>
  </conditionalFormatting>
  <conditionalFormatting sqref="M14">
    <cfRule type="cellIs" dxfId="150" priority="154" stopIfTrue="1" operator="equal">
      <formula>"þ"</formula>
    </cfRule>
  </conditionalFormatting>
  <conditionalFormatting sqref="M14">
    <cfRule type="cellIs" dxfId="149" priority="153" stopIfTrue="1" operator="equal">
      <formula>"þ"</formula>
    </cfRule>
  </conditionalFormatting>
  <conditionalFormatting sqref="E14 H14">
    <cfRule type="cellIs" dxfId="148" priority="151" stopIfTrue="1" operator="equal">
      <formula>"þ"</formula>
    </cfRule>
  </conditionalFormatting>
  <conditionalFormatting sqref="E14 H14">
    <cfRule type="cellIs" dxfId="147" priority="150" stopIfTrue="1" operator="equal">
      <formula>"þ"</formula>
    </cfRule>
  </conditionalFormatting>
  <conditionalFormatting sqref="F14">
    <cfRule type="cellIs" dxfId="146" priority="147" stopIfTrue="1" operator="equal">
      <formula>"þ"</formula>
    </cfRule>
  </conditionalFormatting>
  <conditionalFormatting sqref="L2">
    <cfRule type="cellIs" dxfId="145" priority="156" stopIfTrue="1" operator="equal">
      <formula>"þ"</formula>
    </cfRule>
  </conditionalFormatting>
  <conditionalFormatting sqref="K14">
    <cfRule type="cellIs" dxfId="144" priority="152" operator="lessThan">
      <formula>$P$1</formula>
    </cfRule>
  </conditionalFormatting>
  <conditionalFormatting sqref="G14">
    <cfRule type="cellIs" dxfId="143" priority="149" stopIfTrue="1" operator="equal">
      <formula>"þ"</formula>
    </cfRule>
  </conditionalFormatting>
  <conditionalFormatting sqref="G14">
    <cfRule type="cellIs" dxfId="142" priority="148" stopIfTrue="1" operator="equal">
      <formula>"þ"</formula>
    </cfRule>
  </conditionalFormatting>
  <conditionalFormatting sqref="F14">
    <cfRule type="cellIs" dxfId="141" priority="146" stopIfTrue="1" operator="equal">
      <formula>"þ"</formula>
    </cfRule>
  </conditionalFormatting>
  <conditionalFormatting sqref="L14">
    <cfRule type="cellIs" dxfId="140" priority="145" stopIfTrue="1" operator="equal">
      <formula>"þ"</formula>
    </cfRule>
  </conditionalFormatting>
  <conditionalFormatting sqref="M12">
    <cfRule type="cellIs" dxfId="139" priority="142" stopIfTrue="1" operator="equal">
      <formula>"þ"</formula>
    </cfRule>
  </conditionalFormatting>
  <conditionalFormatting sqref="M12">
    <cfRule type="cellIs" dxfId="138" priority="141" stopIfTrue="1" operator="equal">
      <formula>"þ"</formula>
    </cfRule>
  </conditionalFormatting>
  <conditionalFormatting sqref="K12">
    <cfRule type="cellIs" dxfId="137" priority="140" operator="lessThan">
      <formula>$P$1</formula>
    </cfRule>
  </conditionalFormatting>
  <conditionalFormatting sqref="H12 E12">
    <cfRule type="cellIs" dxfId="136" priority="139" stopIfTrue="1" operator="equal">
      <formula>"þ"</formula>
    </cfRule>
  </conditionalFormatting>
  <conditionalFormatting sqref="H12 E12">
    <cfRule type="cellIs" dxfId="135" priority="138" stopIfTrue="1" operator="equal">
      <formula>"þ"</formula>
    </cfRule>
  </conditionalFormatting>
  <conditionalFormatting sqref="G12">
    <cfRule type="cellIs" dxfId="134" priority="137" stopIfTrue="1" operator="equal">
      <formula>"þ"</formula>
    </cfRule>
  </conditionalFormatting>
  <conditionalFormatting sqref="G12">
    <cfRule type="cellIs" dxfId="133" priority="136" stopIfTrue="1" operator="equal">
      <formula>"þ"</formula>
    </cfRule>
  </conditionalFormatting>
  <conditionalFormatting sqref="G6:H6 M6">
    <cfRule type="cellIs" dxfId="132" priority="132" stopIfTrue="1" operator="equal">
      <formula>"þ"</formula>
    </cfRule>
  </conditionalFormatting>
  <conditionalFormatting sqref="K6">
    <cfRule type="cellIs" dxfId="131" priority="131" operator="lessThan">
      <formula>$P$1</formula>
    </cfRule>
  </conditionalFormatting>
  <conditionalFormatting sqref="E6:F6">
    <cfRule type="cellIs" dxfId="130" priority="130" stopIfTrue="1" operator="equal">
      <formula>"þ"</formula>
    </cfRule>
  </conditionalFormatting>
  <conditionalFormatting sqref="E6:F6">
    <cfRule type="cellIs" dxfId="129" priority="129" stopIfTrue="1" operator="equal">
      <formula>"þ"</formula>
    </cfRule>
  </conditionalFormatting>
  <conditionalFormatting sqref="F9">
    <cfRule type="cellIs" dxfId="128" priority="127" stopIfTrue="1" operator="equal">
      <formula>"þ"</formula>
    </cfRule>
  </conditionalFormatting>
  <conditionalFormatting sqref="F9">
    <cfRule type="cellIs" dxfId="127" priority="128" stopIfTrue="1" operator="equal">
      <formula>"þ"</formula>
    </cfRule>
  </conditionalFormatting>
  <conditionalFormatting sqref="F11">
    <cfRule type="cellIs" dxfId="126" priority="126" stopIfTrue="1" operator="equal">
      <formula>"þ"</formula>
    </cfRule>
  </conditionalFormatting>
  <conditionalFormatting sqref="F11">
    <cfRule type="cellIs" dxfId="125" priority="125" stopIfTrue="1" operator="equal">
      <formula>"þ"</formula>
    </cfRule>
  </conditionalFormatting>
  <conditionalFormatting sqref="H11">
    <cfRule type="cellIs" dxfId="124" priority="123" stopIfTrue="1" operator="equal">
      <formula>"þ"</formula>
    </cfRule>
  </conditionalFormatting>
  <conditionalFormatting sqref="H11">
    <cfRule type="cellIs" dxfId="123" priority="124" stopIfTrue="1" operator="equal">
      <formula>"þ"</formula>
    </cfRule>
  </conditionalFormatting>
  <conditionalFormatting sqref="F12">
    <cfRule type="cellIs" dxfId="122" priority="122" stopIfTrue="1" operator="equal">
      <formula>"þ"</formula>
    </cfRule>
  </conditionalFormatting>
  <conditionalFormatting sqref="F12">
    <cfRule type="cellIs" dxfId="121" priority="121" stopIfTrue="1" operator="equal">
      <formula>"þ"</formula>
    </cfRule>
  </conditionalFormatting>
  <conditionalFormatting sqref="F19">
    <cfRule type="cellIs" dxfId="120" priority="120" stopIfTrue="1" operator="equal">
      <formula>"þ"</formula>
    </cfRule>
  </conditionalFormatting>
  <conditionalFormatting sqref="F19">
    <cfRule type="cellIs" dxfId="119" priority="119" stopIfTrue="1" operator="equal">
      <formula>"þ"</formula>
    </cfRule>
  </conditionalFormatting>
  <conditionalFormatting sqref="F19">
    <cfRule type="cellIs" dxfId="118" priority="118" stopIfTrue="1" operator="equal">
      <formula>"þ"</formula>
    </cfRule>
  </conditionalFormatting>
  <conditionalFormatting sqref="F19">
    <cfRule type="cellIs" dxfId="117" priority="117" stopIfTrue="1" operator="equal">
      <formula>"þ"</formula>
    </cfRule>
  </conditionalFormatting>
  <conditionalFormatting sqref="F20">
    <cfRule type="cellIs" dxfId="116" priority="116" stopIfTrue="1" operator="equal">
      <formula>"þ"</formula>
    </cfRule>
  </conditionalFormatting>
  <conditionalFormatting sqref="F20">
    <cfRule type="cellIs" dxfId="115" priority="115" stopIfTrue="1" operator="equal">
      <formula>"þ"</formula>
    </cfRule>
  </conditionalFormatting>
  <conditionalFormatting sqref="F20">
    <cfRule type="cellIs" dxfId="114" priority="114" stopIfTrue="1" operator="equal">
      <formula>"þ"</formula>
    </cfRule>
  </conditionalFormatting>
  <conditionalFormatting sqref="F20">
    <cfRule type="cellIs" dxfId="113" priority="113" stopIfTrue="1" operator="equal">
      <formula>"þ"</formula>
    </cfRule>
  </conditionalFormatting>
  <conditionalFormatting sqref="H18">
    <cfRule type="cellIs" dxfId="112" priority="106" stopIfTrue="1" operator="equal">
      <formula>"þ"</formula>
    </cfRule>
  </conditionalFormatting>
  <conditionalFormatting sqref="H18">
    <cfRule type="cellIs" dxfId="111" priority="105" stopIfTrue="1" operator="equal">
      <formula>"þ"</formula>
    </cfRule>
  </conditionalFormatting>
  <conditionalFormatting sqref="H18">
    <cfRule type="cellIs" dxfId="110" priority="104" stopIfTrue="1" operator="equal">
      <formula>"þ"</formula>
    </cfRule>
  </conditionalFormatting>
  <conditionalFormatting sqref="H18">
    <cfRule type="cellIs" dxfId="109" priority="103" stopIfTrue="1" operator="equal">
      <formula>"þ"</formula>
    </cfRule>
  </conditionalFormatting>
  <conditionalFormatting sqref="H18">
    <cfRule type="cellIs" dxfId="108" priority="102" stopIfTrue="1" operator="equal">
      <formula>"þ"</formula>
    </cfRule>
  </conditionalFormatting>
  <conditionalFormatting sqref="H18">
    <cfRule type="cellIs" dxfId="107" priority="101" stopIfTrue="1" operator="equal">
      <formula>"þ"</formula>
    </cfRule>
  </conditionalFormatting>
  <conditionalFormatting sqref="G18">
    <cfRule type="cellIs" dxfId="106" priority="100" stopIfTrue="1" operator="equal">
      <formula>"þ"</formula>
    </cfRule>
  </conditionalFormatting>
  <conditionalFormatting sqref="G18">
    <cfRule type="cellIs" dxfId="105" priority="99" stopIfTrue="1" operator="equal">
      <formula>"þ"</formula>
    </cfRule>
  </conditionalFormatting>
  <conditionalFormatting sqref="G18">
    <cfRule type="cellIs" dxfId="104" priority="98" stopIfTrue="1" operator="equal">
      <formula>"þ"</formula>
    </cfRule>
  </conditionalFormatting>
  <conditionalFormatting sqref="G18">
    <cfRule type="cellIs" dxfId="103" priority="97" stopIfTrue="1" operator="equal">
      <formula>"þ"</formula>
    </cfRule>
  </conditionalFormatting>
  <conditionalFormatting sqref="G18">
    <cfRule type="cellIs" dxfId="102" priority="96" stopIfTrue="1" operator="equal">
      <formula>"þ"</formula>
    </cfRule>
  </conditionalFormatting>
  <conditionalFormatting sqref="G18">
    <cfRule type="cellIs" dxfId="101" priority="95" stopIfTrue="1" operator="equal">
      <formula>"þ"</formula>
    </cfRule>
  </conditionalFormatting>
  <conditionalFormatting sqref="L18:L20">
    <cfRule type="cellIs" dxfId="100" priority="94" stopIfTrue="1" operator="equal">
      <formula>"þ"</formula>
    </cfRule>
  </conditionalFormatting>
  <conditionalFormatting sqref="L9">
    <cfRule type="cellIs" dxfId="99" priority="93" stopIfTrue="1" operator="equal">
      <formula>"þ"</formula>
    </cfRule>
  </conditionalFormatting>
  <conditionalFormatting sqref="E8">
    <cfRule type="cellIs" dxfId="98" priority="91" stopIfTrue="1" operator="equal">
      <formula>"þ"</formula>
    </cfRule>
  </conditionalFormatting>
  <conditionalFormatting sqref="E8">
    <cfRule type="cellIs" dxfId="97" priority="92" stopIfTrue="1" operator="equal">
      <formula>"þ"</formula>
    </cfRule>
  </conditionalFormatting>
  <conditionalFormatting sqref="L8">
    <cfRule type="cellIs" dxfId="96" priority="90" stopIfTrue="1" operator="equal">
      <formula>"þ"</formula>
    </cfRule>
  </conditionalFormatting>
  <conditionalFormatting sqref="M21">
    <cfRule type="cellIs" dxfId="95" priority="89" stopIfTrue="1" operator="equal">
      <formula>"þ"</formula>
    </cfRule>
  </conditionalFormatting>
  <conditionalFormatting sqref="M21">
    <cfRule type="cellIs" dxfId="94" priority="88" stopIfTrue="1" operator="equal">
      <formula>"þ"</formula>
    </cfRule>
  </conditionalFormatting>
  <conditionalFormatting sqref="K21">
    <cfRule type="cellIs" dxfId="93" priority="87" operator="lessThan">
      <formula>$P$1</formula>
    </cfRule>
  </conditionalFormatting>
  <conditionalFormatting sqref="H21">
    <cfRule type="cellIs" dxfId="92" priority="86" stopIfTrue="1" operator="equal">
      <formula>"þ"</formula>
    </cfRule>
  </conditionalFormatting>
  <conditionalFormatting sqref="H21">
    <cfRule type="cellIs" dxfId="91" priority="85" stopIfTrue="1" operator="equal">
      <formula>"þ"</formula>
    </cfRule>
  </conditionalFormatting>
  <conditionalFormatting sqref="G21">
    <cfRule type="cellIs" dxfId="90" priority="84" stopIfTrue="1" operator="equal">
      <formula>"þ"</formula>
    </cfRule>
  </conditionalFormatting>
  <conditionalFormatting sqref="G21">
    <cfRule type="cellIs" dxfId="89" priority="83" stopIfTrue="1" operator="equal">
      <formula>"þ"</formula>
    </cfRule>
  </conditionalFormatting>
  <conditionalFormatting sqref="E21">
    <cfRule type="cellIs" dxfId="88" priority="82" stopIfTrue="1" operator="equal">
      <formula>"þ"</formula>
    </cfRule>
  </conditionalFormatting>
  <conditionalFormatting sqref="E21">
    <cfRule type="cellIs" dxfId="87" priority="81" stopIfTrue="1" operator="equal">
      <formula>"þ"</formula>
    </cfRule>
  </conditionalFormatting>
  <conditionalFormatting sqref="F21">
    <cfRule type="cellIs" dxfId="86" priority="80" stopIfTrue="1" operator="equal">
      <formula>"þ"</formula>
    </cfRule>
  </conditionalFormatting>
  <conditionalFormatting sqref="F21">
    <cfRule type="cellIs" dxfId="85" priority="79" stopIfTrue="1" operator="equal">
      <formula>"þ"</formula>
    </cfRule>
  </conditionalFormatting>
  <conditionalFormatting sqref="F21">
    <cfRule type="cellIs" dxfId="84" priority="78" stopIfTrue="1" operator="equal">
      <formula>"þ"</formula>
    </cfRule>
  </conditionalFormatting>
  <conditionalFormatting sqref="F21">
    <cfRule type="cellIs" dxfId="83" priority="77" stopIfTrue="1" operator="equal">
      <formula>"þ"</formula>
    </cfRule>
  </conditionalFormatting>
  <conditionalFormatting sqref="L21">
    <cfRule type="cellIs" dxfId="82" priority="76" stopIfTrue="1" operator="equal">
      <formula>"þ"</formula>
    </cfRule>
  </conditionalFormatting>
  <conditionalFormatting sqref="L5">
    <cfRule type="cellIs" dxfId="81" priority="74" stopIfTrue="1" operator="equal">
      <formula>"þ"</formula>
    </cfRule>
  </conditionalFormatting>
  <conditionalFormatting sqref="M22">
    <cfRule type="cellIs" dxfId="80" priority="73" stopIfTrue="1" operator="equal">
      <formula>"þ"</formula>
    </cfRule>
  </conditionalFormatting>
  <conditionalFormatting sqref="M22">
    <cfRule type="cellIs" dxfId="79" priority="72" stopIfTrue="1" operator="equal">
      <formula>"þ"</formula>
    </cfRule>
  </conditionalFormatting>
  <conditionalFormatting sqref="K22">
    <cfRule type="cellIs" dxfId="78" priority="71" operator="lessThan">
      <formula>$P$1</formula>
    </cfRule>
  </conditionalFormatting>
  <conditionalFormatting sqref="H22">
    <cfRule type="cellIs" dxfId="77" priority="70" stopIfTrue="1" operator="equal">
      <formula>"þ"</formula>
    </cfRule>
  </conditionalFormatting>
  <conditionalFormatting sqref="H22">
    <cfRule type="cellIs" dxfId="76" priority="69" stopIfTrue="1" operator="equal">
      <formula>"þ"</formula>
    </cfRule>
  </conditionalFormatting>
  <conditionalFormatting sqref="G22">
    <cfRule type="cellIs" dxfId="75" priority="68" stopIfTrue="1" operator="equal">
      <formula>"þ"</formula>
    </cfRule>
  </conditionalFormatting>
  <conditionalFormatting sqref="G22">
    <cfRule type="cellIs" dxfId="74" priority="67" stopIfTrue="1" operator="equal">
      <formula>"þ"</formula>
    </cfRule>
  </conditionalFormatting>
  <conditionalFormatting sqref="E22">
    <cfRule type="cellIs" dxfId="73" priority="66" stopIfTrue="1" operator="equal">
      <formula>"þ"</formula>
    </cfRule>
  </conditionalFormatting>
  <conditionalFormatting sqref="E22">
    <cfRule type="cellIs" dxfId="72" priority="65" stopIfTrue="1" operator="equal">
      <formula>"þ"</formula>
    </cfRule>
  </conditionalFormatting>
  <conditionalFormatting sqref="F22">
    <cfRule type="cellIs" dxfId="71" priority="64" stopIfTrue="1" operator="equal">
      <formula>"þ"</formula>
    </cfRule>
  </conditionalFormatting>
  <conditionalFormatting sqref="F22">
    <cfRule type="cellIs" dxfId="70" priority="63" stopIfTrue="1" operator="equal">
      <formula>"þ"</formula>
    </cfRule>
  </conditionalFormatting>
  <conditionalFormatting sqref="F22">
    <cfRule type="cellIs" dxfId="69" priority="62" stopIfTrue="1" operator="equal">
      <formula>"þ"</formula>
    </cfRule>
  </conditionalFormatting>
  <conditionalFormatting sqref="F22">
    <cfRule type="cellIs" dxfId="68" priority="61" stopIfTrue="1" operator="equal">
      <formula>"þ"</formula>
    </cfRule>
  </conditionalFormatting>
  <conditionalFormatting sqref="L22">
    <cfRule type="cellIs" dxfId="67" priority="60" stopIfTrue="1" operator="equal">
      <formula>"þ"</formula>
    </cfRule>
  </conditionalFormatting>
  <conditionalFormatting sqref="L3">
    <cfRule type="cellIs" dxfId="66" priority="59" stopIfTrue="1" operator="equal">
      <formula>"þ"</formula>
    </cfRule>
  </conditionalFormatting>
  <conditionalFormatting sqref="M23">
    <cfRule type="cellIs" dxfId="65" priority="58" stopIfTrue="1" operator="equal">
      <formula>"þ"</formula>
    </cfRule>
  </conditionalFormatting>
  <conditionalFormatting sqref="M23">
    <cfRule type="cellIs" dxfId="64" priority="57" stopIfTrue="1" operator="equal">
      <formula>"þ"</formula>
    </cfRule>
  </conditionalFormatting>
  <conditionalFormatting sqref="K23">
    <cfRule type="cellIs" dxfId="63" priority="56" operator="lessThan">
      <formula>$P$1</formula>
    </cfRule>
  </conditionalFormatting>
  <conditionalFormatting sqref="H23">
    <cfRule type="cellIs" dxfId="62" priority="55" stopIfTrue="1" operator="equal">
      <formula>"þ"</formula>
    </cfRule>
  </conditionalFormatting>
  <conditionalFormatting sqref="H23">
    <cfRule type="cellIs" dxfId="61" priority="54" stopIfTrue="1" operator="equal">
      <formula>"þ"</formula>
    </cfRule>
  </conditionalFormatting>
  <conditionalFormatting sqref="G23">
    <cfRule type="cellIs" dxfId="60" priority="53" stopIfTrue="1" operator="equal">
      <formula>"þ"</formula>
    </cfRule>
  </conditionalFormatting>
  <conditionalFormatting sqref="G23">
    <cfRule type="cellIs" dxfId="59" priority="52" stopIfTrue="1" operator="equal">
      <formula>"þ"</formula>
    </cfRule>
  </conditionalFormatting>
  <conditionalFormatting sqref="L23">
    <cfRule type="cellIs" dxfId="58" priority="45" stopIfTrue="1" operator="equal">
      <formula>"þ"</formula>
    </cfRule>
  </conditionalFormatting>
  <conditionalFormatting sqref="L12">
    <cfRule type="cellIs" dxfId="57" priority="38" stopIfTrue="1" operator="equal">
      <formula>"þ"</formula>
    </cfRule>
  </conditionalFormatting>
  <conditionalFormatting sqref="G4:H4 L4:M4">
    <cfRule type="cellIs" dxfId="56" priority="37" stopIfTrue="1" operator="equal">
      <formula>"þ"</formula>
    </cfRule>
  </conditionalFormatting>
  <conditionalFormatting sqref="K4">
    <cfRule type="cellIs" dxfId="55" priority="36" operator="lessThan">
      <formula>$P$1</formula>
    </cfRule>
  </conditionalFormatting>
  <conditionalFormatting sqref="E4:F4">
    <cfRule type="cellIs" dxfId="54" priority="35" stopIfTrue="1" operator="equal">
      <formula>"þ"</formula>
    </cfRule>
  </conditionalFormatting>
  <conditionalFormatting sqref="E4:F4">
    <cfRule type="cellIs" dxfId="53" priority="34" stopIfTrue="1" operator="equal">
      <formula>"þ"</formula>
    </cfRule>
  </conditionalFormatting>
  <conditionalFormatting sqref="F18">
    <cfRule type="cellIs" dxfId="52" priority="33" stopIfTrue="1" operator="equal">
      <formula>"þ"</formula>
    </cfRule>
  </conditionalFormatting>
  <conditionalFormatting sqref="F18">
    <cfRule type="cellIs" dxfId="51" priority="32" stopIfTrue="1" operator="equal">
      <formula>"þ"</formula>
    </cfRule>
  </conditionalFormatting>
  <conditionalFormatting sqref="F18">
    <cfRule type="cellIs" dxfId="50" priority="31" stopIfTrue="1" operator="equal">
      <formula>"þ"</formula>
    </cfRule>
  </conditionalFormatting>
  <conditionalFormatting sqref="F18">
    <cfRule type="cellIs" dxfId="49" priority="30" stopIfTrue="1" operator="equal">
      <formula>"þ"</formula>
    </cfRule>
  </conditionalFormatting>
  <conditionalFormatting sqref="F18">
    <cfRule type="cellIs" dxfId="48" priority="29" stopIfTrue="1" operator="equal">
      <formula>"þ"</formula>
    </cfRule>
  </conditionalFormatting>
  <conditionalFormatting sqref="F18">
    <cfRule type="cellIs" dxfId="47" priority="28" stopIfTrue="1" operator="equal">
      <formula>"þ"</formula>
    </cfRule>
  </conditionalFormatting>
  <conditionalFormatting sqref="F23">
    <cfRule type="cellIs" dxfId="46" priority="27" stopIfTrue="1" operator="equal">
      <formula>"þ"</formula>
    </cfRule>
  </conditionalFormatting>
  <conditionalFormatting sqref="F23">
    <cfRule type="cellIs" dxfId="45" priority="26" stopIfTrue="1" operator="equal">
      <formula>"þ"</formula>
    </cfRule>
  </conditionalFormatting>
  <conditionalFormatting sqref="F23">
    <cfRule type="cellIs" dxfId="44" priority="25" stopIfTrue="1" operator="equal">
      <formula>"þ"</formula>
    </cfRule>
  </conditionalFormatting>
  <conditionalFormatting sqref="F23">
    <cfRule type="cellIs" dxfId="43" priority="24" stopIfTrue="1" operator="equal">
      <formula>"þ"</formula>
    </cfRule>
  </conditionalFormatting>
  <conditionalFormatting sqref="F23">
    <cfRule type="cellIs" dxfId="42" priority="23" stopIfTrue="1" operator="equal">
      <formula>"þ"</formula>
    </cfRule>
  </conditionalFormatting>
  <conditionalFormatting sqref="F23">
    <cfRule type="cellIs" dxfId="41" priority="22" stopIfTrue="1" operator="equal">
      <formula>"þ"</formula>
    </cfRule>
  </conditionalFormatting>
  <conditionalFormatting sqref="E23">
    <cfRule type="cellIs" dxfId="40" priority="21" stopIfTrue="1" operator="equal">
      <formula>"þ"</formula>
    </cfRule>
  </conditionalFormatting>
  <conditionalFormatting sqref="E23">
    <cfRule type="cellIs" dxfId="39" priority="20" stopIfTrue="1" operator="equal">
      <formula>"þ"</formula>
    </cfRule>
  </conditionalFormatting>
  <conditionalFormatting sqref="M10">
    <cfRule type="cellIs" dxfId="38" priority="19" stopIfTrue="1" operator="equal">
      <formula>"þ"</formula>
    </cfRule>
  </conditionalFormatting>
  <conditionalFormatting sqref="M10">
    <cfRule type="cellIs" dxfId="37" priority="18" stopIfTrue="1" operator="equal">
      <formula>"þ"</formula>
    </cfRule>
  </conditionalFormatting>
  <conditionalFormatting sqref="K10">
    <cfRule type="cellIs" dxfId="36" priority="17" operator="lessThan">
      <formula>$P$1</formula>
    </cfRule>
  </conditionalFormatting>
  <conditionalFormatting sqref="E10 H10">
    <cfRule type="cellIs" dxfId="35" priority="16" stopIfTrue="1" operator="equal">
      <formula>"þ"</formula>
    </cfRule>
  </conditionalFormatting>
  <conditionalFormatting sqref="E10 H10">
    <cfRule type="cellIs" dxfId="34" priority="15" stopIfTrue="1" operator="equal">
      <formula>"þ"</formula>
    </cfRule>
  </conditionalFormatting>
  <conditionalFormatting sqref="G10">
    <cfRule type="cellIs" dxfId="33" priority="14" stopIfTrue="1" operator="equal">
      <formula>"þ"</formula>
    </cfRule>
  </conditionalFormatting>
  <conditionalFormatting sqref="G10">
    <cfRule type="cellIs" dxfId="32" priority="13" stopIfTrue="1" operator="equal">
      <formula>"þ"</formula>
    </cfRule>
  </conditionalFormatting>
  <conditionalFormatting sqref="L10">
    <cfRule type="cellIs" dxfId="31" priority="12" stopIfTrue="1" operator="equal">
      <formula>"þ"</formula>
    </cfRule>
  </conditionalFormatting>
  <conditionalFormatting sqref="F10">
    <cfRule type="cellIs" dxfId="30" priority="10" stopIfTrue="1" operator="equal">
      <formula>"þ"</formula>
    </cfRule>
  </conditionalFormatting>
  <conditionalFormatting sqref="F10">
    <cfRule type="cellIs" dxfId="29" priority="11" stopIfTrue="1" operator="equal">
      <formula>"þ"</formula>
    </cfRule>
  </conditionalFormatting>
  <conditionalFormatting sqref="L10">
    <cfRule type="cellIs" dxfId="28" priority="9" stopIfTrue="1" operator="equal">
      <formula>"þ"</formula>
    </cfRule>
  </conditionalFormatting>
  <conditionalFormatting sqref="F10">
    <cfRule type="cellIs" dxfId="27" priority="8" stopIfTrue="1" operator="equal">
      <formula>"þ"</formula>
    </cfRule>
  </conditionalFormatting>
  <conditionalFormatting sqref="F10">
    <cfRule type="cellIs" dxfId="26" priority="7" stopIfTrue="1" operator="equal">
      <formula>"þ"</formula>
    </cfRule>
  </conditionalFormatting>
  <conditionalFormatting sqref="G10">
    <cfRule type="cellIs" dxfId="25" priority="5" stopIfTrue="1" operator="equal">
      <formula>"þ"</formula>
    </cfRule>
  </conditionalFormatting>
  <conditionalFormatting sqref="G10">
    <cfRule type="cellIs" dxfId="24" priority="6" stopIfTrue="1" operator="equal">
      <formula>"þ"</formula>
    </cfRule>
  </conditionalFormatting>
  <conditionalFormatting sqref="L7">
    <cfRule type="cellIs" dxfId="23" priority="4" stopIfTrue="1" operator="equal">
      <formula>"þ"</formula>
    </cfRule>
  </conditionalFormatting>
  <conditionalFormatting sqref="L7">
    <cfRule type="cellIs" dxfId="22" priority="3" stopIfTrue="1" operator="equal">
      <formula>"þ"</formula>
    </cfRule>
  </conditionalFormatting>
  <conditionalFormatting sqref="L6">
    <cfRule type="cellIs" dxfId="21" priority="2" stopIfTrue="1" operator="equal">
      <formula>"þ"</formula>
    </cfRule>
  </conditionalFormatting>
  <conditionalFormatting sqref="L6">
    <cfRule type="cellIs" dxfId="20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9" bestFit="1" customWidth="1"/>
    <col min="2" max="2" width="13.296875" style="49" bestFit="1" customWidth="1"/>
    <col min="3" max="3" width="8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4.3984375" style="44" bestFit="1" customWidth="1"/>
    <col min="16" max="16384" width="8.796875" style="44"/>
  </cols>
  <sheetData>
    <row r="1" spans="1:15" ht="31.8" thickBot="1" x14ac:dyDescent="0.35">
      <c r="A1" s="141" t="s">
        <v>0</v>
      </c>
      <c r="B1" s="137" t="s">
        <v>35</v>
      </c>
      <c r="C1" s="137" t="s">
        <v>36</v>
      </c>
      <c r="D1" s="138" t="s">
        <v>93</v>
      </c>
      <c r="E1" s="140" t="s">
        <v>37</v>
      </c>
      <c r="F1" s="139" t="s">
        <v>92</v>
      </c>
      <c r="G1" s="138" t="s">
        <v>91</v>
      </c>
      <c r="H1" s="137" t="s">
        <v>38</v>
      </c>
      <c r="I1" s="137" t="s">
        <v>39</v>
      </c>
      <c r="J1" s="134" t="s">
        <v>90</v>
      </c>
      <c r="K1" s="136" t="s">
        <v>3</v>
      </c>
      <c r="L1" s="134" t="s">
        <v>26</v>
      </c>
      <c r="M1" s="135" t="s">
        <v>87</v>
      </c>
      <c r="N1" s="134" t="s">
        <v>86</v>
      </c>
      <c r="O1" s="134" t="s">
        <v>89</v>
      </c>
    </row>
    <row r="2" spans="1:15" x14ac:dyDescent="0.3">
      <c r="A2" s="188" t="s">
        <v>145</v>
      </c>
      <c r="B2" s="74" t="s">
        <v>146</v>
      </c>
      <c r="C2" s="45" t="s">
        <v>148</v>
      </c>
      <c r="D2" s="133" t="s">
        <v>83</v>
      </c>
      <c r="E2" s="132">
        <v>6</v>
      </c>
      <c r="F2" s="131">
        <v>2</v>
      </c>
      <c r="G2" s="130">
        <v>2</v>
      </c>
      <c r="H2" s="70">
        <v>1</v>
      </c>
      <c r="I2" s="70">
        <v>0</v>
      </c>
      <c r="J2" s="70">
        <f t="shared" ref="J2" si="0">IF(D2="þ",SUM(E2,G2:I2),SUM(E2,F2,H2,I2))</f>
        <v>9</v>
      </c>
      <c r="K2" s="46">
        <f t="shared" ref="K2:K8" ca="1" si="1">RANDBETWEEN(1,20)</f>
        <v>1</v>
      </c>
      <c r="L2" s="45">
        <f t="shared" ref="L2" ca="1" si="2">SUM(J2:K2)</f>
        <v>10</v>
      </c>
      <c r="M2" s="66">
        <v>20</v>
      </c>
      <c r="N2" s="69" t="str">
        <f t="shared" ref="N2" ca="1" si="3">IF(K2&gt;(M2-1),"þ","ý")</f>
        <v>ý</v>
      </c>
      <c r="O2" s="74"/>
    </row>
    <row r="3" spans="1:15" x14ac:dyDescent="0.3">
      <c r="A3" s="205" t="s">
        <v>145</v>
      </c>
      <c r="B3" s="125" t="s">
        <v>149</v>
      </c>
      <c r="C3" s="47" t="s">
        <v>148</v>
      </c>
      <c r="D3" s="129" t="s">
        <v>83</v>
      </c>
      <c r="E3" s="128">
        <v>1</v>
      </c>
      <c r="F3" s="127">
        <v>2</v>
      </c>
      <c r="G3" s="126">
        <v>2</v>
      </c>
      <c r="H3" s="71">
        <v>1</v>
      </c>
      <c r="I3" s="71">
        <v>0</v>
      </c>
      <c r="J3" s="71">
        <f t="shared" ref="J3" si="4">IF(D3="þ",SUM(E3,G3:I3),SUM(E3,F3,H3,I3))</f>
        <v>4</v>
      </c>
      <c r="K3" s="48">
        <f t="shared" ca="1" si="1"/>
        <v>5</v>
      </c>
      <c r="L3" s="47">
        <f t="shared" ref="L3" ca="1" si="5">SUM(J3:K3)</f>
        <v>9</v>
      </c>
      <c r="M3" s="67">
        <v>20</v>
      </c>
      <c r="N3" s="68" t="str">
        <f t="shared" ref="N3" ca="1" si="6">IF(K3&gt;(M3-1),"þ","ý")</f>
        <v>ý</v>
      </c>
      <c r="O3" s="125"/>
    </row>
    <row r="4" spans="1:15" x14ac:dyDescent="0.3">
      <c r="A4" s="205" t="s">
        <v>143</v>
      </c>
      <c r="B4" s="125" t="s">
        <v>150</v>
      </c>
      <c r="C4" s="47" t="s">
        <v>147</v>
      </c>
      <c r="D4" s="129" t="s">
        <v>88</v>
      </c>
      <c r="E4" s="128">
        <v>4</v>
      </c>
      <c r="F4" s="127">
        <v>0</v>
      </c>
      <c r="G4" s="126">
        <v>3</v>
      </c>
      <c r="H4" s="71">
        <v>1</v>
      </c>
      <c r="I4" s="71">
        <v>0</v>
      </c>
      <c r="J4" s="71">
        <f t="shared" ref="J4" si="7">IF(D4="þ",SUM(E4,G4:I4),SUM(E4,F4,H4,I4))</f>
        <v>8</v>
      </c>
      <c r="K4" s="48">
        <f t="shared" ca="1" si="1"/>
        <v>5</v>
      </c>
      <c r="L4" s="47">
        <f t="shared" ref="L4" ca="1" si="8">SUM(J4:K4)</f>
        <v>13</v>
      </c>
      <c r="M4" s="67">
        <v>20</v>
      </c>
      <c r="N4" s="68" t="str">
        <f t="shared" ref="N4" ca="1" si="9">IF(K4&gt;(M4-1),"þ","ý")</f>
        <v>ý</v>
      </c>
      <c r="O4" s="125" t="s">
        <v>151</v>
      </c>
    </row>
    <row r="5" spans="1:15" x14ac:dyDescent="0.3">
      <c r="A5" s="132" t="s">
        <v>132</v>
      </c>
      <c r="B5" s="74" t="s">
        <v>136</v>
      </c>
      <c r="C5" s="45" t="s">
        <v>138</v>
      </c>
      <c r="D5" s="133" t="s">
        <v>83</v>
      </c>
      <c r="E5" s="132">
        <v>5</v>
      </c>
      <c r="F5" s="131">
        <v>9</v>
      </c>
      <c r="G5" s="130">
        <v>0</v>
      </c>
      <c r="H5" s="70">
        <v>0</v>
      </c>
      <c r="I5" s="70">
        <v>0</v>
      </c>
      <c r="J5" s="70">
        <f t="shared" ref="J5" si="10">IF(D5="þ",SUM(E5,G5:I5),SUM(E5,F5,H5,I5))</f>
        <v>14</v>
      </c>
      <c r="K5" s="46">
        <f t="shared" ca="1" si="1"/>
        <v>5</v>
      </c>
      <c r="L5" s="45">
        <f t="shared" ref="L5" ca="1" si="11">SUM(J5:K5)</f>
        <v>19</v>
      </c>
      <c r="M5" s="66">
        <v>20</v>
      </c>
      <c r="N5" s="69" t="str">
        <f t="shared" ref="N5" ca="1" si="12">IF(K5&gt;(M5-1),"þ","ý")</f>
        <v>ý</v>
      </c>
      <c r="O5" s="74"/>
    </row>
    <row r="6" spans="1:15" x14ac:dyDescent="0.3">
      <c r="A6" s="132" t="s">
        <v>132</v>
      </c>
      <c r="B6" s="74" t="s">
        <v>137</v>
      </c>
      <c r="C6" s="45" t="s">
        <v>138</v>
      </c>
      <c r="D6" s="133" t="s">
        <v>83</v>
      </c>
      <c r="E6" s="132">
        <v>5</v>
      </c>
      <c r="F6" s="131">
        <v>9</v>
      </c>
      <c r="G6" s="130">
        <v>0</v>
      </c>
      <c r="H6" s="70">
        <v>0</v>
      </c>
      <c r="I6" s="70">
        <v>0</v>
      </c>
      <c r="J6" s="70">
        <f t="shared" ref="J6:J7" si="13">IF(D6="þ",SUM(E6,G6:I6),SUM(E6,F6,H6,I6))</f>
        <v>14</v>
      </c>
      <c r="K6" s="46">
        <f t="shared" ca="1" si="1"/>
        <v>16</v>
      </c>
      <c r="L6" s="45">
        <f t="shared" ref="L6:L7" ca="1" si="14">SUM(J6:K6)</f>
        <v>30</v>
      </c>
      <c r="M6" s="66">
        <v>20</v>
      </c>
      <c r="N6" s="69" t="str">
        <f t="shared" ref="N6:N7" ca="1" si="15">IF(K6&gt;(M6-1),"þ","ý")</f>
        <v>ý</v>
      </c>
      <c r="O6" s="74"/>
    </row>
    <row r="7" spans="1:15" x14ac:dyDescent="0.3">
      <c r="A7" s="132" t="s">
        <v>132</v>
      </c>
      <c r="B7" s="74" t="s">
        <v>135</v>
      </c>
      <c r="C7" s="45" t="s">
        <v>139</v>
      </c>
      <c r="D7" s="133" t="s">
        <v>83</v>
      </c>
      <c r="E7" s="132">
        <v>5</v>
      </c>
      <c r="F7" s="131">
        <v>9</v>
      </c>
      <c r="G7" s="130">
        <v>0</v>
      </c>
      <c r="H7" s="70">
        <v>0</v>
      </c>
      <c r="I7" s="70">
        <v>0</v>
      </c>
      <c r="J7" s="70">
        <f t="shared" si="13"/>
        <v>14</v>
      </c>
      <c r="K7" s="46">
        <f t="shared" ca="1" si="1"/>
        <v>12</v>
      </c>
      <c r="L7" s="45">
        <f t="shared" ca="1" si="14"/>
        <v>26</v>
      </c>
      <c r="M7" s="66">
        <v>20</v>
      </c>
      <c r="N7" s="69" t="str">
        <f t="shared" ca="1" si="15"/>
        <v>ý</v>
      </c>
      <c r="O7" s="74"/>
    </row>
    <row r="8" spans="1:15" x14ac:dyDescent="0.3">
      <c r="A8" s="128" t="s">
        <v>132</v>
      </c>
      <c r="B8" s="47" t="s">
        <v>152</v>
      </c>
      <c r="C8" s="47" t="s">
        <v>152</v>
      </c>
      <c r="D8" s="129" t="s">
        <v>83</v>
      </c>
      <c r="E8" s="128">
        <v>5</v>
      </c>
      <c r="F8" s="127">
        <v>9</v>
      </c>
      <c r="G8" s="126">
        <v>0</v>
      </c>
      <c r="H8" s="71">
        <v>0</v>
      </c>
      <c r="I8" s="71">
        <v>0</v>
      </c>
      <c r="J8" s="71">
        <f t="shared" ref="J8" si="16">IF(D8="þ",SUM(E8,G8:I8),SUM(E8,F8,H8,I8))</f>
        <v>14</v>
      </c>
      <c r="K8" s="48">
        <f t="shared" ca="1" si="1"/>
        <v>14</v>
      </c>
      <c r="L8" s="47">
        <f t="shared" ref="L8" ca="1" si="17">SUM(J8:K8)</f>
        <v>28</v>
      </c>
      <c r="M8" s="67">
        <v>20</v>
      </c>
      <c r="N8" s="68" t="str">
        <f t="shared" ref="N8" ca="1" si="18">IF(K8&gt;(M8-1),"þ","ý")</f>
        <v>ý</v>
      </c>
      <c r="O8" s="125"/>
    </row>
  </sheetData>
  <conditionalFormatting sqref="N8">
    <cfRule type="cellIs" dxfId="19" priority="72" operator="equal">
      <formula>"þ"</formula>
    </cfRule>
  </conditionalFormatting>
  <conditionalFormatting sqref="D8">
    <cfRule type="cellIs" dxfId="18" priority="62" operator="equal">
      <formula>"þ"</formula>
    </cfRule>
  </conditionalFormatting>
  <conditionalFormatting sqref="N5">
    <cfRule type="cellIs" dxfId="17" priority="11" operator="equal">
      <formula>"þ"</formula>
    </cfRule>
  </conditionalFormatting>
  <conditionalFormatting sqref="D5">
    <cfRule type="cellIs" dxfId="16" priority="10" operator="equal">
      <formula>"þ"</formula>
    </cfRule>
  </conditionalFormatting>
  <conditionalFormatting sqref="N2">
    <cfRule type="cellIs" dxfId="15" priority="8" operator="equal">
      <formula>"þ"</formula>
    </cfRule>
  </conditionalFormatting>
  <conditionalFormatting sqref="D2">
    <cfRule type="cellIs" dxfId="14" priority="7" operator="equal">
      <formula>"þ"</formula>
    </cfRule>
  </conditionalFormatting>
  <conditionalFormatting sqref="N6:N7">
    <cfRule type="cellIs" dxfId="13" priority="6" operator="equal">
      <formula>"þ"</formula>
    </cfRule>
  </conditionalFormatting>
  <conditionalFormatting sqref="D6:D7">
    <cfRule type="cellIs" dxfId="12" priority="5" operator="equal">
      <formula>"þ"</formula>
    </cfRule>
  </conditionalFormatting>
  <conditionalFormatting sqref="N3">
    <cfRule type="cellIs" dxfId="11" priority="4" operator="equal">
      <formula>"þ"</formula>
    </cfRule>
  </conditionalFormatting>
  <conditionalFormatting sqref="D3">
    <cfRule type="cellIs" dxfId="10" priority="3" operator="equal">
      <formula>"þ"</formula>
    </cfRule>
  </conditionalFormatting>
  <conditionalFormatting sqref="N4">
    <cfRule type="cellIs" dxfId="9" priority="2" operator="equal">
      <formula>"þ"</formula>
    </cfRule>
  </conditionalFormatting>
  <conditionalFormatting sqref="D4">
    <cfRule type="cellIs" dxfId="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9.89843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9.5" style="18" bestFit="1" customWidth="1"/>
    <col min="8" max="8" width="13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3" t="s">
        <v>0</v>
      </c>
      <c r="B1" s="93" t="s">
        <v>66</v>
      </c>
      <c r="C1" s="93" t="s">
        <v>40</v>
      </c>
      <c r="D1" s="94" t="s">
        <v>3</v>
      </c>
      <c r="E1" s="93" t="s">
        <v>41</v>
      </c>
      <c r="F1" s="18"/>
      <c r="G1" s="93" t="s">
        <v>0</v>
      </c>
      <c r="H1" s="93" t="s">
        <v>111</v>
      </c>
      <c r="I1" s="93" t="s">
        <v>40</v>
      </c>
      <c r="J1" s="94" t="s">
        <v>3</v>
      </c>
      <c r="K1" s="93" t="s">
        <v>41</v>
      </c>
    </row>
    <row r="2" spans="1:11" x14ac:dyDescent="0.3">
      <c r="A2" s="202" t="s">
        <v>132</v>
      </c>
      <c r="B2" s="5" t="s">
        <v>42</v>
      </c>
      <c r="C2" s="98">
        <v>12</v>
      </c>
      <c r="D2" s="96">
        <f t="shared" ref="D2:D7" ca="1" si="0">RANDBETWEEN(1,20)</f>
        <v>10</v>
      </c>
      <c r="E2" s="95">
        <f t="shared" ref="E2:E6" ca="1" si="1">D2+C2</f>
        <v>22</v>
      </c>
      <c r="G2" s="194"/>
      <c r="H2" s="195"/>
      <c r="I2" s="196">
        <v>3</v>
      </c>
      <c r="J2" s="96">
        <f t="shared" ref="J2:J7" ca="1" si="2">RANDBETWEEN(1,20)</f>
        <v>17</v>
      </c>
      <c r="K2" s="95">
        <f t="shared" ref="K2" ca="1" si="3">J2+I2</f>
        <v>20</v>
      </c>
    </row>
    <row r="3" spans="1:11" x14ac:dyDescent="0.3">
      <c r="A3" s="201" t="s">
        <v>132</v>
      </c>
      <c r="B3" s="5" t="s">
        <v>43</v>
      </c>
      <c r="C3" s="98">
        <v>2</v>
      </c>
      <c r="D3" s="46">
        <f t="shared" ca="1" si="0"/>
        <v>14</v>
      </c>
      <c r="E3" s="45">
        <f t="shared" ca="1" si="1"/>
        <v>16</v>
      </c>
      <c r="G3" s="208" t="s">
        <v>105</v>
      </c>
      <c r="H3" s="195" t="s">
        <v>113</v>
      </c>
      <c r="I3" s="209">
        <v>2</v>
      </c>
      <c r="J3" s="210">
        <f t="shared" ca="1" si="2"/>
        <v>4</v>
      </c>
      <c r="K3" s="211">
        <f t="shared" ref="K3:K6" ca="1" si="4">J3+I3</f>
        <v>6</v>
      </c>
    </row>
    <row r="4" spans="1:11" x14ac:dyDescent="0.3">
      <c r="A4" s="203" t="s">
        <v>132</v>
      </c>
      <c r="B4" s="97" t="s">
        <v>44</v>
      </c>
      <c r="C4" s="99">
        <v>3</v>
      </c>
      <c r="D4" s="48">
        <f t="shared" ca="1" si="0"/>
        <v>20</v>
      </c>
      <c r="E4" s="47">
        <f t="shared" ca="1" si="1"/>
        <v>23</v>
      </c>
      <c r="G4" s="206" t="s">
        <v>143</v>
      </c>
      <c r="H4" s="5" t="s">
        <v>42</v>
      </c>
      <c r="I4" s="98">
        <v>12</v>
      </c>
      <c r="J4" s="46">
        <f t="shared" ca="1" si="2"/>
        <v>4</v>
      </c>
      <c r="K4" s="45">
        <f t="shared" ca="1" si="4"/>
        <v>16</v>
      </c>
    </row>
    <row r="5" spans="1:11" x14ac:dyDescent="0.3">
      <c r="A5" s="203" t="s">
        <v>132</v>
      </c>
      <c r="B5" s="97" t="s">
        <v>100</v>
      </c>
      <c r="C5" s="99"/>
      <c r="D5" s="48">
        <f t="shared" ca="1" si="0"/>
        <v>10</v>
      </c>
      <c r="E5" s="47">
        <f t="shared" ca="1" si="1"/>
        <v>10</v>
      </c>
      <c r="G5" s="206" t="s">
        <v>143</v>
      </c>
      <c r="H5" s="5" t="s">
        <v>43</v>
      </c>
      <c r="I5" s="98">
        <v>2</v>
      </c>
      <c r="J5" s="46">
        <f t="shared" ca="1" si="2"/>
        <v>13</v>
      </c>
      <c r="K5" s="45">
        <f t="shared" ca="1" si="4"/>
        <v>15</v>
      </c>
    </row>
    <row r="6" spans="1:11" x14ac:dyDescent="0.3">
      <c r="A6" s="203" t="s">
        <v>132</v>
      </c>
      <c r="B6" s="97" t="s">
        <v>99</v>
      </c>
      <c r="C6" s="99"/>
      <c r="D6" s="48">
        <f t="shared" ca="1" si="0"/>
        <v>17</v>
      </c>
      <c r="E6" s="47">
        <f t="shared" ca="1" si="1"/>
        <v>17</v>
      </c>
      <c r="G6" s="207" t="s">
        <v>143</v>
      </c>
      <c r="H6" s="97" t="s">
        <v>44</v>
      </c>
      <c r="I6" s="99">
        <v>3</v>
      </c>
      <c r="J6" s="48">
        <f t="shared" ca="1" si="2"/>
        <v>20</v>
      </c>
      <c r="K6" s="47">
        <f t="shared" ca="1" si="4"/>
        <v>23</v>
      </c>
    </row>
    <row r="7" spans="1:11" x14ac:dyDescent="0.3">
      <c r="A7" s="203" t="s">
        <v>132</v>
      </c>
      <c r="B7" s="97" t="s">
        <v>116</v>
      </c>
      <c r="C7" s="99"/>
      <c r="D7" s="48">
        <f t="shared" ca="1" si="0"/>
        <v>7</v>
      </c>
      <c r="E7" s="47">
        <f t="shared" ref="E7" ca="1" si="5">D7+C7</f>
        <v>7</v>
      </c>
      <c r="G7" s="207" t="s">
        <v>143</v>
      </c>
      <c r="H7" s="97" t="s">
        <v>154</v>
      </c>
      <c r="I7" s="99">
        <v>8</v>
      </c>
      <c r="J7" s="48">
        <f t="shared" ca="1" si="2"/>
        <v>16</v>
      </c>
      <c r="K7" s="47">
        <f t="shared" ref="K7" ca="1" si="6">J7+I7</f>
        <v>24</v>
      </c>
    </row>
  </sheetData>
  <sortState xmlns:xlrd2="http://schemas.microsoft.com/office/spreadsheetml/2017/richdata2" ref="A2:E10">
    <sortCondition ref="B7:B10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5976562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9" customWidth="1"/>
    <col min="8" max="8" width="1.8984375" style="49" bestFit="1" customWidth="1"/>
    <col min="9" max="9" width="6.19921875" style="49" bestFit="1" customWidth="1"/>
    <col min="10" max="10" width="7.296875" style="49" bestFit="1" customWidth="1"/>
    <col min="11" max="11" width="4.296875" style="49" bestFit="1" customWidth="1"/>
    <col min="12" max="12" width="4.796875" style="49" bestFit="1" customWidth="1"/>
    <col min="13" max="13" width="4.69921875" style="49" bestFit="1" customWidth="1"/>
    <col min="14" max="14" width="7.5" style="49" bestFit="1" customWidth="1"/>
    <col min="15" max="15" width="5.3984375" style="49" bestFit="1" customWidth="1"/>
    <col min="16" max="16" width="5" style="49" bestFit="1" customWidth="1"/>
    <col min="17" max="18" width="6.09765625" style="49" bestFit="1" customWidth="1"/>
    <col min="19" max="19" width="4.59765625" style="49" bestFit="1" customWidth="1"/>
    <col min="20" max="20" width="5.796875" style="49" bestFit="1" customWidth="1"/>
    <col min="21" max="21" width="6.69921875" style="49" bestFit="1" customWidth="1"/>
    <col min="22" max="22" width="9" style="49" bestFit="1" customWidth="1"/>
    <col min="23" max="23" width="7.796875" style="49" bestFit="1" customWidth="1"/>
    <col min="24" max="24" width="8.796875" style="49" bestFit="1" customWidth="1"/>
    <col min="25" max="25" width="5.69921875" style="49" bestFit="1" customWidth="1"/>
    <col min="26" max="26" width="7.3984375" style="49" bestFit="1" customWidth="1"/>
    <col min="27" max="27" width="4.3984375" style="49" bestFit="1" customWidth="1"/>
    <col min="28" max="28" width="6.69921875" style="49" hidden="1" customWidth="1"/>
    <col min="29" max="29" width="7.59765625" style="49" bestFit="1" customWidth="1"/>
    <col min="30" max="30" width="2.296875" style="49" customWidth="1"/>
    <col min="31" max="16384" width="9.69921875" style="49"/>
  </cols>
  <sheetData>
    <row r="1" spans="1:31" s="16" customFormat="1" ht="32.4" thickTop="1" thickBot="1" x14ac:dyDescent="0.35">
      <c r="A1" s="30" t="s">
        <v>0</v>
      </c>
      <c r="B1" s="190" t="s">
        <v>121</v>
      </c>
      <c r="C1" s="50" t="s">
        <v>46</v>
      </c>
      <c r="D1" s="51" t="s">
        <v>45</v>
      </c>
      <c r="E1" s="52" t="s">
        <v>47</v>
      </c>
      <c r="F1" s="43" t="s">
        <v>68</v>
      </c>
      <c r="G1" s="41" t="s">
        <v>48</v>
      </c>
      <c r="H1" s="42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3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4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  <c r="AE1" s="212" t="s">
        <v>153</v>
      </c>
    </row>
    <row r="2" spans="1:31" ht="18.600000000000001" thickTop="1" x14ac:dyDescent="0.3">
      <c r="A2" s="163" t="s">
        <v>119</v>
      </c>
      <c r="B2" s="191">
        <v>1</v>
      </c>
      <c r="C2" s="100">
        <v>11</v>
      </c>
      <c r="D2" s="123">
        <v>21</v>
      </c>
      <c r="E2" s="105">
        <v>22</v>
      </c>
      <c r="F2" s="164">
        <v>0</v>
      </c>
      <c r="G2" s="200" t="s">
        <v>126</v>
      </c>
      <c r="H2" s="165">
        <v>5</v>
      </c>
      <c r="I2" s="166"/>
      <c r="J2" s="167"/>
      <c r="K2" s="168"/>
      <c r="L2" s="169"/>
      <c r="M2" s="170"/>
      <c r="N2" s="189" t="s">
        <v>118</v>
      </c>
      <c r="O2" s="171"/>
      <c r="P2" s="172"/>
      <c r="Q2" s="182" t="s">
        <v>103</v>
      </c>
      <c r="R2" s="178"/>
      <c r="S2" s="184" t="s">
        <v>103</v>
      </c>
      <c r="T2" s="173"/>
      <c r="U2" s="174"/>
      <c r="V2" s="101"/>
      <c r="W2" s="102">
        <f t="shared" ref="W2:W8" si="0">SUM(I2:V2)</f>
        <v>0</v>
      </c>
      <c r="X2" s="175"/>
      <c r="Y2" s="176"/>
      <c r="Z2" s="177"/>
      <c r="AA2" s="103">
        <v>36</v>
      </c>
      <c r="AB2" s="58">
        <f t="shared" ref="AB2:AB5" si="1">SUM(Z2:AA2)-(W2+X2)</f>
        <v>36</v>
      </c>
      <c r="AC2" s="156">
        <f t="shared" ref="AC2:AC5" si="2">SMALL(AA2:AB2,1)+Y2</f>
        <v>36</v>
      </c>
      <c r="AE2" s="213"/>
    </row>
    <row r="3" spans="1:31" ht="18" x14ac:dyDescent="0.3">
      <c r="A3" s="104" t="s">
        <v>131</v>
      </c>
      <c r="B3" s="192">
        <v>1</v>
      </c>
      <c r="C3" s="100">
        <v>12</v>
      </c>
      <c r="D3" s="123">
        <v>17</v>
      </c>
      <c r="E3" s="105">
        <v>19</v>
      </c>
      <c r="F3" s="106">
        <v>0</v>
      </c>
      <c r="G3" s="107" t="s">
        <v>65</v>
      </c>
      <c r="H3" s="108">
        <v>0</v>
      </c>
      <c r="I3" s="109">
        <v>31</v>
      </c>
      <c r="J3" s="110"/>
      <c r="K3" s="111"/>
      <c r="L3" s="161"/>
      <c r="M3" s="112"/>
      <c r="N3" s="113"/>
      <c r="O3" s="114"/>
      <c r="P3" s="115"/>
      <c r="Q3" s="183" t="s">
        <v>103</v>
      </c>
      <c r="R3" s="124"/>
      <c r="S3" s="117"/>
      <c r="T3" s="118"/>
      <c r="U3" s="119"/>
      <c r="V3" s="101"/>
      <c r="W3" s="102">
        <f t="shared" si="0"/>
        <v>31</v>
      </c>
      <c r="X3" s="120"/>
      <c r="Y3" s="121"/>
      <c r="Z3" s="122">
        <v>28</v>
      </c>
      <c r="AA3" s="103">
        <v>42</v>
      </c>
      <c r="AB3" s="58">
        <f t="shared" si="1"/>
        <v>39</v>
      </c>
      <c r="AC3" s="156">
        <f t="shared" si="2"/>
        <v>39</v>
      </c>
      <c r="AE3" s="213">
        <v>10</v>
      </c>
    </row>
    <row r="4" spans="1:31" ht="18" x14ac:dyDescent="0.3">
      <c r="A4" s="104" t="s">
        <v>123</v>
      </c>
      <c r="B4" s="192">
        <v>1</v>
      </c>
      <c r="C4" s="100">
        <v>11</v>
      </c>
      <c r="D4" s="123">
        <v>21</v>
      </c>
      <c r="E4" s="105">
        <v>22</v>
      </c>
      <c r="F4" s="106">
        <v>0</v>
      </c>
      <c r="G4" s="107" t="s">
        <v>65</v>
      </c>
      <c r="H4" s="108">
        <v>0</v>
      </c>
      <c r="I4" s="109"/>
      <c r="J4" s="110"/>
      <c r="K4" s="111"/>
      <c r="L4" s="169"/>
      <c r="M4" s="185"/>
      <c r="N4" s="113"/>
      <c r="O4" s="114"/>
      <c r="P4" s="115"/>
      <c r="Q4" s="183" t="s">
        <v>103</v>
      </c>
      <c r="R4" s="124"/>
      <c r="S4" s="184" t="s">
        <v>103</v>
      </c>
      <c r="T4" s="118"/>
      <c r="U4" s="119"/>
      <c r="V4" s="101"/>
      <c r="W4" s="102">
        <f t="shared" si="0"/>
        <v>0</v>
      </c>
      <c r="X4" s="120"/>
      <c r="Y4" s="121"/>
      <c r="Z4" s="122"/>
      <c r="AA4" s="103">
        <v>45</v>
      </c>
      <c r="AB4" s="58">
        <f t="shared" si="1"/>
        <v>45</v>
      </c>
      <c r="AC4" s="156">
        <f t="shared" si="2"/>
        <v>45</v>
      </c>
      <c r="AE4" s="213"/>
    </row>
    <row r="5" spans="1:31" ht="18" x14ac:dyDescent="0.3">
      <c r="A5" s="104" t="s">
        <v>120</v>
      </c>
      <c r="B5" s="192">
        <v>1</v>
      </c>
      <c r="C5" s="100">
        <v>14</v>
      </c>
      <c r="D5" s="123">
        <f>15</f>
        <v>15</v>
      </c>
      <c r="E5" s="105">
        <f>18</f>
        <v>18</v>
      </c>
      <c r="F5" s="106">
        <v>0</v>
      </c>
      <c r="G5" s="155" t="s">
        <v>65</v>
      </c>
      <c r="H5" s="108">
        <v>0</v>
      </c>
      <c r="I5" s="109"/>
      <c r="J5" s="110"/>
      <c r="K5" s="111"/>
      <c r="L5" s="161"/>
      <c r="M5" s="185"/>
      <c r="N5" s="157"/>
      <c r="O5" s="114"/>
      <c r="P5" s="115"/>
      <c r="Q5" s="183" t="s">
        <v>103</v>
      </c>
      <c r="R5" s="179" t="s">
        <v>103</v>
      </c>
      <c r="S5" s="117"/>
      <c r="T5" s="118"/>
      <c r="U5" s="119"/>
      <c r="V5" s="101"/>
      <c r="W5" s="102">
        <f t="shared" si="0"/>
        <v>0</v>
      </c>
      <c r="X5" s="120"/>
      <c r="Y5" s="121"/>
      <c r="Z5" s="122"/>
      <c r="AA5" s="103">
        <v>31</v>
      </c>
      <c r="AB5" s="58">
        <f t="shared" si="1"/>
        <v>31</v>
      </c>
      <c r="AC5" s="156">
        <f t="shared" si="2"/>
        <v>31</v>
      </c>
      <c r="AE5" s="213"/>
    </row>
    <row r="6" spans="1:31" x14ac:dyDescent="0.3">
      <c r="A6" s="187" t="s">
        <v>142</v>
      </c>
      <c r="B6" s="193">
        <v>1</v>
      </c>
      <c r="C6" s="100">
        <v>11</v>
      </c>
      <c r="D6" s="123">
        <v>16</v>
      </c>
      <c r="E6" s="105">
        <v>17</v>
      </c>
      <c r="F6" s="106">
        <v>0</v>
      </c>
      <c r="G6" s="155" t="s">
        <v>65</v>
      </c>
      <c r="H6" s="108">
        <v>0</v>
      </c>
      <c r="I6" s="109">
        <v>47</v>
      </c>
      <c r="J6" s="110"/>
      <c r="K6" s="111"/>
      <c r="L6" s="161"/>
      <c r="M6" s="185"/>
      <c r="N6" s="157"/>
      <c r="O6" s="114"/>
      <c r="P6" s="115"/>
      <c r="Q6" s="116"/>
      <c r="R6" s="124"/>
      <c r="S6" s="117"/>
      <c r="T6" s="118"/>
      <c r="U6" s="119"/>
      <c r="V6" s="101"/>
      <c r="W6" s="102">
        <f t="shared" si="0"/>
        <v>47</v>
      </c>
      <c r="X6" s="120">
        <v>1</v>
      </c>
      <c r="Y6" s="121"/>
      <c r="Z6" s="122">
        <v>26</v>
      </c>
      <c r="AA6" s="103">
        <v>41</v>
      </c>
      <c r="AB6" s="58">
        <f t="shared" ref="AB6:AB8" si="3">SUM(Z6:AA6)-(W6+X6)</f>
        <v>19</v>
      </c>
      <c r="AC6" s="156">
        <f t="shared" ref="AC6:AC8" si="4">SMALL(AA6:AB6,1)+Y6</f>
        <v>19</v>
      </c>
      <c r="AE6" s="213"/>
    </row>
    <row r="7" spans="1:31" x14ac:dyDescent="0.3">
      <c r="A7" s="187" t="s">
        <v>143</v>
      </c>
      <c r="B7" s="193">
        <v>1</v>
      </c>
      <c r="C7" s="100">
        <v>11</v>
      </c>
      <c r="D7" s="123">
        <v>14</v>
      </c>
      <c r="E7" s="105">
        <v>15</v>
      </c>
      <c r="F7" s="106">
        <v>0</v>
      </c>
      <c r="G7" s="155" t="s">
        <v>65</v>
      </c>
      <c r="H7" s="108">
        <v>0</v>
      </c>
      <c r="I7" s="109"/>
      <c r="J7" s="110"/>
      <c r="K7" s="111"/>
      <c r="L7" s="161"/>
      <c r="M7" s="185"/>
      <c r="N7" s="157"/>
      <c r="O7" s="114"/>
      <c r="P7" s="115"/>
      <c r="Q7" s="116"/>
      <c r="R7" s="124"/>
      <c r="S7" s="117"/>
      <c r="T7" s="118"/>
      <c r="U7" s="119"/>
      <c r="V7" s="101"/>
      <c r="W7" s="102">
        <f t="shared" ref="W7" si="5">SUM(I7:V7)</f>
        <v>0</v>
      </c>
      <c r="X7" s="120"/>
      <c r="Y7" s="121"/>
      <c r="Z7" s="122"/>
      <c r="AA7" s="103">
        <v>26</v>
      </c>
      <c r="AB7" s="58">
        <f t="shared" ref="AB7" si="6">SUM(Z7:AA7)-(W7+X7)</f>
        <v>26</v>
      </c>
      <c r="AC7" s="156">
        <f t="shared" ref="AC7" si="7">SMALL(AA7:AB7,1)+Y7</f>
        <v>26</v>
      </c>
      <c r="AE7" s="213"/>
    </row>
    <row r="8" spans="1:31" x14ac:dyDescent="0.3">
      <c r="A8" s="198" t="s">
        <v>132</v>
      </c>
      <c r="B8" s="199">
        <v>2</v>
      </c>
      <c r="C8" s="100">
        <v>7</v>
      </c>
      <c r="D8" s="123">
        <v>20</v>
      </c>
      <c r="E8" s="105">
        <v>20</v>
      </c>
      <c r="F8" s="106">
        <v>0</v>
      </c>
      <c r="G8" s="155" t="s">
        <v>65</v>
      </c>
      <c r="H8" s="108">
        <v>0</v>
      </c>
      <c r="I8" s="109">
        <v>63</v>
      </c>
      <c r="J8" s="110">
        <v>24</v>
      </c>
      <c r="K8" s="204" t="s">
        <v>141</v>
      </c>
      <c r="L8" s="169" t="s">
        <v>140</v>
      </c>
      <c r="M8" s="185">
        <v>15</v>
      </c>
      <c r="N8" s="157"/>
      <c r="O8" s="114"/>
      <c r="P8" s="115"/>
      <c r="Q8" s="116"/>
      <c r="R8" s="124"/>
      <c r="S8" s="117"/>
      <c r="T8" s="118"/>
      <c r="U8" s="119"/>
      <c r="V8" s="101"/>
      <c r="W8" s="102">
        <f t="shared" si="0"/>
        <v>102</v>
      </c>
      <c r="X8" s="120"/>
      <c r="Y8" s="121"/>
      <c r="Z8" s="122"/>
      <c r="AA8" s="103">
        <v>95</v>
      </c>
      <c r="AB8" s="58">
        <f t="shared" si="3"/>
        <v>-7</v>
      </c>
      <c r="AC8" s="156">
        <f t="shared" si="4"/>
        <v>-7</v>
      </c>
      <c r="AE8" s="213"/>
    </row>
    <row r="10" spans="1:31" x14ac:dyDescent="0.3">
      <c r="K10" s="44"/>
    </row>
    <row r="11" spans="1:31" x14ac:dyDescent="0.3">
      <c r="K11" s="44"/>
    </row>
  </sheetData>
  <sortState xmlns:xlrd2="http://schemas.microsoft.com/office/spreadsheetml/2017/richdata2" ref="A2:AC5">
    <sortCondition ref="A2:A5"/>
  </sortState>
  <conditionalFormatting sqref="AC2 AC5:AC6 AC8">
    <cfRule type="cellIs" dxfId="7" priority="151" stopIfTrue="1" operator="lessThan">
      <formula>0.5</formula>
    </cfRule>
    <cfRule type="cellIs" dxfId="6" priority="152" operator="lessThan">
      <formula>0.5*AA2</formula>
    </cfRule>
  </conditionalFormatting>
  <conditionalFormatting sqref="AC3">
    <cfRule type="cellIs" dxfId="5" priority="49" stopIfTrue="1" operator="lessThan">
      <formula>0.5</formula>
    </cfRule>
    <cfRule type="cellIs" dxfId="4" priority="50" operator="lessThan">
      <formula>0.5*AA3</formula>
    </cfRule>
  </conditionalFormatting>
  <conditionalFormatting sqref="AC4">
    <cfRule type="cellIs" dxfId="3" priority="33" stopIfTrue="1" operator="lessThan">
      <formula>0.5</formula>
    </cfRule>
    <cfRule type="cellIs" dxfId="2" priority="34" operator="lessThan">
      <formula>0.5*AA4</formula>
    </cfRule>
  </conditionalFormatting>
  <conditionalFormatting sqref="AC7">
    <cfRule type="cellIs" dxfId="1" priority="9" stopIfTrue="1" operator="lessThan">
      <formula>0.5</formula>
    </cfRule>
    <cfRule type="cellIs" dxfId="0" priority="10" operator="lessThan">
      <formula>0.5*AA7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8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9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8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4</v>
      </c>
      <c r="E4" s="10">
        <f ca="1">RANDBETWEEN(1,6)+RANDBETWEEN(1,6)+RANDBETWEEN(1,6)</f>
        <v>8</v>
      </c>
      <c r="F4" s="10">
        <f ca="1">RANDBETWEEN(1,6)+RANDBETWEEN(1,6)+RANDBETWEEN(1,6)+RANDBETWEEN(1,6)</f>
        <v>6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7</v>
      </c>
      <c r="E5" s="10">
        <f ca="1">RANDBETWEEN(1,8)+RANDBETWEEN(1,8)+RANDBETWEEN(1,8)</f>
        <v>8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24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11</v>
      </c>
      <c r="E6" s="10">
        <f ca="1">RANDBETWEEN(1,10)+RANDBETWEEN(1,10)+RANDBETWEEN(1,10)</f>
        <v>17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40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</v>
      </c>
      <c r="D7" s="10">
        <f ca="1">RANDBETWEEN(1,12)+RANDBETWEEN(1,12)</f>
        <v>18</v>
      </c>
      <c r="E7" s="10">
        <f ca="1">RANDBETWEEN(1,12)+RANDBETWEEN(1,12)+RANDBETWEEN(1,12)</f>
        <v>17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43</v>
      </c>
      <c r="H7" s="11">
        <f ca="1">RANDBETWEEN(1,12)+RANDBETWEEN(1,12)+RANDBETWEEN(1,12)+RANDBETWEEN(1,12)+RANDBETWEEN(1,12)+RANDBETWEEN(1,12)</f>
        <v>38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9</v>
      </c>
      <c r="D8" s="10">
        <f ca="1">RANDBETWEEN(1,20)+RANDBETWEEN(1,20)</f>
        <v>33</v>
      </c>
      <c r="E8" s="10">
        <f ca="1">RANDBETWEEN(1,20)+RANDBETWEEN(1,20)+RANDBETWEEN(1,20)</f>
        <v>25</v>
      </c>
      <c r="F8" s="10">
        <f ca="1">RANDBETWEEN(1,20)+RANDBETWEEN(1,20)+RANDBETWEEN(1,20)+RANDBETWEEN(1,20)</f>
        <v>27</v>
      </c>
      <c r="G8" s="10">
        <f ca="1">RANDBETWEEN(1,20)+RANDBETWEEN(1,20)+RANDBETWEEN(1,20)+RANDBETWEEN(1,20)+RANDBETWEEN(1,20)</f>
        <v>70</v>
      </c>
      <c r="H8" s="11">
        <f ca="1">RANDBETWEEN(1,20)+RANDBETWEEN(1,20)+RANDBETWEEN(1,20)+RANDBETWEEN(1,20)+RANDBETWEEN(1,20)+RANDBETWEEN(1,20)</f>
        <v>69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100</v>
      </c>
      <c r="D9" s="13">
        <f ca="1">RANDBETWEEN(1,100)+RANDBETWEEN(1,100)</f>
        <v>60</v>
      </c>
      <c r="E9" s="13">
        <f ca="1">RANDBETWEEN(1,100)+RANDBETWEEN(1,100)+RANDBETWEEN(1,100)</f>
        <v>89</v>
      </c>
      <c r="F9" s="13">
        <f ca="1">RANDBETWEEN(1,100)+RANDBETWEEN(1,100)+RANDBETWEEN(1,100)+RANDBETWEEN(1,100)</f>
        <v>179</v>
      </c>
      <c r="G9" s="13">
        <f ca="1">RANDBETWEEN(1,100)+RANDBETWEEN(1,100)+RANDBETWEEN(1,100)+RANDBETWEEN(1,100)+RANDBETWEEN(1,100)</f>
        <v>302</v>
      </c>
      <c r="H9" s="14">
        <f ca="1">RANDBETWEEN(1,100)+RANDBETWEEN(1,100)+RANDBETWEEN(1,100)+RANDBETWEEN(1,100)+RANDBETWEEN(1,100)+RANDBETWEEN(1,100)</f>
        <v>299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2021-11-14T19:39:56Z</dcterms:modified>
</cp:coreProperties>
</file>