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02D9A413-1D3B-420D-8C87-934F70EF1B1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8" i="1"/>
  <c r="D7" i="1"/>
  <c r="D6" i="1"/>
  <c r="D5" i="1"/>
  <c r="D4" i="1"/>
  <c r="D3" i="1"/>
  <c r="D2" i="1"/>
  <c r="D11" i="1"/>
  <c r="K23" i="9" l="1"/>
  <c r="N23" i="9" s="1"/>
  <c r="J23" i="9"/>
  <c r="K22" i="9"/>
  <c r="J22" i="9"/>
  <c r="K21" i="9"/>
  <c r="N21" i="9" s="1"/>
  <c r="J21" i="9"/>
  <c r="K20" i="9"/>
  <c r="N20" i="9" s="1"/>
  <c r="J20" i="9"/>
  <c r="K19" i="9"/>
  <c r="N19" i="9" s="1"/>
  <c r="J19" i="9"/>
  <c r="K18" i="9"/>
  <c r="N18" i="9" s="1"/>
  <c r="J18" i="9"/>
  <c r="K17" i="9"/>
  <c r="N17" i="9" s="1"/>
  <c r="J17" i="9"/>
  <c r="K16" i="9"/>
  <c r="N16" i="9" s="1"/>
  <c r="J16" i="9"/>
  <c r="K15" i="9"/>
  <c r="J15" i="9"/>
  <c r="K14" i="9"/>
  <c r="N14" i="9" s="1"/>
  <c r="J14" i="9"/>
  <c r="K13" i="9"/>
  <c r="N13" i="9" s="1"/>
  <c r="J13" i="9"/>
  <c r="K12" i="9"/>
  <c r="N12" i="9" s="1"/>
  <c r="J12" i="9"/>
  <c r="K11" i="9"/>
  <c r="N11" i="9" s="1"/>
  <c r="J11" i="9"/>
  <c r="L15" i="9" l="1"/>
  <c r="L22" i="9"/>
  <c r="L12" i="9"/>
  <c r="L16" i="9"/>
  <c r="N22" i="9"/>
  <c r="L18" i="9"/>
  <c r="L20" i="9"/>
  <c r="L14" i="9"/>
  <c r="L19" i="9"/>
  <c r="L21" i="9"/>
  <c r="L23" i="9"/>
  <c r="L11" i="9"/>
  <c r="L17" i="9"/>
  <c r="N15" i="9"/>
  <c r="L13" i="9"/>
  <c r="W8" i="5" l="1"/>
  <c r="W7" i="5"/>
  <c r="W6" i="5"/>
  <c r="W5" i="5"/>
  <c r="W4" i="5"/>
  <c r="W3" i="5"/>
  <c r="J4" i="10" l="1"/>
  <c r="K4" i="10" s="1"/>
  <c r="M4" i="10" s="1"/>
  <c r="J12" i="10"/>
  <c r="K12" i="10" s="1"/>
  <c r="M12" i="10" s="1"/>
  <c r="J16" i="10"/>
  <c r="K16" i="10" s="1"/>
  <c r="M16" i="10" s="1"/>
  <c r="J19" i="10"/>
  <c r="K19" i="10" s="1"/>
  <c r="M19" i="10" s="1"/>
  <c r="J23" i="10" l="1"/>
  <c r="K23" i="10" s="1"/>
  <c r="M23" i="10" s="1"/>
  <c r="I22" i="10" l="1"/>
  <c r="K7" i="9" l="1"/>
  <c r="N7" i="9" s="1"/>
  <c r="J7" i="9"/>
  <c r="L7" i="9" l="1"/>
  <c r="E5" i="1" l="1"/>
  <c r="E7" i="1"/>
  <c r="J21" i="10" l="1"/>
  <c r="K21" i="10" s="1"/>
  <c r="M21" i="10" s="1"/>
  <c r="K9" i="9" l="1"/>
  <c r="N9" i="9" s="1"/>
  <c r="J9" i="9"/>
  <c r="K8" i="9"/>
  <c r="N8" i="9" s="1"/>
  <c r="J8" i="9"/>
  <c r="L9" i="9" l="1"/>
  <c r="L8" i="9"/>
  <c r="J2" i="9" l="1"/>
  <c r="K2" i="9"/>
  <c r="N2" i="9" s="1"/>
  <c r="J3" i="9"/>
  <c r="K3" i="9"/>
  <c r="N3" i="9" s="1"/>
  <c r="J4" i="9"/>
  <c r="K4" i="9"/>
  <c r="N4" i="9" s="1"/>
  <c r="J5" i="9"/>
  <c r="K5" i="9"/>
  <c r="N5" i="9" s="1"/>
  <c r="J6" i="9"/>
  <c r="K6" i="9"/>
  <c r="N6" i="9" s="1"/>
  <c r="J10" i="9"/>
  <c r="K10" i="9"/>
  <c r="N10" i="9" s="1"/>
  <c r="L4" i="9" l="1"/>
  <c r="L5" i="9"/>
  <c r="L3" i="9"/>
  <c r="L2" i="9"/>
  <c r="L10" i="9"/>
  <c r="L6" i="9"/>
  <c r="AB8" i="5" l="1"/>
  <c r="AC8" i="5" s="1"/>
  <c r="AB7" i="5" l="1"/>
  <c r="AC7" i="5" s="1"/>
  <c r="D8" i="7" l="1"/>
  <c r="E8" i="7" s="1"/>
  <c r="D9" i="7"/>
  <c r="E9" i="7" s="1"/>
  <c r="D10" i="7"/>
  <c r="E10" i="7" s="1"/>
  <c r="D11" i="7"/>
  <c r="E11" i="7" s="1"/>
  <c r="AB6" i="5" l="1"/>
  <c r="AC6" i="5" s="1"/>
  <c r="E3" i="1" l="1"/>
  <c r="D7" i="7"/>
  <c r="E7" i="7" s="1"/>
  <c r="D6" i="7"/>
  <c r="E6" i="7" s="1"/>
  <c r="D5" i="7"/>
  <c r="E5" i="7" s="1"/>
  <c r="D4" i="7"/>
  <c r="E4" i="7" s="1"/>
  <c r="D3" i="7"/>
  <c r="E3" i="7" s="1"/>
  <c r="D2" i="7"/>
  <c r="E2" i="7" s="1"/>
  <c r="J10" i="10" l="1"/>
  <c r="K10" i="10" s="1"/>
  <c r="M10" i="10" s="1"/>
  <c r="J18" i="10" l="1"/>
  <c r="K18" i="10" s="1"/>
  <c r="M18" i="10" s="1"/>
  <c r="J11" i="10"/>
  <c r="K11" i="10" s="1"/>
  <c r="M11" i="10" s="1"/>
  <c r="T1" i="10" l="1"/>
  <c r="J22" i="10" l="1"/>
  <c r="K22" i="10" s="1"/>
  <c r="M22" i="10" s="1"/>
  <c r="J20" i="10"/>
  <c r="K20" i="10" s="1"/>
  <c r="M20" i="10" s="1"/>
  <c r="E4" i="1" l="1"/>
  <c r="AB5" i="5" l="1"/>
  <c r="AC5" i="5" s="1"/>
  <c r="J4" i="7" l="1"/>
  <c r="K4" i="7" s="1"/>
  <c r="J9" i="10" l="1"/>
  <c r="K9" i="10" s="1"/>
  <c r="M9" i="10" s="1"/>
  <c r="E4" i="5" l="1"/>
  <c r="D4" i="5"/>
  <c r="J8" i="7" l="1"/>
  <c r="K8" i="7" s="1"/>
  <c r="J7" i="7" l="1"/>
  <c r="K7" i="7" s="1"/>
  <c r="J6" i="7"/>
  <c r="K6" i="7" s="1"/>
  <c r="J5" i="7"/>
  <c r="K5" i="7" s="1"/>
  <c r="J2" i="10" l="1"/>
  <c r="K2" i="10" s="1"/>
  <c r="M2" i="10" s="1"/>
  <c r="J5" i="10" l="1"/>
  <c r="K5" i="10" s="1"/>
  <c r="M5" i="10" s="1"/>
  <c r="J29" i="10" l="1"/>
  <c r="K29" i="10" s="1"/>
  <c r="M29" i="10" s="1"/>
  <c r="J28" i="10" l="1"/>
  <c r="K28" i="10" s="1"/>
  <c r="M28" i="10" s="1"/>
  <c r="J27" i="10" l="1"/>
  <c r="K27" i="10" s="1"/>
  <c r="M27" i="10" s="1"/>
  <c r="J7" i="10" l="1"/>
  <c r="K7" i="10" s="1"/>
  <c r="M7" i="10" s="1"/>
  <c r="J14" i="10" l="1"/>
  <c r="K14" i="10" s="1"/>
  <c r="M14" i="10" s="1"/>
  <c r="J17" i="10" l="1"/>
  <c r="K17" i="10" s="1"/>
  <c r="M17" i="10" s="1"/>
  <c r="J26" i="10" l="1"/>
  <c r="K26" i="10" s="1"/>
  <c r="M26" i="10" s="1"/>
  <c r="J3" i="7" l="1"/>
  <c r="K3" i="7" s="1"/>
  <c r="J2" i="7" l="1"/>
  <c r="K2" i="7" s="1"/>
  <c r="W2" i="5" l="1"/>
  <c r="AB2" i="5" s="1"/>
  <c r="AC2" i="5" s="1"/>
  <c r="E2" i="1" l="1"/>
  <c r="E6" i="1"/>
  <c r="E8" i="1" l="1"/>
  <c r="I8" i="1" l="1"/>
  <c r="M8" i="1"/>
  <c r="AB4" i="5" l="1"/>
  <c r="AC4" i="5" s="1"/>
  <c r="J3" i="10" l="1"/>
  <c r="K3" i="10" s="1"/>
  <c r="M3" i="10" s="1"/>
  <c r="D4" i="4" l="1"/>
  <c r="J15" i="10" l="1"/>
  <c r="K15" i="10" s="1"/>
  <c r="M15" i="10" s="1"/>
  <c r="J13" i="10"/>
  <c r="K13" i="10" s="1"/>
  <c r="M13" i="10" s="1"/>
  <c r="J8" i="10"/>
  <c r="K8" i="10" s="1"/>
  <c r="M8" i="10" s="1"/>
  <c r="J6" i="10"/>
  <c r="K6" i="10" s="1"/>
  <c r="M6" i="10" s="1"/>
  <c r="I7" i="1" l="1"/>
  <c r="AB3" i="5" l="1"/>
  <c r="AC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M11" i="1" l="1"/>
  <c r="I10" i="1"/>
  <c r="M12" i="1" s="1"/>
  <c r="M13" i="1"/>
  <c r="M9" i="1" l="1"/>
  <c r="M7" i="1"/>
  <c r="M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FD5E153A-E858-4522-8EB2-BE8FB7CF5E8F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  <comment ref="D5" authorId="0" shapeId="0" xr:uid="{1A2626EE-72C8-44B4-87D9-B02698381397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  <comment ref="D11" authorId="0" shapeId="0" xr:uid="{D2EEFE15-6EFB-43B7-8247-2EA04011D419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  <comment ref="D12" authorId="0" shapeId="0" xr:uid="{D133B1C9-EEF3-45F4-8828-ED81ECFB3762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  <comment ref="D18" authorId="0" shapeId="0" xr:uid="{AE75E9A3-9A98-455F-8E08-D68E79260552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C2854E52-3D5C-4E91-99AD-6458940EB41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<sst xmlns="http://schemas.openxmlformats.org/spreadsheetml/2006/main" count="465" uniqueCount="166">
  <si>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</si>
  <si>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</si>
  <si>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</si>
  <si>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</si>
  <si>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</si>
  <si>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</si>
  <si>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</si>
  <si>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</si>
  <si>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</si>
  <si>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</si>
  <si>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</si>
  <si>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</si>
  <si>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</si>
  <si>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</si>
  <si>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</si>
  <si>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</si>
  <si>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</si>
  <si>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</si>
  <si>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</si>
  <si>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</si>
  <si>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</si>
  <si>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</si>
  <si>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</si>
  <si>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</si>
  <si>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</si>
  <si>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</si>
  <si>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</si>
  <si>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</si>
  <si>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</si>
  <si>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</si>
  <si>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</si>
  <si>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</si>
  <si>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</si>
  <si>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</si>
  <si>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</si>
  <si>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</si>
  <si>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</si>
  <si>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</si>
  <si>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</si>
  <si>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</si>
  <si>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</si>
  <si>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</si>
  <si>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</si>
  <si>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</si>
  <si>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</si>
  <si>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</si>
  <si>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</si>
  <si>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</si>
  <si>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</si>
  <si>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</si>
  <si>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</si>
  <si>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</si>
  <si>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</si>
  <si>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</si>
  <si>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</si>
  <si>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</si>
  <si>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</si>
  <si>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</si>
  <si>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</si>
  <si>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</si>
  <si>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</si>
  <si>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</si>
  <si>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</si>
  <si>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</si>
  <si>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</si>
  <si>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</si>
  <si>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</si>
  <si>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</si>
  <si>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</si>
  <si>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</si>
  <si>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</si>
  <si>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</si>
  <si>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</si>
  <si>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</si>
  <si>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</si>
  <si>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</si>
  <si>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</si>
  <si>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</si>
  <si>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</si>
  <si>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</si>
  <si>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</si>
  <si>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</si>
  <si>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</si>
  <si>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</si>
  <si>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</si>
  <si>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</si>
  <si>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</si>
  <si>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</si>
  <si>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</si>
  <si>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</si>
  <si>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</si>
  <si>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</si>
  <si>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</si>
  <si>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</si>
  <si>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</si>
  <si>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</si>
  <si>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</si>
  <si>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</si>
  <si>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</si>
  <si>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</si>
  <si>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Spot</t>
  </si>
  <si>
    <t>Avg. ECL/CR</t>
  </si>
  <si>
    <t>20’</t>
  </si>
  <si>
    <t>Imm</t>
  </si>
  <si>
    <t>Barkley</t>
  </si>
  <si>
    <t>Elsabet</t>
  </si>
  <si>
    <t>Saradette</t>
  </si>
  <si>
    <t>Hound Archon</t>
  </si>
  <si>
    <t>Protection from Evil</t>
  </si>
  <si>
    <t>Check</t>
  </si>
  <si>
    <t>Charisma</t>
  </si>
  <si>
    <t>Protection Devotion</t>
  </si>
  <si>
    <t>Aid</t>
  </si>
  <si>
    <t>Dancing Lights</t>
  </si>
  <si>
    <t>R10</t>
  </si>
  <si>
    <t>Party</t>
  </si>
  <si>
    <t>Bull’s Strength</t>
  </si>
  <si>
    <t>/+1</t>
  </si>
  <si>
    <t>Mage Armor</t>
  </si>
  <si>
    <t>Detect Magic</t>
  </si>
  <si>
    <t>Delayed Damage</t>
  </si>
  <si>
    <t>Handle Animal</t>
  </si>
  <si>
    <t>Climb</t>
  </si>
  <si>
    <t>Enlarge Person</t>
  </si>
  <si>
    <t>Strength</t>
  </si>
  <si>
    <t>Luran</t>
  </si>
  <si>
    <t>Bard</t>
  </si>
  <si>
    <t>Favored Soul / Crusader</t>
  </si>
  <si>
    <t>Rogue / Illusionist / Artificer</t>
  </si>
  <si>
    <t>Time @ Round 1</t>
  </si>
  <si>
    <t>Current Time</t>
  </si>
  <si>
    <t>Guidance</t>
  </si>
  <si>
    <t>Wererat</t>
  </si>
  <si>
    <t>Hide</t>
  </si>
  <si>
    <t>Move S.</t>
  </si>
  <si>
    <t>1d6+1</t>
  </si>
  <si>
    <t>Bite</t>
  </si>
  <si>
    <t>1d4+1+Dis</t>
  </si>
  <si>
    <t>Grapple</t>
  </si>
  <si>
    <t>40’</t>
  </si>
  <si>
    <t>Jump</t>
  </si>
  <si>
    <t>silver</t>
  </si>
  <si>
    <t>Grease</t>
  </si>
  <si>
    <t>varies</t>
  </si>
  <si>
    <t>Ranged Touch</t>
  </si>
  <si>
    <t>1d4</t>
  </si>
  <si>
    <t>Touch</t>
  </si>
  <si>
    <t>Pyrotechnics</t>
  </si>
  <si>
    <t>Tumble</t>
  </si>
  <si>
    <t>Quiñones</t>
  </si>
  <si>
    <t>Yvonda</t>
  </si>
  <si>
    <t>Cutlass (Scimitar)</t>
  </si>
  <si>
    <t>Slam</t>
  </si>
  <si>
    <t>Yvonda (Hyb.)</t>
  </si>
  <si>
    <t>Yvonda (Dire)</t>
  </si>
  <si>
    <t>Quiñones (Hyb.)</t>
  </si>
  <si>
    <t>Quiñones (Dire)</t>
  </si>
  <si>
    <t>Snorg (Hyb.)</t>
  </si>
  <si>
    <t>Snorg (Dire)</t>
  </si>
  <si>
    <t>Snorg</t>
  </si>
  <si>
    <t>1d4+1</t>
  </si>
  <si>
    <t>Solstice</t>
  </si>
  <si>
    <t>30’/10’</t>
  </si>
  <si>
    <t>Expert</t>
  </si>
  <si>
    <t>Commoner</t>
  </si>
  <si>
    <t>MW Dagger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</si>
</sst>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5" fillId="28" borderId="5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14" fillId="27" borderId="60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24" fillId="9" borderId="51" xfId="0" applyFont="1" applyFill="1" applyBorder="1" applyAlignment="1">
      <alignment horizontal="center" vertical="center"/>
    </xf>
    <xf numFmtId="0" fontId="0" fillId="13" borderId="55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2" fillId="9" borderId="60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3" xfId="0" applyFont="1" applyFill="1" applyBorder="1" applyAlignment="1">
      <alignment horizontal="center" vertical="center" wrapText="1"/>
    </xf>
    <xf numFmtId="1" fontId="5" fillId="24" borderId="63" xfId="0" applyNumberFormat="1" applyFont="1" applyFill="1" applyBorder="1" applyAlignment="1">
      <alignment horizontal="center" vertical="center"/>
    </xf>
    <xf numFmtId="1" fontId="5" fillId="24" borderId="64" xfId="0" applyNumberFormat="1" applyFont="1" applyFill="1" applyBorder="1" applyAlignment="1">
      <alignment horizontal="center" vertical="center"/>
    </xf>
    <xf numFmtId="0" fontId="15" fillId="29" borderId="51" xfId="0" applyFont="1" applyFill="1" applyBorder="1" applyAlignment="1">
      <alignment horizontal="center" vertical="center"/>
    </xf>
    <xf numFmtId="0" fontId="2" fillId="19" borderId="54" xfId="0" applyFont="1" applyFill="1" applyBorder="1" applyAlignment="1">
      <alignment horizontal="center" vertical="center" wrapText="1"/>
    </xf>
    <xf numFmtId="0" fontId="6" fillId="30" borderId="54" xfId="0" applyFont="1" applyFill="1" applyBorder="1" applyAlignment="1">
      <alignment horizontal="center" vertical="center" wrapText="1"/>
    </xf>
    <xf numFmtId="20" fontId="19" fillId="0" borderId="53" xfId="0" applyNumberFormat="1" applyFont="1" applyBorder="1" applyAlignment="1">
      <alignment horizontal="center" vertical="center"/>
    </xf>
    <xf numFmtId="0" fontId="2" fillId="31" borderId="54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6" fillId="13" borderId="8" xfId="0" applyFont="1" applyFill="1" applyBorder="1" applyAlignment="1">
      <alignment horizontal="center" vertical="center"/>
    </xf>
    <xf numFmtId="0" fontId="6" fillId="16" borderId="25" xfId="0" applyFont="1" applyFill="1" applyBorder="1" applyAlignment="1">
      <alignment horizontal="center" vertical="center"/>
    </xf>
    <xf numFmtId="0" fontId="14" fillId="16" borderId="30" xfId="0" applyFont="1" applyFill="1" applyBorder="1" applyAlignment="1">
      <alignment horizontal="center" vertical="center"/>
    </xf>
    <xf numFmtId="0" fontId="6" fillId="16" borderId="51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31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5050"/>
      <color rgb="FFFF0000"/>
      <color rgb="FF00CCFF"/>
      <color rgb="FF9999FF"/>
      <color rgb="FFFF00FF"/>
      <color rgb="FF00FF00"/>
      <color rgb="FF0033CC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11</c:v>
                </c:pt>
                <c:pt idx="3">
                  <c:v>15</c:v>
                </c:pt>
                <c:pt idx="4">
                  <c:v>16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  <c:pt idx="4">
                  <c:v>21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7</c:v>
                </c:pt>
                <c:pt idx="2">
                  <c:v>15</c:v>
                </c:pt>
                <c:pt idx="3">
                  <c:v>9</c:v>
                </c:pt>
                <c:pt idx="4">
                  <c:v>18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22</c:v>
                </c:pt>
                <c:pt idx="3">
                  <c:v>28</c:v>
                </c:pt>
                <c:pt idx="4">
                  <c:v>35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3</c:v>
                </c:pt>
                <c:pt idx="1">
                  <c:v>25</c:v>
                </c:pt>
                <c:pt idx="2">
                  <c:v>33</c:v>
                </c:pt>
                <c:pt idx="3">
                  <c:v>49</c:v>
                </c:pt>
                <c:pt idx="4">
                  <c:v>50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14</c:v>
                </c:pt>
                <c:pt idx="4">
                  <c:v>7</c:v>
                </c:pt>
                <c:pt idx="5">
                  <c:v>6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18</c:v>
                </c:pt>
                <c:pt idx="4">
                  <c:v>15</c:v>
                </c:pt>
                <c:pt idx="5">
                  <c:v>22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15</c:v>
                </c:pt>
                <c:pt idx="3">
                  <c:v>22</c:v>
                </c:pt>
                <c:pt idx="4">
                  <c:v>9</c:v>
                </c:pt>
                <c:pt idx="5">
                  <c:v>28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16</c:v>
                </c:pt>
                <c:pt idx="3">
                  <c:v>21</c:v>
                </c:pt>
                <c:pt idx="4">
                  <c:v>18</c:v>
                </c:pt>
                <c:pt idx="5">
                  <c:v>35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20</c:v>
                </c:pt>
                <c:pt idx="2">
                  <c:v>15</c:v>
                </c:pt>
                <c:pt idx="3">
                  <c:v>29</c:v>
                </c:pt>
                <c:pt idx="4">
                  <c:v>39</c:v>
                </c:pt>
                <c:pt idx="5">
                  <c:v>18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11</c:v>
                </c:pt>
                <c:pt idx="3">
                  <c:v>15</c:v>
                </c:pt>
                <c:pt idx="4">
                  <c:v>16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  <c:pt idx="4">
                  <c:v>21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7</c:v>
                </c:pt>
                <c:pt idx="2">
                  <c:v>15</c:v>
                </c:pt>
                <c:pt idx="3">
                  <c:v>9</c:v>
                </c:pt>
                <c:pt idx="4">
                  <c:v>18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22</c:v>
                </c:pt>
                <c:pt idx="3">
                  <c:v>28</c:v>
                </c:pt>
                <c:pt idx="4">
                  <c:v>35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3</c:v>
                </c:pt>
                <c:pt idx="1">
                  <c:v>25</c:v>
                </c:pt>
                <c:pt idx="2">
                  <c:v>33</c:v>
                </c:pt>
                <c:pt idx="3">
                  <c:v>49</c:v>
                </c:pt>
                <c:pt idx="4">
                  <c:v>50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Normal="100" workbookViewId="0"/>
  </sheetViews>
  <sheetFormatPr defaultRowHeight="15.6" x14ac:dyDescent="0.3"/>
  <cols>
    <col min="1" max="1" width="15.1992187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6.89843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4.19921875" style="44" bestFit="1" customWidth="1"/>
    <col min="11" max="11" width="1.3984375" style="44" bestFit="1" customWidth="1"/>
    <col min="12" max="12" width="19.59765625" style="44" bestFit="1" customWidth="1"/>
    <col min="13" max="13" width="4.3984375" style="44" bestFit="1" customWidth="1"/>
    <col min="14" max="14" width="9.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3" t="s">
        <v>105</v>
      </c>
      <c r="B2" s="73">
        <v>1</v>
      </c>
      <c r="C2" s="45">
        <v>4</v>
      </c>
      <c r="D2" s="46">
        <f t="shared" ref="D2:D9" ca="1" si="0">RANDBETWEEN(1,20)</f>
        <v>2</v>
      </c>
      <c r="E2" s="45">
        <f t="shared" ref="E2:E8" ca="1" si="1">SUM(C2:D2)</f>
        <v>6</v>
      </c>
      <c r="F2" s="45" t="s">
        <v>6</v>
      </c>
      <c r="H2" s="74" t="s">
        <v>0</v>
      </c>
      <c r="I2" s="75" t="s">
        <v>22</v>
      </c>
      <c r="J2" s="76" t="s">
        <v>23</v>
      </c>
      <c r="L2" s="139" t="s">
        <v>0</v>
      </c>
      <c r="M2" s="140" t="s">
        <v>85</v>
      </c>
      <c r="N2" s="141" t="s">
        <v>67</v>
      </c>
    </row>
    <row r="3" spans="1:14" x14ac:dyDescent="0.3">
      <c r="A3" s="216" t="s">
        <v>159</v>
      </c>
      <c r="B3" s="216">
        <v>2</v>
      </c>
      <c r="C3" s="45">
        <v>1</v>
      </c>
      <c r="D3" s="46">
        <f t="shared" ca="1" si="0"/>
        <v>10</v>
      </c>
      <c r="E3" s="45">
        <f t="shared" ca="1" si="1"/>
        <v>11</v>
      </c>
      <c r="F3" s="45" t="s">
        <v>139</v>
      </c>
      <c r="H3" s="77" t="s">
        <v>104</v>
      </c>
      <c r="I3" s="73">
        <v>6</v>
      </c>
      <c r="J3" s="78" t="s">
        <v>107</v>
      </c>
      <c r="L3" s="142" t="s">
        <v>149</v>
      </c>
      <c r="M3" s="129">
        <v>4</v>
      </c>
      <c r="N3" s="143" t="s">
        <v>163</v>
      </c>
    </row>
    <row r="4" spans="1:14" x14ac:dyDescent="0.3">
      <c r="A4" s="73" t="s">
        <v>125</v>
      </c>
      <c r="B4" s="73">
        <v>1</v>
      </c>
      <c r="C4" s="45">
        <v>1</v>
      </c>
      <c r="D4" s="46">
        <f t="shared" ca="1" si="0"/>
        <v>19</v>
      </c>
      <c r="E4" s="45">
        <f t="shared" ca="1" si="1"/>
        <v>20</v>
      </c>
      <c r="F4" s="45" t="s">
        <v>6</v>
      </c>
      <c r="H4" s="77" t="s">
        <v>105</v>
      </c>
      <c r="I4" s="73">
        <v>6</v>
      </c>
      <c r="J4" s="78" t="s">
        <v>127</v>
      </c>
      <c r="L4" s="142" t="s">
        <v>150</v>
      </c>
      <c r="M4" s="129">
        <v>4</v>
      </c>
      <c r="N4" s="143" t="s">
        <v>164</v>
      </c>
    </row>
    <row r="5" spans="1:14" x14ac:dyDescent="0.3">
      <c r="A5" s="216" t="s">
        <v>150</v>
      </c>
      <c r="B5" s="216">
        <v>2</v>
      </c>
      <c r="C5" s="45">
        <v>2</v>
      </c>
      <c r="D5" s="46">
        <f t="shared" ca="1" si="0"/>
        <v>3</v>
      </c>
      <c r="E5" s="45">
        <f t="shared" ca="1" si="1"/>
        <v>5</v>
      </c>
      <c r="F5" s="45" t="s">
        <v>139</v>
      </c>
      <c r="H5" s="77" t="s">
        <v>125</v>
      </c>
      <c r="I5" s="73">
        <v>6</v>
      </c>
      <c r="J5" s="78" t="s">
        <v>126</v>
      </c>
      <c r="L5" s="142" t="s">
        <v>159</v>
      </c>
      <c r="M5" s="129">
        <v>4</v>
      </c>
      <c r="N5" s="143" t="s">
        <v>164</v>
      </c>
    </row>
    <row r="6" spans="1:14" ht="16.2" thickBot="1" x14ac:dyDescent="0.35">
      <c r="A6" s="73" t="s">
        <v>104</v>
      </c>
      <c r="B6" s="73">
        <v>1</v>
      </c>
      <c r="C6" s="45">
        <v>4</v>
      </c>
      <c r="D6" s="46">
        <f t="shared" ca="1" si="0"/>
        <v>6</v>
      </c>
      <c r="E6" s="45">
        <f t="shared" ca="1" si="1"/>
        <v>10</v>
      </c>
      <c r="F6" s="45" t="s">
        <v>6</v>
      </c>
      <c r="H6" s="155" t="s">
        <v>106</v>
      </c>
      <c r="I6" s="156">
        <v>6</v>
      </c>
      <c r="J6" s="157" t="s">
        <v>128</v>
      </c>
      <c r="L6" s="144"/>
      <c r="M6" s="145"/>
      <c r="N6" s="146"/>
    </row>
    <row r="7" spans="1:14" x14ac:dyDescent="0.3">
      <c r="A7" s="216" t="s">
        <v>149</v>
      </c>
      <c r="B7" s="216">
        <v>2</v>
      </c>
      <c r="C7" s="45">
        <v>0</v>
      </c>
      <c r="D7" s="46">
        <f t="shared" ca="1" si="0"/>
        <v>2</v>
      </c>
      <c r="E7" s="45">
        <f t="shared" ca="1" si="1"/>
        <v>2</v>
      </c>
      <c r="F7" s="45" t="s">
        <v>139</v>
      </c>
      <c r="H7" s="79" t="s">
        <v>24</v>
      </c>
      <c r="I7" s="80">
        <f>SUM(I3:I6)</f>
        <v>24</v>
      </c>
      <c r="J7" s="78"/>
      <c r="L7" s="147" t="s">
        <v>24</v>
      </c>
      <c r="M7" s="148">
        <f>SUM(M3:M6)</f>
        <v>12</v>
      </c>
      <c r="N7" s="143"/>
    </row>
    <row r="8" spans="1:14" x14ac:dyDescent="0.3">
      <c r="A8" s="73" t="s">
        <v>106</v>
      </c>
      <c r="B8" s="73">
        <v>1</v>
      </c>
      <c r="C8" s="45">
        <v>1</v>
      </c>
      <c r="D8" s="46">
        <f t="shared" ca="1" si="0"/>
        <v>7</v>
      </c>
      <c r="E8" s="45">
        <f t="shared" ca="1" si="1"/>
        <v>8</v>
      </c>
      <c r="F8" s="45" t="s">
        <v>102</v>
      </c>
      <c r="H8" s="79" t="s">
        <v>25</v>
      </c>
      <c r="I8" s="80">
        <f>COUNT(I3:I6)</f>
        <v>4</v>
      </c>
      <c r="J8" s="81"/>
      <c r="L8" s="147" t="s">
        <v>101</v>
      </c>
      <c r="M8" s="148">
        <f>AVERAGE(M3:M6)</f>
        <v>4</v>
      </c>
      <c r="N8" s="143"/>
    </row>
    <row r="9" spans="1:14" ht="16.2" thickBot="1" x14ac:dyDescent="0.35">
      <c r="A9" s="66" t="s">
        <v>161</v>
      </c>
      <c r="B9" s="66">
        <v>1</v>
      </c>
      <c r="C9" s="45">
        <v>1</v>
      </c>
      <c r="D9" s="46">
        <f t="shared" ca="1" si="0"/>
        <v>8</v>
      </c>
      <c r="E9" s="45">
        <f t="shared" ref="E9" ca="1" si="2">SUM(C9:D9)</f>
        <v>9</v>
      </c>
      <c r="F9" s="45" t="s">
        <v>162</v>
      </c>
      <c r="H9" s="79" t="s">
        <v>27</v>
      </c>
      <c r="I9" s="82">
        <f>I7/4</f>
        <v>6</v>
      </c>
      <c r="J9" s="78" t="s">
        <v>28</v>
      </c>
      <c r="L9" s="149" t="s">
        <v>25</v>
      </c>
      <c r="M9" s="150">
        <f>COUNT(M3:M6)</f>
        <v>3</v>
      </c>
      <c r="N9" s="151"/>
    </row>
    <row r="10" spans="1:14" ht="16.8" thickTop="1" thickBot="1" x14ac:dyDescent="0.35">
      <c r="H10" s="83" t="s">
        <v>29</v>
      </c>
      <c r="I10" s="84">
        <f>I9*2</f>
        <v>12</v>
      </c>
      <c r="J10" s="85" t="s">
        <v>30</v>
      </c>
    </row>
    <row r="11" spans="1:14" ht="16.2" thickTop="1" x14ac:dyDescent="0.3">
      <c r="D11" s="46">
        <f t="shared" ref="D11" ca="1" si="3">RANDBETWEEN(1,20)</f>
        <v>17</v>
      </c>
      <c r="H11" s="86"/>
      <c r="I11" s="86"/>
      <c r="J11" s="86"/>
      <c r="L11" s="87" t="s">
        <v>31</v>
      </c>
      <c r="M11" s="88">
        <f>I9</f>
        <v>6</v>
      </c>
      <c r="N11" s="86"/>
    </row>
    <row r="12" spans="1:14" x14ac:dyDescent="0.3">
      <c r="L12" s="87" t="s">
        <v>32</v>
      </c>
      <c r="M12" s="88">
        <f>I10</f>
        <v>12</v>
      </c>
      <c r="N12" s="86"/>
    </row>
    <row r="13" spans="1:14" x14ac:dyDescent="0.3">
      <c r="L13" s="87" t="s">
        <v>33</v>
      </c>
      <c r="M13" s="88">
        <f>I7</f>
        <v>24</v>
      </c>
      <c r="N13" s="86"/>
    </row>
    <row r="14" spans="1:14" x14ac:dyDescent="0.3">
      <c r="N14" s="86"/>
    </row>
    <row r="15" spans="1:14" x14ac:dyDescent="0.3">
      <c r="L15" s="89" t="s">
        <v>34</v>
      </c>
      <c r="M15" s="88">
        <f>M7</f>
        <v>12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5">
    <cfRule type="cellIs" dxfId="318" priority="1434" operator="greaterThan">
      <formula>$M$13</formula>
    </cfRule>
    <cfRule type="cellIs" dxfId="317" priority="1435" operator="between">
      <formula>$M$12</formula>
      <formula>$M$13</formula>
    </cfRule>
    <cfRule type="cellIs" dxfId="316" priority="1436" operator="between">
      <formula>$M$11</formula>
      <formula>$M$12</formula>
    </cfRule>
    <cfRule type="cellIs" dxfId="315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2.796875" style="49" bestFit="1" customWidth="1"/>
    <col min="2" max="2" width="20.19921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6.39843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20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207" t="s">
        <v>82</v>
      </c>
      <c r="P1" s="70">
        <v>1</v>
      </c>
      <c r="Q1" s="208" t="s">
        <v>129</v>
      </c>
      <c r="R1" s="209">
        <v>0.79166666666666663</v>
      </c>
      <c r="S1" s="210" t="s">
        <v>130</v>
      </c>
      <c r="T1" s="209">
        <f>R1+((P1)/(24*60*10))</f>
        <v>0.79173611111111108</v>
      </c>
    </row>
    <row r="2" spans="1:20" ht="16.8" x14ac:dyDescent="0.3">
      <c r="A2" s="175" t="s">
        <v>104</v>
      </c>
      <c r="B2" s="63" t="s">
        <v>108</v>
      </c>
      <c r="C2" s="64"/>
      <c r="D2" s="58">
        <v>1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29" si="0">IF($E2="þ",$D2,IF($F2="þ",($D2*10),IF($G2="þ",($D2*100),IF($H2="þ",($D2*600),$I2))))</f>
        <v>10</v>
      </c>
      <c r="K2" s="58">
        <f t="shared" ref="K2:K15" si="1">J2+C2</f>
        <v>10</v>
      </c>
      <c r="L2" s="59" t="s">
        <v>83</v>
      </c>
      <c r="M2" s="60" t="str">
        <f t="shared" ref="M2:M15" si="2">IF(K2&lt;=$P$1,"þ","q")</f>
        <v>q</v>
      </c>
    </row>
    <row r="3" spans="1:20" ht="16.8" x14ac:dyDescent="0.3">
      <c r="A3" s="175" t="s">
        <v>104</v>
      </c>
      <c r="B3" s="63" t="s">
        <v>112</v>
      </c>
      <c r="C3" s="64"/>
      <c r="D3" s="58">
        <v>6</v>
      </c>
      <c r="E3" s="59" t="s">
        <v>83</v>
      </c>
      <c r="F3" s="59" t="s">
        <v>88</v>
      </c>
      <c r="G3" s="59" t="s">
        <v>83</v>
      </c>
      <c r="H3" s="59" t="s">
        <v>83</v>
      </c>
      <c r="I3" s="58"/>
      <c r="J3" s="58">
        <f t="shared" si="0"/>
        <v>60</v>
      </c>
      <c r="K3" s="58">
        <f t="shared" ref="K3:K5" si="3">J3+C3</f>
        <v>60</v>
      </c>
      <c r="L3" s="59" t="s">
        <v>83</v>
      </c>
      <c r="M3" s="60" t="str">
        <f t="shared" ref="M3:M5" si="4">IF(K3&lt;=$P$1,"þ","q")</f>
        <v>q</v>
      </c>
    </row>
    <row r="4" spans="1:20" ht="16.8" x14ac:dyDescent="0.3">
      <c r="A4" s="175" t="s">
        <v>104</v>
      </c>
      <c r="B4" s="63" t="s">
        <v>112</v>
      </c>
      <c r="C4" s="64"/>
      <c r="D4" s="58">
        <v>6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60</v>
      </c>
      <c r="K4" s="58">
        <f t="shared" ref="K4" si="5">J4+C4</f>
        <v>60</v>
      </c>
      <c r="L4" s="59" t="s">
        <v>83</v>
      </c>
      <c r="M4" s="60" t="str">
        <f t="shared" ref="M4" si="6">IF(K4&lt;=$P$1,"þ","q")</f>
        <v>q</v>
      </c>
    </row>
    <row r="5" spans="1:20" ht="16.8" x14ac:dyDescent="0.3">
      <c r="A5" s="175" t="s">
        <v>104</v>
      </c>
      <c r="B5" s="63" t="s">
        <v>116</v>
      </c>
      <c r="C5" s="64"/>
      <c r="D5" s="58">
        <v>4</v>
      </c>
      <c r="E5" s="59" t="s">
        <v>83</v>
      </c>
      <c r="F5" s="59" t="s">
        <v>88</v>
      </c>
      <c r="G5" s="59" t="s">
        <v>83</v>
      </c>
      <c r="H5" s="59" t="s">
        <v>83</v>
      </c>
      <c r="I5" s="58"/>
      <c r="J5" s="58">
        <f t="shared" si="0"/>
        <v>40</v>
      </c>
      <c r="K5" s="58">
        <f t="shared" si="3"/>
        <v>40</v>
      </c>
      <c r="L5" s="59" t="s">
        <v>83</v>
      </c>
      <c r="M5" s="60" t="str">
        <f t="shared" si="4"/>
        <v>q</v>
      </c>
    </row>
    <row r="6" spans="1:20" ht="16.8" x14ac:dyDescent="0.3">
      <c r="A6" s="176" t="s">
        <v>105</v>
      </c>
      <c r="B6" s="63" t="s">
        <v>108</v>
      </c>
      <c r="C6" s="64"/>
      <c r="D6" s="58">
        <v>4</v>
      </c>
      <c r="E6" s="59" t="s">
        <v>83</v>
      </c>
      <c r="F6" s="59" t="s">
        <v>88</v>
      </c>
      <c r="G6" s="59" t="s">
        <v>83</v>
      </c>
      <c r="H6" s="59" t="s">
        <v>83</v>
      </c>
      <c r="I6" s="58"/>
      <c r="J6" s="58">
        <f t="shared" si="0"/>
        <v>40</v>
      </c>
      <c r="K6" s="58">
        <f t="shared" si="1"/>
        <v>40</v>
      </c>
      <c r="L6" s="59" t="s">
        <v>83</v>
      </c>
      <c r="M6" s="60" t="str">
        <f t="shared" si="2"/>
        <v>q</v>
      </c>
      <c r="O6" s="72"/>
      <c r="Q6" s="72"/>
    </row>
    <row r="7" spans="1:20" ht="16.8" x14ac:dyDescent="0.3">
      <c r="A7" s="176" t="s">
        <v>105</v>
      </c>
      <c r="B7" s="63" t="s">
        <v>116</v>
      </c>
      <c r="C7" s="64"/>
      <c r="D7" s="58">
        <v>4</v>
      </c>
      <c r="E7" s="59" t="s">
        <v>83</v>
      </c>
      <c r="F7" s="59" t="s">
        <v>88</v>
      </c>
      <c r="G7" s="59" t="s">
        <v>83</v>
      </c>
      <c r="H7" s="59" t="s">
        <v>83</v>
      </c>
      <c r="I7" s="58"/>
      <c r="J7" s="58">
        <f t="shared" si="0"/>
        <v>40</v>
      </c>
      <c r="K7" s="58">
        <f t="shared" ref="K7" si="7">J7+C7</f>
        <v>40</v>
      </c>
      <c r="L7" s="59" t="s">
        <v>83</v>
      </c>
      <c r="M7" s="60" t="str">
        <f t="shared" ref="M7" si="8">IF(K7&lt;=$P$1,"þ","q")</f>
        <v>q</v>
      </c>
      <c r="O7" s="72"/>
      <c r="Q7" s="72"/>
    </row>
    <row r="8" spans="1:20" ht="16.8" x14ac:dyDescent="0.3">
      <c r="A8" s="176" t="s">
        <v>105</v>
      </c>
      <c r="B8" s="63" t="s">
        <v>111</v>
      </c>
      <c r="C8" s="64"/>
      <c r="D8" s="58">
        <v>4</v>
      </c>
      <c r="E8" s="59" t="s">
        <v>83</v>
      </c>
      <c r="F8" s="59" t="s">
        <v>83</v>
      </c>
      <c r="G8" s="59" t="s">
        <v>83</v>
      </c>
      <c r="H8" s="59" t="s">
        <v>83</v>
      </c>
      <c r="I8" s="58">
        <v>10</v>
      </c>
      <c r="J8" s="58">
        <f t="shared" si="0"/>
        <v>10</v>
      </c>
      <c r="K8" s="58">
        <f t="shared" si="1"/>
        <v>10</v>
      </c>
      <c r="L8" s="59" t="s">
        <v>83</v>
      </c>
      <c r="M8" s="60" t="str">
        <f t="shared" si="2"/>
        <v>q</v>
      </c>
      <c r="O8" s="72"/>
      <c r="Q8" s="72"/>
    </row>
    <row r="9" spans="1:20" ht="16.8" x14ac:dyDescent="0.3">
      <c r="A9" s="176" t="s">
        <v>105</v>
      </c>
      <c r="B9" s="63" t="s">
        <v>123</v>
      </c>
      <c r="C9" s="64"/>
      <c r="D9" s="58">
        <v>2</v>
      </c>
      <c r="E9" s="59" t="s">
        <v>83</v>
      </c>
      <c r="F9" s="59" t="s">
        <v>88</v>
      </c>
      <c r="G9" s="59" t="s">
        <v>83</v>
      </c>
      <c r="H9" s="59" t="s">
        <v>83</v>
      </c>
      <c r="I9" s="58"/>
      <c r="J9" s="58">
        <f t="shared" si="0"/>
        <v>20</v>
      </c>
      <c r="K9" s="58">
        <f t="shared" ref="K9:K11" si="9">J9+C9</f>
        <v>20</v>
      </c>
      <c r="L9" s="59" t="s">
        <v>83</v>
      </c>
      <c r="M9" s="60" t="str">
        <f t="shared" ref="M9:M11" si="10">IF(K9&lt;=$P$1,"þ","q")</f>
        <v>q</v>
      </c>
      <c r="O9" s="72"/>
      <c r="Q9" s="72"/>
    </row>
    <row r="10" spans="1:20" ht="16.8" x14ac:dyDescent="0.3">
      <c r="A10" s="176" t="s">
        <v>105</v>
      </c>
      <c r="B10" s="63" t="s">
        <v>131</v>
      </c>
      <c r="C10" s="64"/>
      <c r="D10" s="58">
        <v>4</v>
      </c>
      <c r="E10" s="59" t="s">
        <v>83</v>
      </c>
      <c r="F10" s="59" t="s">
        <v>83</v>
      </c>
      <c r="G10" s="59" t="s">
        <v>83</v>
      </c>
      <c r="H10" s="59" t="s">
        <v>83</v>
      </c>
      <c r="I10" s="58">
        <v>10</v>
      </c>
      <c r="J10" s="58">
        <f t="shared" si="0"/>
        <v>10</v>
      </c>
      <c r="K10" s="58">
        <f t="shared" ref="K10" si="11">J10+C10</f>
        <v>10</v>
      </c>
      <c r="L10" s="59" t="s">
        <v>83</v>
      </c>
      <c r="M10" s="60" t="str">
        <f t="shared" ref="M10" si="12">IF(K10&lt;=$P$1,"þ","q")</f>
        <v>q</v>
      </c>
      <c r="O10" s="72"/>
      <c r="Q10" s="72"/>
    </row>
    <row r="11" spans="1:20" ht="16.8" x14ac:dyDescent="0.3">
      <c r="A11" s="176" t="s">
        <v>105</v>
      </c>
      <c r="B11" s="63" t="s">
        <v>112</v>
      </c>
      <c r="C11" s="64"/>
      <c r="D11" s="58">
        <v>6</v>
      </c>
      <c r="E11" s="59" t="s">
        <v>83</v>
      </c>
      <c r="F11" s="59" t="s">
        <v>88</v>
      </c>
      <c r="G11" s="59" t="s">
        <v>83</v>
      </c>
      <c r="H11" s="59" t="s">
        <v>83</v>
      </c>
      <c r="I11" s="58"/>
      <c r="J11" s="58">
        <f t="shared" si="0"/>
        <v>60</v>
      </c>
      <c r="K11" s="58">
        <f t="shared" si="9"/>
        <v>60</v>
      </c>
      <c r="L11" s="59" t="s">
        <v>83</v>
      </c>
      <c r="M11" s="60" t="str">
        <f t="shared" si="10"/>
        <v>q</v>
      </c>
      <c r="O11" s="72"/>
      <c r="Q11" s="72"/>
    </row>
    <row r="12" spans="1:20" ht="16.8" x14ac:dyDescent="0.3">
      <c r="A12" s="176" t="s">
        <v>105</v>
      </c>
      <c r="B12" s="63" t="s">
        <v>112</v>
      </c>
      <c r="C12" s="64"/>
      <c r="D12" s="58">
        <v>6</v>
      </c>
      <c r="E12" s="59" t="s">
        <v>83</v>
      </c>
      <c r="F12" s="59" t="s">
        <v>88</v>
      </c>
      <c r="G12" s="59" t="s">
        <v>83</v>
      </c>
      <c r="H12" s="59" t="s">
        <v>83</v>
      </c>
      <c r="I12" s="58"/>
      <c r="J12" s="58">
        <f t="shared" si="0"/>
        <v>60</v>
      </c>
      <c r="K12" s="58">
        <f t="shared" ref="K12" si="13">J12+C12</f>
        <v>60</v>
      </c>
      <c r="L12" s="59" t="s">
        <v>83</v>
      </c>
      <c r="M12" s="60" t="str">
        <f t="shared" ref="M12" si="14">IF(K12&lt;=$P$1,"þ","q")</f>
        <v>q</v>
      </c>
      <c r="O12" s="72"/>
      <c r="Q12" s="72"/>
    </row>
    <row r="13" spans="1:20" ht="16.8" x14ac:dyDescent="0.3">
      <c r="A13" s="65" t="s">
        <v>106</v>
      </c>
      <c r="B13" s="63" t="s">
        <v>118</v>
      </c>
      <c r="C13" s="64"/>
      <c r="D13" s="58">
        <v>1</v>
      </c>
      <c r="E13" s="59" t="s">
        <v>83</v>
      </c>
      <c r="F13" s="59" t="s">
        <v>83</v>
      </c>
      <c r="G13" s="59" t="s">
        <v>83</v>
      </c>
      <c r="H13" s="59" t="s">
        <v>88</v>
      </c>
      <c r="I13" s="58"/>
      <c r="J13" s="58">
        <f t="shared" si="0"/>
        <v>600</v>
      </c>
      <c r="K13" s="58">
        <f t="shared" si="1"/>
        <v>600</v>
      </c>
      <c r="L13" s="59" t="s">
        <v>83</v>
      </c>
      <c r="M13" s="60" t="str">
        <f t="shared" si="2"/>
        <v>q</v>
      </c>
      <c r="O13" s="72"/>
      <c r="Q13" s="72"/>
    </row>
    <row r="14" spans="1:20" ht="16.8" x14ac:dyDescent="0.3">
      <c r="A14" s="65" t="s">
        <v>106</v>
      </c>
      <c r="B14" s="63" t="s">
        <v>119</v>
      </c>
      <c r="C14" s="64"/>
      <c r="D14" s="58">
        <v>1</v>
      </c>
      <c r="E14" s="59" t="s">
        <v>83</v>
      </c>
      <c r="F14" s="59" t="s">
        <v>88</v>
      </c>
      <c r="G14" s="59" t="s">
        <v>83</v>
      </c>
      <c r="H14" s="59" t="s">
        <v>83</v>
      </c>
      <c r="I14" s="58"/>
      <c r="J14" s="58">
        <f t="shared" si="0"/>
        <v>10</v>
      </c>
      <c r="K14" s="58">
        <f t="shared" ref="K14" si="15">J14+C14</f>
        <v>10</v>
      </c>
      <c r="L14" s="59" t="s">
        <v>83</v>
      </c>
      <c r="M14" s="60" t="str">
        <f t="shared" ref="M14" si="16">IF(K14&lt;=$P$1,"þ","q")</f>
        <v>q</v>
      </c>
      <c r="O14" s="72"/>
      <c r="Q14" s="72"/>
    </row>
    <row r="15" spans="1:20" ht="16.8" x14ac:dyDescent="0.3">
      <c r="A15" s="65" t="s">
        <v>106</v>
      </c>
      <c r="B15" s="63" t="s">
        <v>112</v>
      </c>
      <c r="C15" s="64"/>
      <c r="D15" s="58">
        <v>6</v>
      </c>
      <c r="E15" s="59" t="s">
        <v>83</v>
      </c>
      <c r="F15" s="59" t="s">
        <v>88</v>
      </c>
      <c r="G15" s="59" t="s">
        <v>83</v>
      </c>
      <c r="H15" s="59" t="s">
        <v>83</v>
      </c>
      <c r="I15" s="58"/>
      <c r="J15" s="58">
        <f t="shared" si="0"/>
        <v>60</v>
      </c>
      <c r="K15" s="58">
        <f t="shared" si="1"/>
        <v>60</v>
      </c>
      <c r="L15" s="59" t="s">
        <v>83</v>
      </c>
      <c r="M15" s="60" t="str">
        <f t="shared" si="2"/>
        <v>q</v>
      </c>
      <c r="O15" s="72"/>
      <c r="Q15" s="72"/>
    </row>
    <row r="16" spans="1:20" ht="16.8" x14ac:dyDescent="0.3">
      <c r="A16" s="65" t="s">
        <v>106</v>
      </c>
      <c r="B16" s="63" t="s">
        <v>112</v>
      </c>
      <c r="C16" s="64"/>
      <c r="D16" s="58">
        <v>6</v>
      </c>
      <c r="E16" s="59" t="s">
        <v>83</v>
      </c>
      <c r="F16" s="59" t="s">
        <v>88</v>
      </c>
      <c r="G16" s="59" t="s">
        <v>83</v>
      </c>
      <c r="H16" s="59" t="s">
        <v>83</v>
      </c>
      <c r="I16" s="58"/>
      <c r="J16" s="58">
        <f t="shared" si="0"/>
        <v>60</v>
      </c>
      <c r="K16" s="58">
        <f t="shared" ref="K16" si="17">J16+C16</f>
        <v>60</v>
      </c>
      <c r="L16" s="59" t="s">
        <v>83</v>
      </c>
      <c r="M16" s="60" t="str">
        <f t="shared" ref="M16" si="18">IF(K16&lt;=$P$1,"þ","q")</f>
        <v>q</v>
      </c>
      <c r="O16" s="72"/>
      <c r="Q16" s="72"/>
    </row>
    <row r="17" spans="1:17" ht="16.8" x14ac:dyDescent="0.3">
      <c r="A17" s="65" t="s">
        <v>106</v>
      </c>
      <c r="B17" s="63" t="s">
        <v>113</v>
      </c>
      <c r="C17" s="64"/>
      <c r="D17" s="58">
        <v>1</v>
      </c>
      <c r="E17" s="59" t="s">
        <v>83</v>
      </c>
      <c r="F17" s="59" t="s">
        <v>83</v>
      </c>
      <c r="G17" s="59" t="s">
        <v>83</v>
      </c>
      <c r="H17" s="59" t="s">
        <v>83</v>
      </c>
      <c r="I17" s="58">
        <v>10</v>
      </c>
      <c r="J17" s="58">
        <f t="shared" si="0"/>
        <v>10</v>
      </c>
      <c r="K17" s="58">
        <f t="shared" ref="K17:K18" si="19">J17+C17</f>
        <v>10</v>
      </c>
      <c r="L17" s="59" t="s">
        <v>83</v>
      </c>
      <c r="M17" s="60" t="str">
        <f t="shared" ref="M17:M18" si="20">IF(K17&lt;=$P$1,"þ","q")</f>
        <v>q</v>
      </c>
      <c r="O17" s="72"/>
      <c r="Q17" s="72"/>
    </row>
    <row r="18" spans="1:17" ht="16.8" x14ac:dyDescent="0.3">
      <c r="A18" s="206" t="s">
        <v>125</v>
      </c>
      <c r="B18" s="63" t="s">
        <v>112</v>
      </c>
      <c r="C18" s="64"/>
      <c r="D18" s="58">
        <v>6</v>
      </c>
      <c r="E18" s="59" t="s">
        <v>83</v>
      </c>
      <c r="F18" s="59" t="s">
        <v>88</v>
      </c>
      <c r="G18" s="59" t="s">
        <v>83</v>
      </c>
      <c r="H18" s="59" t="s">
        <v>83</v>
      </c>
      <c r="I18" s="58"/>
      <c r="J18" s="58">
        <f t="shared" si="0"/>
        <v>60</v>
      </c>
      <c r="K18" s="58">
        <f t="shared" si="19"/>
        <v>60</v>
      </c>
      <c r="L18" s="59" t="s">
        <v>83</v>
      </c>
      <c r="M18" s="60" t="str">
        <f t="shared" si="20"/>
        <v>q</v>
      </c>
      <c r="O18" s="72"/>
      <c r="Q18" s="72"/>
    </row>
    <row r="19" spans="1:17" ht="16.8" x14ac:dyDescent="0.3">
      <c r="A19" s="206" t="s">
        <v>125</v>
      </c>
      <c r="B19" s="63" t="s">
        <v>112</v>
      </c>
      <c r="C19" s="64"/>
      <c r="D19" s="58">
        <v>6</v>
      </c>
      <c r="E19" s="59" t="s">
        <v>83</v>
      </c>
      <c r="F19" s="59" t="s">
        <v>88</v>
      </c>
      <c r="G19" s="59" t="s">
        <v>83</v>
      </c>
      <c r="H19" s="59" t="s">
        <v>83</v>
      </c>
      <c r="I19" s="58"/>
      <c r="J19" s="58">
        <f t="shared" si="0"/>
        <v>60</v>
      </c>
      <c r="K19" s="58">
        <f t="shared" ref="K19" si="21">J19+C19</f>
        <v>60</v>
      </c>
      <c r="L19" s="59" t="s">
        <v>83</v>
      </c>
      <c r="M19" s="60" t="str">
        <f t="shared" ref="M19" si="22">IF(K19&lt;=$P$1,"þ","q")</f>
        <v>q</v>
      </c>
      <c r="O19" s="72"/>
      <c r="Q19" s="72"/>
    </row>
    <row r="20" spans="1:17" ht="16.8" x14ac:dyDescent="0.3">
      <c r="A20" s="206" t="s">
        <v>125</v>
      </c>
      <c r="B20" s="63" t="s">
        <v>142</v>
      </c>
      <c r="C20" s="64"/>
      <c r="D20" s="58">
        <v>6</v>
      </c>
      <c r="E20" s="59" t="s">
        <v>83</v>
      </c>
      <c r="F20" s="59" t="s">
        <v>88</v>
      </c>
      <c r="G20" s="59" t="s">
        <v>83</v>
      </c>
      <c r="H20" s="59" t="s">
        <v>83</v>
      </c>
      <c r="I20" s="58"/>
      <c r="J20" s="58">
        <f t="shared" si="0"/>
        <v>60</v>
      </c>
      <c r="K20" s="58">
        <f t="shared" ref="K20:K22" si="23">J20+C20</f>
        <v>60</v>
      </c>
      <c r="L20" s="59" t="s">
        <v>83</v>
      </c>
      <c r="M20" s="60" t="str">
        <f t="shared" ref="M20:M22" si="24">IF(K20&lt;=$P$1,"þ","q")</f>
        <v>q</v>
      </c>
      <c r="O20" s="72"/>
      <c r="Q20" s="72"/>
    </row>
    <row r="21" spans="1:17" ht="16.8" x14ac:dyDescent="0.3">
      <c r="A21" s="206" t="s">
        <v>125</v>
      </c>
      <c r="B21" s="63" t="s">
        <v>142</v>
      </c>
      <c r="C21" s="64"/>
      <c r="D21" s="58">
        <v>6</v>
      </c>
      <c r="E21" s="59" t="s">
        <v>83</v>
      </c>
      <c r="F21" s="59" t="s">
        <v>88</v>
      </c>
      <c r="G21" s="59" t="s">
        <v>83</v>
      </c>
      <c r="H21" s="59" t="s">
        <v>83</v>
      </c>
      <c r="I21" s="58"/>
      <c r="J21" s="58">
        <f t="shared" si="0"/>
        <v>60</v>
      </c>
      <c r="K21" s="58">
        <f t="shared" ref="K21" si="25">J21+C21</f>
        <v>60</v>
      </c>
      <c r="L21" s="59" t="s">
        <v>83</v>
      </c>
      <c r="M21" s="60" t="str">
        <f t="shared" ref="M21" si="26">IF(K21&lt;=$P$1,"þ","q")</f>
        <v>q</v>
      </c>
      <c r="O21" s="72"/>
      <c r="Q21" s="72"/>
    </row>
    <row r="22" spans="1:17" ht="16.8" x14ac:dyDescent="0.3">
      <c r="A22" s="206" t="s">
        <v>125</v>
      </c>
      <c r="B22" s="63" t="s">
        <v>147</v>
      </c>
      <c r="C22" s="64"/>
      <c r="D22" s="58">
        <v>6</v>
      </c>
      <c r="E22" s="59" t="s">
        <v>83</v>
      </c>
      <c r="F22" s="59" t="s">
        <v>83</v>
      </c>
      <c r="G22" s="59" t="s">
        <v>83</v>
      </c>
      <c r="H22" s="59" t="s">
        <v>83</v>
      </c>
      <c r="I22" s="58">
        <f>3+1</f>
        <v>4</v>
      </c>
      <c r="J22" s="58">
        <f t="shared" si="0"/>
        <v>4</v>
      </c>
      <c r="K22" s="58">
        <f t="shared" si="23"/>
        <v>4</v>
      </c>
      <c r="L22" s="59" t="s">
        <v>83</v>
      </c>
      <c r="M22" s="60" t="str">
        <f t="shared" si="24"/>
        <v>q</v>
      </c>
      <c r="O22" s="72"/>
      <c r="Q22" s="72"/>
    </row>
    <row r="23" spans="1:17" ht="16.8" x14ac:dyDescent="0.3">
      <c r="A23" s="206" t="s">
        <v>125</v>
      </c>
      <c r="B23" s="63" t="s">
        <v>119</v>
      </c>
      <c r="C23" s="64"/>
      <c r="D23" s="58">
        <v>5</v>
      </c>
      <c r="E23" s="59" t="s">
        <v>83</v>
      </c>
      <c r="F23" s="59" t="s">
        <v>88</v>
      </c>
      <c r="G23" s="59" t="s">
        <v>83</v>
      </c>
      <c r="H23" s="59" t="s">
        <v>83</v>
      </c>
      <c r="I23" s="58"/>
      <c r="J23" s="58">
        <f t="shared" si="0"/>
        <v>50</v>
      </c>
      <c r="K23" s="58">
        <f t="shared" ref="K23" si="27">J23+C23</f>
        <v>50</v>
      </c>
      <c r="L23" s="59" t="s">
        <v>83</v>
      </c>
      <c r="M23" s="60" t="str">
        <f t="shared" ref="M23" si="28">IF(K23&lt;=$P$1,"þ","q")</f>
        <v>q</v>
      </c>
      <c r="O23" s="72"/>
      <c r="Q23" s="72"/>
    </row>
    <row r="24" spans="1:17" x14ac:dyDescent="0.3">
      <c r="O24" s="44"/>
    </row>
    <row r="25" spans="1:17" ht="31.2" x14ac:dyDescent="0.3">
      <c r="A25" s="56" t="s">
        <v>74</v>
      </c>
      <c r="B25" s="62" t="s">
        <v>75</v>
      </c>
      <c r="C25" s="62" t="s">
        <v>76</v>
      </c>
      <c r="D25" s="56" t="s">
        <v>77</v>
      </c>
      <c r="E25" s="56" t="s">
        <v>97</v>
      </c>
      <c r="F25" s="56" t="s">
        <v>96</v>
      </c>
      <c r="G25" s="56" t="s">
        <v>95</v>
      </c>
      <c r="H25" s="56" t="s">
        <v>94</v>
      </c>
      <c r="I25" s="56" t="s">
        <v>98</v>
      </c>
      <c r="J25" s="56" t="s">
        <v>78</v>
      </c>
      <c r="K25" s="56" t="s">
        <v>79</v>
      </c>
      <c r="L25" s="56" t="s">
        <v>80</v>
      </c>
      <c r="M25" s="56" t="s">
        <v>81</v>
      </c>
    </row>
    <row r="26" spans="1:17" ht="16.8" x14ac:dyDescent="0.3">
      <c r="A26" s="190"/>
      <c r="B26" s="63"/>
      <c r="C26" s="64"/>
      <c r="D26" s="58"/>
      <c r="E26" s="59" t="s">
        <v>83</v>
      </c>
      <c r="F26" s="59" t="s">
        <v>83</v>
      </c>
      <c r="G26" s="59" t="s">
        <v>83</v>
      </c>
      <c r="H26" s="59" t="s">
        <v>83</v>
      </c>
      <c r="I26" s="58"/>
      <c r="J26" s="58">
        <f t="shared" si="0"/>
        <v>0</v>
      </c>
      <c r="K26" s="58">
        <f t="shared" ref="K26" si="29">J26+C26</f>
        <v>0</v>
      </c>
      <c r="L26" s="59" t="s">
        <v>83</v>
      </c>
      <c r="M26" s="60" t="str">
        <f t="shared" ref="M26" si="30">IF(K26&lt;=$P$1,"þ","q")</f>
        <v>þ</v>
      </c>
    </row>
    <row r="27" spans="1:17" ht="16.8" x14ac:dyDescent="0.3">
      <c r="A27" s="190"/>
      <c r="B27" s="63"/>
      <c r="C27" s="64"/>
      <c r="D27" s="58"/>
      <c r="E27" s="59" t="s">
        <v>83</v>
      </c>
      <c r="F27" s="59" t="s">
        <v>83</v>
      </c>
      <c r="G27" s="59" t="s">
        <v>83</v>
      </c>
      <c r="H27" s="59" t="s">
        <v>83</v>
      </c>
      <c r="I27" s="58"/>
      <c r="J27" s="58">
        <f t="shared" si="0"/>
        <v>0</v>
      </c>
      <c r="K27" s="58">
        <f t="shared" ref="K27" si="31">J27+C27</f>
        <v>0</v>
      </c>
      <c r="L27" s="59" t="s">
        <v>83</v>
      </c>
      <c r="M27" s="60" t="str">
        <f t="shared" ref="M27" si="32">IF(K27&lt;=$P$1,"þ","q")</f>
        <v>þ</v>
      </c>
    </row>
    <row r="28" spans="1:17" ht="16.8" x14ac:dyDescent="0.3">
      <c r="A28" s="181"/>
      <c r="B28" s="63"/>
      <c r="C28" s="64"/>
      <c r="D28" s="58"/>
      <c r="E28" s="59" t="s">
        <v>83</v>
      </c>
      <c r="F28" s="59" t="s">
        <v>83</v>
      </c>
      <c r="G28" s="59" t="s">
        <v>83</v>
      </c>
      <c r="H28" s="59" t="s">
        <v>83</v>
      </c>
      <c r="I28" s="58"/>
      <c r="J28" s="58">
        <f t="shared" si="0"/>
        <v>0</v>
      </c>
      <c r="K28" s="58">
        <f t="shared" ref="K28" si="33">J28+C28</f>
        <v>0</v>
      </c>
      <c r="L28" s="59" t="s">
        <v>83</v>
      </c>
      <c r="M28" s="60" t="str">
        <f t="shared" ref="M28" si="34">IF(K28&lt;=$P$1,"þ","q")</f>
        <v>þ</v>
      </c>
    </row>
    <row r="29" spans="1:17" ht="16.8" x14ac:dyDescent="0.3">
      <c r="A29" s="181"/>
      <c r="B29" s="63"/>
      <c r="C29" s="64"/>
      <c r="D29" s="58"/>
      <c r="E29" s="59" t="s">
        <v>83</v>
      </c>
      <c r="F29" s="59" t="s">
        <v>83</v>
      </c>
      <c r="G29" s="59" t="s">
        <v>83</v>
      </c>
      <c r="H29" s="59" t="s">
        <v>83</v>
      </c>
      <c r="I29" s="58"/>
      <c r="J29" s="58">
        <f t="shared" si="0"/>
        <v>0</v>
      </c>
      <c r="K29" s="58">
        <f t="shared" ref="K29" si="35">J29+C29</f>
        <v>0</v>
      </c>
      <c r="L29" s="59" t="s">
        <v>83</v>
      </c>
      <c r="M29" s="60" t="str">
        <f t="shared" ref="M29" si="36">IF(K29&lt;=$P$1,"þ","q")</f>
        <v>þ</v>
      </c>
    </row>
  </sheetData>
  <sortState xmlns:xlrd2="http://schemas.microsoft.com/office/spreadsheetml/2017/richdata2" ref="A2:M24">
    <sortCondition ref="A2:A24"/>
    <sortCondition ref="C2:C24"/>
  </sortState>
  <conditionalFormatting sqref="M2 G6:H6 M6 M8 G8:H8">
    <cfRule type="cellIs" dxfId="314" priority="776" stopIfTrue="1" operator="equal">
      <formula>"þ"</formula>
    </cfRule>
  </conditionalFormatting>
  <conditionalFormatting sqref="K2 K6 K8">
    <cfRule type="cellIs" dxfId="313" priority="775" operator="lessThan">
      <formula>$P$1</formula>
    </cfRule>
  </conditionalFormatting>
  <conditionalFormatting sqref="L24:M24">
    <cfRule type="cellIs" dxfId="312" priority="774" stopIfTrue="1" operator="equal">
      <formula>"þ"</formula>
    </cfRule>
  </conditionalFormatting>
  <conditionalFormatting sqref="E2 H2">
    <cfRule type="cellIs" dxfId="311" priority="722" stopIfTrue="1" operator="equal">
      <formula>"þ"</formula>
    </cfRule>
  </conditionalFormatting>
  <conditionalFormatting sqref="G2">
    <cfRule type="cellIs" dxfId="310" priority="691" stopIfTrue="1" operator="equal">
      <formula>"þ"</formula>
    </cfRule>
  </conditionalFormatting>
  <conditionalFormatting sqref="M15">
    <cfRule type="cellIs" dxfId="309" priority="679" stopIfTrue="1" operator="equal">
      <formula>"þ"</formula>
    </cfRule>
  </conditionalFormatting>
  <conditionalFormatting sqref="M15">
    <cfRule type="cellIs" dxfId="308" priority="678" stopIfTrue="1" operator="equal">
      <formula>"þ"</formula>
    </cfRule>
  </conditionalFormatting>
  <conditionalFormatting sqref="K15">
    <cfRule type="cellIs" dxfId="307" priority="677" operator="lessThan">
      <formula>$P$1</formula>
    </cfRule>
  </conditionalFormatting>
  <conditionalFormatting sqref="E15 H15 E6:F6 E8">
    <cfRule type="cellIs" dxfId="306" priority="676" stopIfTrue="1" operator="equal">
      <formula>"þ"</formula>
    </cfRule>
  </conditionalFormatting>
  <conditionalFormatting sqref="E15 H15 E6:F6 E8">
    <cfRule type="cellIs" dxfId="305" priority="675" stopIfTrue="1" operator="equal">
      <formula>"þ"</formula>
    </cfRule>
  </conditionalFormatting>
  <conditionalFormatting sqref="G15">
    <cfRule type="cellIs" dxfId="304" priority="674" stopIfTrue="1" operator="equal">
      <formula>"þ"</formula>
    </cfRule>
  </conditionalFormatting>
  <conditionalFormatting sqref="G15">
    <cfRule type="cellIs" dxfId="303" priority="673" stopIfTrue="1" operator="equal">
      <formula>"þ"</formula>
    </cfRule>
  </conditionalFormatting>
  <conditionalFormatting sqref="F8">
    <cfRule type="cellIs" dxfId="302" priority="669" stopIfTrue="1" operator="equal">
      <formula>"þ"</formula>
    </cfRule>
  </conditionalFormatting>
  <conditionalFormatting sqref="M13">
    <cfRule type="cellIs" dxfId="301" priority="657" stopIfTrue="1" operator="equal">
      <formula>"þ"</formula>
    </cfRule>
  </conditionalFormatting>
  <conditionalFormatting sqref="M13">
    <cfRule type="cellIs" dxfId="300" priority="656" stopIfTrue="1" operator="equal">
      <formula>"þ"</formula>
    </cfRule>
  </conditionalFormatting>
  <conditionalFormatting sqref="K13">
    <cfRule type="cellIs" dxfId="299" priority="655" operator="lessThan">
      <formula>$P$1</formula>
    </cfRule>
  </conditionalFormatting>
  <conditionalFormatting sqref="E13">
    <cfRule type="cellIs" dxfId="298" priority="654" stopIfTrue="1" operator="equal">
      <formula>"þ"</formula>
    </cfRule>
  </conditionalFormatting>
  <conditionalFormatting sqref="E13">
    <cfRule type="cellIs" dxfId="297" priority="653" stopIfTrue="1" operator="equal">
      <formula>"þ"</formula>
    </cfRule>
  </conditionalFormatting>
  <conditionalFormatting sqref="G13">
    <cfRule type="cellIs" dxfId="296" priority="652" stopIfTrue="1" operator="equal">
      <formula>"þ"</formula>
    </cfRule>
  </conditionalFormatting>
  <conditionalFormatting sqref="G13">
    <cfRule type="cellIs" dxfId="295" priority="651" stopIfTrue="1" operator="equal">
      <formula>"þ"</formula>
    </cfRule>
  </conditionalFormatting>
  <conditionalFormatting sqref="H3">
    <cfRule type="cellIs" dxfId="294" priority="585" stopIfTrue="1" operator="equal">
      <formula>"þ"</formula>
    </cfRule>
  </conditionalFormatting>
  <conditionalFormatting sqref="H3">
    <cfRule type="cellIs" dxfId="293" priority="584" stopIfTrue="1" operator="equal">
      <formula>"þ"</formula>
    </cfRule>
  </conditionalFormatting>
  <conditionalFormatting sqref="M3">
    <cfRule type="cellIs" dxfId="292" priority="589" stopIfTrue="1" operator="equal">
      <formula>"þ"</formula>
    </cfRule>
  </conditionalFormatting>
  <conditionalFormatting sqref="K3">
    <cfRule type="cellIs" dxfId="291" priority="588" operator="lessThan">
      <formula>$P$1</formula>
    </cfRule>
  </conditionalFormatting>
  <conditionalFormatting sqref="G3">
    <cfRule type="cellIs" dxfId="290" priority="582" stopIfTrue="1" operator="equal">
      <formula>"þ"</formula>
    </cfRule>
  </conditionalFormatting>
  <conditionalFormatting sqref="G3">
    <cfRule type="cellIs" dxfId="289" priority="559" stopIfTrue="1" operator="equal">
      <formula>"þ"</formula>
    </cfRule>
  </conditionalFormatting>
  <conditionalFormatting sqref="F2">
    <cfRule type="cellIs" dxfId="288" priority="393" stopIfTrue="1" operator="equal">
      <formula>"þ"</formula>
    </cfRule>
  </conditionalFormatting>
  <conditionalFormatting sqref="F2">
    <cfRule type="cellIs" dxfId="287" priority="392" stopIfTrue="1" operator="equal">
      <formula>"þ"</formula>
    </cfRule>
  </conditionalFormatting>
  <conditionalFormatting sqref="F15">
    <cfRule type="cellIs" dxfId="286" priority="391" stopIfTrue="1" operator="equal">
      <formula>"þ"</formula>
    </cfRule>
  </conditionalFormatting>
  <conditionalFormatting sqref="F15">
    <cfRule type="cellIs" dxfId="285" priority="390" stopIfTrue="1" operator="equal">
      <formula>"þ"</formula>
    </cfRule>
  </conditionalFormatting>
  <conditionalFormatting sqref="E3">
    <cfRule type="cellIs" dxfId="284" priority="389" stopIfTrue="1" operator="equal">
      <formula>"þ"</formula>
    </cfRule>
  </conditionalFormatting>
  <conditionalFormatting sqref="E3">
    <cfRule type="cellIs" dxfId="283" priority="388" stopIfTrue="1" operator="equal">
      <formula>"þ"</formula>
    </cfRule>
  </conditionalFormatting>
  <conditionalFormatting sqref="F3">
    <cfRule type="cellIs" dxfId="282" priority="387" stopIfTrue="1" operator="equal">
      <formula>"þ"</formula>
    </cfRule>
  </conditionalFormatting>
  <conditionalFormatting sqref="F3">
    <cfRule type="cellIs" dxfId="281" priority="386" stopIfTrue="1" operator="equal">
      <formula>"þ"</formula>
    </cfRule>
  </conditionalFormatting>
  <conditionalFormatting sqref="L2 L14 L5">
    <cfRule type="cellIs" dxfId="280" priority="384" stopIfTrue="1" operator="equal">
      <formula>"þ"</formula>
    </cfRule>
  </conditionalFormatting>
  <conditionalFormatting sqref="M26">
    <cfRule type="cellIs" dxfId="279" priority="375" stopIfTrue="1" operator="equal">
      <formula>"þ"</formula>
    </cfRule>
  </conditionalFormatting>
  <conditionalFormatting sqref="M26">
    <cfRule type="cellIs" dxfId="278" priority="374" stopIfTrue="1" operator="equal">
      <formula>"þ"</formula>
    </cfRule>
  </conditionalFormatting>
  <conditionalFormatting sqref="K26">
    <cfRule type="cellIs" dxfId="277" priority="373" operator="lessThan">
      <formula>$P$1</formula>
    </cfRule>
  </conditionalFormatting>
  <conditionalFormatting sqref="H26 E26">
    <cfRule type="cellIs" dxfId="276" priority="372" stopIfTrue="1" operator="equal">
      <formula>"þ"</formula>
    </cfRule>
  </conditionalFormatting>
  <conditionalFormatting sqref="H26 E26">
    <cfRule type="cellIs" dxfId="275" priority="371" stopIfTrue="1" operator="equal">
      <formula>"þ"</formula>
    </cfRule>
  </conditionalFormatting>
  <conditionalFormatting sqref="G26">
    <cfRule type="cellIs" dxfId="274" priority="370" stopIfTrue="1" operator="equal">
      <formula>"þ"</formula>
    </cfRule>
  </conditionalFormatting>
  <conditionalFormatting sqref="G26">
    <cfRule type="cellIs" dxfId="273" priority="369" stopIfTrue="1" operator="equal">
      <formula>"þ"</formula>
    </cfRule>
  </conditionalFormatting>
  <conditionalFormatting sqref="L26">
    <cfRule type="cellIs" dxfId="272" priority="368" stopIfTrue="1" operator="equal">
      <formula>"þ"</formula>
    </cfRule>
  </conditionalFormatting>
  <conditionalFormatting sqref="F26">
    <cfRule type="cellIs" dxfId="271" priority="367" stopIfTrue="1" operator="equal">
      <formula>"þ"</formula>
    </cfRule>
  </conditionalFormatting>
  <conditionalFormatting sqref="F26">
    <cfRule type="cellIs" dxfId="270" priority="366" stopIfTrue="1" operator="equal">
      <formula>"þ"</formula>
    </cfRule>
  </conditionalFormatting>
  <conditionalFormatting sqref="F26">
    <cfRule type="cellIs" dxfId="269" priority="362" stopIfTrue="1" operator="equal">
      <formula>"þ"</formula>
    </cfRule>
  </conditionalFormatting>
  <conditionalFormatting sqref="F26">
    <cfRule type="cellIs" dxfId="268" priority="361" stopIfTrue="1" operator="equal">
      <formula>"þ"</formula>
    </cfRule>
  </conditionalFormatting>
  <conditionalFormatting sqref="E26">
    <cfRule type="cellIs" dxfId="267" priority="360" stopIfTrue="1" operator="equal">
      <formula>"þ"</formula>
    </cfRule>
  </conditionalFormatting>
  <conditionalFormatting sqref="E26">
    <cfRule type="cellIs" dxfId="266" priority="359" stopIfTrue="1" operator="equal">
      <formula>"þ"</formula>
    </cfRule>
  </conditionalFormatting>
  <conditionalFormatting sqref="M17">
    <cfRule type="cellIs" dxfId="265" priority="305" stopIfTrue="1" operator="equal">
      <formula>"þ"</formula>
    </cfRule>
  </conditionalFormatting>
  <conditionalFormatting sqref="M17">
    <cfRule type="cellIs" dxfId="264" priority="304" stopIfTrue="1" operator="equal">
      <formula>"þ"</formula>
    </cfRule>
  </conditionalFormatting>
  <conditionalFormatting sqref="E17 H17">
    <cfRule type="cellIs" dxfId="263" priority="302" stopIfTrue="1" operator="equal">
      <formula>"þ"</formula>
    </cfRule>
  </conditionalFormatting>
  <conditionalFormatting sqref="E17 H17">
    <cfRule type="cellIs" dxfId="262" priority="301" stopIfTrue="1" operator="equal">
      <formula>"þ"</formula>
    </cfRule>
  </conditionalFormatting>
  <conditionalFormatting sqref="F17">
    <cfRule type="cellIs" dxfId="261" priority="298" stopIfTrue="1" operator="equal">
      <formula>"þ"</formula>
    </cfRule>
  </conditionalFormatting>
  <conditionalFormatting sqref="L2">
    <cfRule type="cellIs" dxfId="260" priority="307" stopIfTrue="1" operator="equal">
      <formula>"þ"</formula>
    </cfRule>
  </conditionalFormatting>
  <conditionalFormatting sqref="K17">
    <cfRule type="cellIs" dxfId="259" priority="303" operator="lessThan">
      <formula>$P$1</formula>
    </cfRule>
  </conditionalFormatting>
  <conditionalFormatting sqref="G17">
    <cfRule type="cellIs" dxfId="258" priority="300" stopIfTrue="1" operator="equal">
      <formula>"þ"</formula>
    </cfRule>
  </conditionalFormatting>
  <conditionalFormatting sqref="G17">
    <cfRule type="cellIs" dxfId="257" priority="299" stopIfTrue="1" operator="equal">
      <formula>"þ"</formula>
    </cfRule>
  </conditionalFormatting>
  <conditionalFormatting sqref="F17">
    <cfRule type="cellIs" dxfId="256" priority="297" stopIfTrue="1" operator="equal">
      <formula>"þ"</formula>
    </cfRule>
  </conditionalFormatting>
  <conditionalFormatting sqref="L17">
    <cfRule type="cellIs" dxfId="255" priority="296" stopIfTrue="1" operator="equal">
      <formula>"þ"</formula>
    </cfRule>
  </conditionalFormatting>
  <conditionalFormatting sqref="M14">
    <cfRule type="cellIs" dxfId="254" priority="293" stopIfTrue="1" operator="equal">
      <formula>"þ"</formula>
    </cfRule>
  </conditionalFormatting>
  <conditionalFormatting sqref="M14">
    <cfRule type="cellIs" dxfId="253" priority="292" stopIfTrue="1" operator="equal">
      <formula>"þ"</formula>
    </cfRule>
  </conditionalFormatting>
  <conditionalFormatting sqref="K14">
    <cfRule type="cellIs" dxfId="252" priority="291" operator="lessThan">
      <formula>$P$1</formula>
    </cfRule>
  </conditionalFormatting>
  <conditionalFormatting sqref="H14 E14">
    <cfRule type="cellIs" dxfId="251" priority="290" stopIfTrue="1" operator="equal">
      <formula>"þ"</formula>
    </cfRule>
  </conditionalFormatting>
  <conditionalFormatting sqref="H14 E14">
    <cfRule type="cellIs" dxfId="250" priority="289" stopIfTrue="1" operator="equal">
      <formula>"þ"</formula>
    </cfRule>
  </conditionalFormatting>
  <conditionalFormatting sqref="G14">
    <cfRule type="cellIs" dxfId="249" priority="288" stopIfTrue="1" operator="equal">
      <formula>"þ"</formula>
    </cfRule>
  </conditionalFormatting>
  <conditionalFormatting sqref="G14">
    <cfRule type="cellIs" dxfId="248" priority="287" stopIfTrue="1" operator="equal">
      <formula>"þ"</formula>
    </cfRule>
  </conditionalFormatting>
  <conditionalFormatting sqref="G7:H7 M7">
    <cfRule type="cellIs" dxfId="247" priority="283" stopIfTrue="1" operator="equal">
      <formula>"þ"</formula>
    </cfRule>
  </conditionalFormatting>
  <conditionalFormatting sqref="K7">
    <cfRule type="cellIs" dxfId="246" priority="282" operator="lessThan">
      <formula>$P$1</formula>
    </cfRule>
  </conditionalFormatting>
  <conditionalFormatting sqref="E7:F7">
    <cfRule type="cellIs" dxfId="245" priority="281" stopIfTrue="1" operator="equal">
      <formula>"þ"</formula>
    </cfRule>
  </conditionalFormatting>
  <conditionalFormatting sqref="E7:F7">
    <cfRule type="cellIs" dxfId="244" priority="280" stopIfTrue="1" operator="equal">
      <formula>"þ"</formula>
    </cfRule>
  </conditionalFormatting>
  <conditionalFormatting sqref="F13">
    <cfRule type="cellIs" dxfId="243" priority="277" stopIfTrue="1" operator="equal">
      <formula>"þ"</formula>
    </cfRule>
  </conditionalFormatting>
  <conditionalFormatting sqref="F13">
    <cfRule type="cellIs" dxfId="242" priority="276" stopIfTrue="1" operator="equal">
      <formula>"þ"</formula>
    </cfRule>
  </conditionalFormatting>
  <conditionalFormatting sqref="H13">
    <cfRule type="cellIs" dxfId="241" priority="274" stopIfTrue="1" operator="equal">
      <formula>"þ"</formula>
    </cfRule>
  </conditionalFormatting>
  <conditionalFormatting sqref="H13">
    <cfRule type="cellIs" dxfId="240" priority="275" stopIfTrue="1" operator="equal">
      <formula>"þ"</formula>
    </cfRule>
  </conditionalFormatting>
  <conditionalFormatting sqref="F14">
    <cfRule type="cellIs" dxfId="239" priority="273" stopIfTrue="1" operator="equal">
      <formula>"þ"</formula>
    </cfRule>
  </conditionalFormatting>
  <conditionalFormatting sqref="F14">
    <cfRule type="cellIs" dxfId="238" priority="272" stopIfTrue="1" operator="equal">
      <formula>"þ"</formula>
    </cfRule>
  </conditionalFormatting>
  <conditionalFormatting sqref="M27">
    <cfRule type="cellIs" dxfId="237" priority="240" stopIfTrue="1" operator="equal">
      <formula>"þ"</formula>
    </cfRule>
  </conditionalFormatting>
  <conditionalFormatting sqref="M27">
    <cfRule type="cellIs" dxfId="236" priority="239" stopIfTrue="1" operator="equal">
      <formula>"þ"</formula>
    </cfRule>
  </conditionalFormatting>
  <conditionalFormatting sqref="K27">
    <cfRule type="cellIs" dxfId="235" priority="238" operator="lessThan">
      <formula>$P$1</formula>
    </cfRule>
  </conditionalFormatting>
  <conditionalFormatting sqref="H27">
    <cfRule type="cellIs" dxfId="234" priority="237" stopIfTrue="1" operator="equal">
      <formula>"þ"</formula>
    </cfRule>
  </conditionalFormatting>
  <conditionalFormatting sqref="H27">
    <cfRule type="cellIs" dxfId="233" priority="236" stopIfTrue="1" operator="equal">
      <formula>"þ"</formula>
    </cfRule>
  </conditionalFormatting>
  <conditionalFormatting sqref="G27">
    <cfRule type="cellIs" dxfId="232" priority="235" stopIfTrue="1" operator="equal">
      <formula>"þ"</formula>
    </cfRule>
  </conditionalFormatting>
  <conditionalFormatting sqref="G27">
    <cfRule type="cellIs" dxfId="231" priority="234" stopIfTrue="1" operator="equal">
      <formula>"þ"</formula>
    </cfRule>
  </conditionalFormatting>
  <conditionalFormatting sqref="E27">
    <cfRule type="cellIs" dxfId="230" priority="233" stopIfTrue="1" operator="equal">
      <formula>"þ"</formula>
    </cfRule>
  </conditionalFormatting>
  <conditionalFormatting sqref="E27">
    <cfRule type="cellIs" dxfId="229" priority="232" stopIfTrue="1" operator="equal">
      <formula>"þ"</formula>
    </cfRule>
  </conditionalFormatting>
  <conditionalFormatting sqref="F27">
    <cfRule type="cellIs" dxfId="228" priority="231" stopIfTrue="1" operator="equal">
      <formula>"þ"</formula>
    </cfRule>
  </conditionalFormatting>
  <conditionalFormatting sqref="F27">
    <cfRule type="cellIs" dxfId="227" priority="230" stopIfTrue="1" operator="equal">
      <formula>"þ"</formula>
    </cfRule>
  </conditionalFormatting>
  <conditionalFormatting sqref="F27">
    <cfRule type="cellIs" dxfId="226" priority="229" stopIfTrue="1" operator="equal">
      <formula>"þ"</formula>
    </cfRule>
  </conditionalFormatting>
  <conditionalFormatting sqref="F27">
    <cfRule type="cellIs" dxfId="225" priority="228" stopIfTrue="1" operator="equal">
      <formula>"þ"</formula>
    </cfRule>
  </conditionalFormatting>
  <conditionalFormatting sqref="M28">
    <cfRule type="cellIs" dxfId="224" priority="224" stopIfTrue="1" operator="equal">
      <formula>"þ"</formula>
    </cfRule>
  </conditionalFormatting>
  <conditionalFormatting sqref="M28">
    <cfRule type="cellIs" dxfId="223" priority="223" stopIfTrue="1" operator="equal">
      <formula>"þ"</formula>
    </cfRule>
  </conditionalFormatting>
  <conditionalFormatting sqref="K28">
    <cfRule type="cellIs" dxfId="222" priority="222" operator="lessThan">
      <formula>$P$1</formula>
    </cfRule>
  </conditionalFormatting>
  <conditionalFormatting sqref="H28">
    <cfRule type="cellIs" dxfId="221" priority="221" stopIfTrue="1" operator="equal">
      <formula>"þ"</formula>
    </cfRule>
  </conditionalFormatting>
  <conditionalFormatting sqref="H28">
    <cfRule type="cellIs" dxfId="220" priority="220" stopIfTrue="1" operator="equal">
      <formula>"þ"</formula>
    </cfRule>
  </conditionalFormatting>
  <conditionalFormatting sqref="G28">
    <cfRule type="cellIs" dxfId="219" priority="219" stopIfTrue="1" operator="equal">
      <formula>"þ"</formula>
    </cfRule>
  </conditionalFormatting>
  <conditionalFormatting sqref="G28">
    <cfRule type="cellIs" dxfId="218" priority="218" stopIfTrue="1" operator="equal">
      <formula>"þ"</formula>
    </cfRule>
  </conditionalFormatting>
  <conditionalFormatting sqref="E28">
    <cfRule type="cellIs" dxfId="217" priority="217" stopIfTrue="1" operator="equal">
      <formula>"þ"</formula>
    </cfRule>
  </conditionalFormatting>
  <conditionalFormatting sqref="E28">
    <cfRule type="cellIs" dxfId="216" priority="216" stopIfTrue="1" operator="equal">
      <formula>"þ"</formula>
    </cfRule>
  </conditionalFormatting>
  <conditionalFormatting sqref="F28">
    <cfRule type="cellIs" dxfId="215" priority="215" stopIfTrue="1" operator="equal">
      <formula>"þ"</formula>
    </cfRule>
  </conditionalFormatting>
  <conditionalFormatting sqref="F28">
    <cfRule type="cellIs" dxfId="214" priority="214" stopIfTrue="1" operator="equal">
      <formula>"þ"</formula>
    </cfRule>
  </conditionalFormatting>
  <conditionalFormatting sqref="F28">
    <cfRule type="cellIs" dxfId="213" priority="213" stopIfTrue="1" operator="equal">
      <formula>"þ"</formula>
    </cfRule>
  </conditionalFormatting>
  <conditionalFormatting sqref="F28">
    <cfRule type="cellIs" dxfId="212" priority="212" stopIfTrue="1" operator="equal">
      <formula>"þ"</formula>
    </cfRule>
  </conditionalFormatting>
  <conditionalFormatting sqref="L28">
    <cfRule type="cellIs" dxfId="211" priority="211" stopIfTrue="1" operator="equal">
      <formula>"þ"</formula>
    </cfRule>
  </conditionalFormatting>
  <conditionalFormatting sqref="M29">
    <cfRule type="cellIs" dxfId="210" priority="208" stopIfTrue="1" operator="equal">
      <formula>"þ"</formula>
    </cfRule>
  </conditionalFormatting>
  <conditionalFormatting sqref="M29">
    <cfRule type="cellIs" dxfId="209" priority="209" stopIfTrue="1" operator="equal">
      <formula>"þ"</formula>
    </cfRule>
  </conditionalFormatting>
  <conditionalFormatting sqref="K29">
    <cfRule type="cellIs" dxfId="208" priority="207" operator="lessThan">
      <formula>$P$1</formula>
    </cfRule>
  </conditionalFormatting>
  <conditionalFormatting sqref="H29">
    <cfRule type="cellIs" dxfId="207" priority="206" stopIfTrue="1" operator="equal">
      <formula>"þ"</formula>
    </cfRule>
  </conditionalFormatting>
  <conditionalFormatting sqref="H29">
    <cfRule type="cellIs" dxfId="206" priority="205" stopIfTrue="1" operator="equal">
      <formula>"þ"</formula>
    </cfRule>
  </conditionalFormatting>
  <conditionalFormatting sqref="G29">
    <cfRule type="cellIs" dxfId="205" priority="204" stopIfTrue="1" operator="equal">
      <formula>"þ"</formula>
    </cfRule>
  </conditionalFormatting>
  <conditionalFormatting sqref="G29">
    <cfRule type="cellIs" dxfId="204" priority="203" stopIfTrue="1" operator="equal">
      <formula>"þ"</formula>
    </cfRule>
  </conditionalFormatting>
  <conditionalFormatting sqref="L29">
    <cfRule type="cellIs" dxfId="203" priority="196" stopIfTrue="1" operator="equal">
      <formula>"þ"</formula>
    </cfRule>
  </conditionalFormatting>
  <conditionalFormatting sqref="L14">
    <cfRule type="cellIs" dxfId="202" priority="189" stopIfTrue="1" operator="equal">
      <formula>"þ"</formula>
    </cfRule>
  </conditionalFormatting>
  <conditionalFormatting sqref="G5:H5 L5:M5">
    <cfRule type="cellIs" dxfId="201" priority="188" stopIfTrue="1" operator="equal">
      <formula>"þ"</formula>
    </cfRule>
  </conditionalFormatting>
  <conditionalFormatting sqref="K5">
    <cfRule type="cellIs" dxfId="200" priority="187" operator="lessThan">
      <formula>$P$1</formula>
    </cfRule>
  </conditionalFormatting>
  <conditionalFormatting sqref="E5:F5">
    <cfRule type="cellIs" dxfId="199" priority="186" stopIfTrue="1" operator="equal">
      <formula>"þ"</formula>
    </cfRule>
  </conditionalFormatting>
  <conditionalFormatting sqref="E5:F5">
    <cfRule type="cellIs" dxfId="198" priority="185" stopIfTrue="1" operator="equal">
      <formula>"þ"</formula>
    </cfRule>
  </conditionalFormatting>
  <conditionalFormatting sqref="F29">
    <cfRule type="cellIs" dxfId="197" priority="178" stopIfTrue="1" operator="equal">
      <formula>"þ"</formula>
    </cfRule>
  </conditionalFormatting>
  <conditionalFormatting sqref="F29">
    <cfRule type="cellIs" dxfId="196" priority="177" stopIfTrue="1" operator="equal">
      <formula>"þ"</formula>
    </cfRule>
  </conditionalFormatting>
  <conditionalFormatting sqref="F29">
    <cfRule type="cellIs" dxfId="195" priority="176" stopIfTrue="1" operator="equal">
      <formula>"þ"</formula>
    </cfRule>
  </conditionalFormatting>
  <conditionalFormatting sqref="F29">
    <cfRule type="cellIs" dxfId="194" priority="175" stopIfTrue="1" operator="equal">
      <formula>"þ"</formula>
    </cfRule>
  </conditionalFormatting>
  <conditionalFormatting sqref="F29">
    <cfRule type="cellIs" dxfId="193" priority="174" stopIfTrue="1" operator="equal">
      <formula>"þ"</formula>
    </cfRule>
  </conditionalFormatting>
  <conditionalFormatting sqref="F29">
    <cfRule type="cellIs" dxfId="192" priority="173" stopIfTrue="1" operator="equal">
      <formula>"þ"</formula>
    </cfRule>
  </conditionalFormatting>
  <conditionalFormatting sqref="E29">
    <cfRule type="cellIs" dxfId="191" priority="172" stopIfTrue="1" operator="equal">
      <formula>"þ"</formula>
    </cfRule>
  </conditionalFormatting>
  <conditionalFormatting sqref="E29">
    <cfRule type="cellIs" dxfId="190" priority="171" stopIfTrue="1" operator="equal">
      <formula>"þ"</formula>
    </cfRule>
  </conditionalFormatting>
  <conditionalFormatting sqref="L13">
    <cfRule type="cellIs" dxfId="189" priority="151" stopIfTrue="1" operator="equal">
      <formula>"þ"</formula>
    </cfRule>
  </conditionalFormatting>
  <conditionalFormatting sqref="L13">
    <cfRule type="cellIs" dxfId="188" priority="150" stopIfTrue="1" operator="equal">
      <formula>"þ"</formula>
    </cfRule>
  </conditionalFormatting>
  <conditionalFormatting sqref="M9 G9:H9">
    <cfRule type="cellIs" dxfId="187" priority="149" stopIfTrue="1" operator="equal">
      <formula>"þ"</formula>
    </cfRule>
  </conditionalFormatting>
  <conditionalFormatting sqref="K9">
    <cfRule type="cellIs" dxfId="186" priority="148" operator="lessThan">
      <formula>$P$1</formula>
    </cfRule>
  </conditionalFormatting>
  <conditionalFormatting sqref="E9">
    <cfRule type="cellIs" dxfId="185" priority="147" stopIfTrue="1" operator="equal">
      <formula>"þ"</formula>
    </cfRule>
  </conditionalFormatting>
  <conditionalFormatting sqref="E9">
    <cfRule type="cellIs" dxfId="184" priority="146" stopIfTrue="1" operator="equal">
      <formula>"þ"</formula>
    </cfRule>
  </conditionalFormatting>
  <conditionalFormatting sqref="L9">
    <cfRule type="cellIs" dxfId="183" priority="143" stopIfTrue="1" operator="equal">
      <formula>"þ"</formula>
    </cfRule>
  </conditionalFormatting>
  <conditionalFormatting sqref="L9">
    <cfRule type="cellIs" dxfId="182" priority="144" stopIfTrue="1" operator="equal">
      <formula>"þ"</formula>
    </cfRule>
  </conditionalFormatting>
  <conditionalFormatting sqref="F9">
    <cfRule type="cellIs" dxfId="181" priority="142" stopIfTrue="1" operator="equal">
      <formula>"þ"</formula>
    </cfRule>
  </conditionalFormatting>
  <conditionalFormatting sqref="F9">
    <cfRule type="cellIs" dxfId="180" priority="141" stopIfTrue="1" operator="equal">
      <formula>"þ"</formula>
    </cfRule>
  </conditionalFormatting>
  <conditionalFormatting sqref="L6">
    <cfRule type="cellIs" dxfId="179" priority="139" stopIfTrue="1" operator="equal">
      <formula>"þ"</formula>
    </cfRule>
  </conditionalFormatting>
  <conditionalFormatting sqref="L6">
    <cfRule type="cellIs" dxfId="178" priority="140" stopIfTrue="1" operator="equal">
      <formula>"þ"</formula>
    </cfRule>
  </conditionalFormatting>
  <conditionalFormatting sqref="L15">
    <cfRule type="cellIs" dxfId="177" priority="138" stopIfTrue="1" operator="equal">
      <formula>"þ"</formula>
    </cfRule>
  </conditionalFormatting>
  <conditionalFormatting sqref="L15">
    <cfRule type="cellIs" dxfId="176" priority="137" stopIfTrue="1" operator="equal">
      <formula>"þ"</formula>
    </cfRule>
  </conditionalFormatting>
  <conditionalFormatting sqref="L7">
    <cfRule type="cellIs" dxfId="175" priority="135" stopIfTrue="1" operator="equal">
      <formula>"þ"</formula>
    </cfRule>
  </conditionalFormatting>
  <conditionalFormatting sqref="L7">
    <cfRule type="cellIs" dxfId="174" priority="136" stopIfTrue="1" operator="equal">
      <formula>"þ"</formula>
    </cfRule>
  </conditionalFormatting>
  <conditionalFormatting sqref="L8">
    <cfRule type="cellIs" dxfId="173" priority="133" stopIfTrue="1" operator="equal">
      <formula>"þ"</formula>
    </cfRule>
  </conditionalFormatting>
  <conditionalFormatting sqref="L8">
    <cfRule type="cellIs" dxfId="172" priority="134" stopIfTrue="1" operator="equal">
      <formula>"þ"</formula>
    </cfRule>
  </conditionalFormatting>
  <conditionalFormatting sqref="M20 M22">
    <cfRule type="cellIs" dxfId="171" priority="132" stopIfTrue="1" operator="equal">
      <formula>"þ"</formula>
    </cfRule>
  </conditionalFormatting>
  <conditionalFormatting sqref="M20 M22">
    <cfRule type="cellIs" dxfId="170" priority="131" stopIfTrue="1" operator="equal">
      <formula>"þ"</formula>
    </cfRule>
  </conditionalFormatting>
  <conditionalFormatting sqref="E20 H20 H22 E22">
    <cfRule type="cellIs" dxfId="169" priority="129" stopIfTrue="1" operator="equal">
      <formula>"þ"</formula>
    </cfRule>
  </conditionalFormatting>
  <conditionalFormatting sqref="E20 H20 H22 E22">
    <cfRule type="cellIs" dxfId="168" priority="128" stopIfTrue="1" operator="equal">
      <formula>"þ"</formula>
    </cfRule>
  </conditionalFormatting>
  <conditionalFormatting sqref="F22">
    <cfRule type="cellIs" dxfId="167" priority="125" stopIfTrue="1" operator="equal">
      <formula>"þ"</formula>
    </cfRule>
  </conditionalFormatting>
  <conditionalFormatting sqref="K20 K22">
    <cfRule type="cellIs" dxfId="166" priority="130" operator="lessThan">
      <formula>$P$1</formula>
    </cfRule>
  </conditionalFormatting>
  <conditionalFormatting sqref="G20 G22">
    <cfRule type="cellIs" dxfId="165" priority="127" stopIfTrue="1" operator="equal">
      <formula>"þ"</formula>
    </cfRule>
  </conditionalFormatting>
  <conditionalFormatting sqref="G20 G22">
    <cfRule type="cellIs" dxfId="164" priority="126" stopIfTrue="1" operator="equal">
      <formula>"þ"</formula>
    </cfRule>
  </conditionalFormatting>
  <conditionalFormatting sqref="F22">
    <cfRule type="cellIs" dxfId="163" priority="124" stopIfTrue="1" operator="equal">
      <formula>"þ"</formula>
    </cfRule>
  </conditionalFormatting>
  <conditionalFormatting sqref="P1">
    <cfRule type="cellIs" dxfId="162" priority="122" operator="equal">
      <formula>0</formula>
    </cfRule>
  </conditionalFormatting>
  <conditionalFormatting sqref="T1">
    <cfRule type="cellIs" dxfId="161" priority="120" operator="equal">
      <formula>0</formula>
    </cfRule>
  </conditionalFormatting>
  <conditionalFormatting sqref="R1">
    <cfRule type="cellIs" dxfId="160" priority="121" operator="equal">
      <formula>0</formula>
    </cfRule>
  </conditionalFormatting>
  <conditionalFormatting sqref="H11">
    <cfRule type="cellIs" dxfId="159" priority="117" stopIfTrue="1" operator="equal">
      <formula>"þ"</formula>
    </cfRule>
  </conditionalFormatting>
  <conditionalFormatting sqref="H11">
    <cfRule type="cellIs" dxfId="158" priority="116" stopIfTrue="1" operator="equal">
      <formula>"þ"</formula>
    </cfRule>
  </conditionalFormatting>
  <conditionalFormatting sqref="M11">
    <cfRule type="cellIs" dxfId="157" priority="119" stopIfTrue="1" operator="equal">
      <formula>"þ"</formula>
    </cfRule>
  </conditionalFormatting>
  <conditionalFormatting sqref="K11">
    <cfRule type="cellIs" dxfId="156" priority="118" operator="lessThan">
      <formula>$P$1</formula>
    </cfRule>
  </conditionalFormatting>
  <conditionalFormatting sqref="G11">
    <cfRule type="cellIs" dxfId="155" priority="115" stopIfTrue="1" operator="equal">
      <formula>"þ"</formula>
    </cfRule>
  </conditionalFormatting>
  <conditionalFormatting sqref="G11">
    <cfRule type="cellIs" dxfId="154" priority="114" stopIfTrue="1" operator="equal">
      <formula>"þ"</formula>
    </cfRule>
  </conditionalFormatting>
  <conditionalFormatting sqref="E11">
    <cfRule type="cellIs" dxfId="153" priority="113" stopIfTrue="1" operator="equal">
      <formula>"þ"</formula>
    </cfRule>
  </conditionalFormatting>
  <conditionalFormatting sqref="E11">
    <cfRule type="cellIs" dxfId="152" priority="112" stopIfTrue="1" operator="equal">
      <formula>"þ"</formula>
    </cfRule>
  </conditionalFormatting>
  <conditionalFormatting sqref="F11">
    <cfRule type="cellIs" dxfId="151" priority="111" stopIfTrue="1" operator="equal">
      <formula>"þ"</formula>
    </cfRule>
  </conditionalFormatting>
  <conditionalFormatting sqref="F11">
    <cfRule type="cellIs" dxfId="150" priority="110" stopIfTrue="1" operator="equal">
      <formula>"þ"</formula>
    </cfRule>
  </conditionalFormatting>
  <conditionalFormatting sqref="H18">
    <cfRule type="cellIs" dxfId="149" priority="105" stopIfTrue="1" operator="equal">
      <formula>"þ"</formula>
    </cfRule>
  </conditionalFormatting>
  <conditionalFormatting sqref="H18">
    <cfRule type="cellIs" dxfId="148" priority="104" stopIfTrue="1" operator="equal">
      <formula>"þ"</formula>
    </cfRule>
  </conditionalFormatting>
  <conditionalFormatting sqref="M18">
    <cfRule type="cellIs" dxfId="147" priority="107" stopIfTrue="1" operator="equal">
      <formula>"þ"</formula>
    </cfRule>
  </conditionalFormatting>
  <conditionalFormatting sqref="K18">
    <cfRule type="cellIs" dxfId="146" priority="106" operator="lessThan">
      <formula>$P$1</formula>
    </cfRule>
  </conditionalFormatting>
  <conditionalFormatting sqref="G18">
    <cfRule type="cellIs" dxfId="145" priority="103" stopIfTrue="1" operator="equal">
      <formula>"þ"</formula>
    </cfRule>
  </conditionalFormatting>
  <conditionalFormatting sqref="G18">
    <cfRule type="cellIs" dxfId="144" priority="102" stopIfTrue="1" operator="equal">
      <formula>"þ"</formula>
    </cfRule>
  </conditionalFormatting>
  <conditionalFormatting sqref="E18">
    <cfRule type="cellIs" dxfId="143" priority="101" stopIfTrue="1" operator="equal">
      <formula>"þ"</formula>
    </cfRule>
  </conditionalFormatting>
  <conditionalFormatting sqref="E18">
    <cfRule type="cellIs" dxfId="142" priority="100" stopIfTrue="1" operator="equal">
      <formula>"þ"</formula>
    </cfRule>
  </conditionalFormatting>
  <conditionalFormatting sqref="F18">
    <cfRule type="cellIs" dxfId="141" priority="99" stopIfTrue="1" operator="equal">
      <formula>"þ"</formula>
    </cfRule>
  </conditionalFormatting>
  <conditionalFormatting sqref="F18">
    <cfRule type="cellIs" dxfId="140" priority="98" stopIfTrue="1" operator="equal">
      <formula>"þ"</formula>
    </cfRule>
  </conditionalFormatting>
  <conditionalFormatting sqref="L11">
    <cfRule type="cellIs" dxfId="139" priority="94" stopIfTrue="1" operator="equal">
      <formula>"þ"</formula>
    </cfRule>
  </conditionalFormatting>
  <conditionalFormatting sqref="L11">
    <cfRule type="cellIs" dxfId="138" priority="95" stopIfTrue="1" operator="equal">
      <formula>"þ"</formula>
    </cfRule>
  </conditionalFormatting>
  <conditionalFormatting sqref="M10 G10:H10">
    <cfRule type="cellIs" dxfId="137" priority="93" stopIfTrue="1" operator="equal">
      <formula>"þ"</formula>
    </cfRule>
  </conditionalFormatting>
  <conditionalFormatting sqref="K10">
    <cfRule type="cellIs" dxfId="136" priority="92" operator="lessThan">
      <formula>$P$1</formula>
    </cfRule>
  </conditionalFormatting>
  <conditionalFormatting sqref="E10">
    <cfRule type="cellIs" dxfId="135" priority="91" stopIfTrue="1" operator="equal">
      <formula>"þ"</formula>
    </cfRule>
  </conditionalFormatting>
  <conditionalFormatting sqref="E10">
    <cfRule type="cellIs" dxfId="134" priority="90" stopIfTrue="1" operator="equal">
      <formula>"þ"</formula>
    </cfRule>
  </conditionalFormatting>
  <conditionalFormatting sqref="L10">
    <cfRule type="cellIs" dxfId="133" priority="88" stopIfTrue="1" operator="equal">
      <formula>"þ"</formula>
    </cfRule>
  </conditionalFormatting>
  <conditionalFormatting sqref="L10">
    <cfRule type="cellIs" dxfId="132" priority="89" stopIfTrue="1" operator="equal">
      <formula>"þ"</formula>
    </cfRule>
  </conditionalFormatting>
  <conditionalFormatting sqref="F10">
    <cfRule type="cellIs" dxfId="131" priority="85" stopIfTrue="1" operator="equal">
      <formula>"þ"</formula>
    </cfRule>
  </conditionalFormatting>
  <conditionalFormatting sqref="F20">
    <cfRule type="cellIs" dxfId="130" priority="84" stopIfTrue="1" operator="equal">
      <formula>"þ"</formula>
    </cfRule>
  </conditionalFormatting>
  <conditionalFormatting sqref="F20">
    <cfRule type="cellIs" dxfId="129" priority="83" stopIfTrue="1" operator="equal">
      <formula>"þ"</formula>
    </cfRule>
  </conditionalFormatting>
  <conditionalFormatting sqref="L18">
    <cfRule type="cellIs" dxfId="128" priority="80" stopIfTrue="1" operator="equal">
      <formula>"þ"</formula>
    </cfRule>
  </conditionalFormatting>
  <conditionalFormatting sqref="L18">
    <cfRule type="cellIs" dxfId="127" priority="79" stopIfTrue="1" operator="equal">
      <formula>"þ"</formula>
    </cfRule>
  </conditionalFormatting>
  <conditionalFormatting sqref="L20">
    <cfRule type="cellIs" dxfId="126" priority="78" stopIfTrue="1" operator="equal">
      <formula>"þ"</formula>
    </cfRule>
  </conditionalFormatting>
  <conditionalFormatting sqref="L20">
    <cfRule type="cellIs" dxfId="125" priority="77" stopIfTrue="1" operator="equal">
      <formula>"þ"</formula>
    </cfRule>
  </conditionalFormatting>
  <conditionalFormatting sqref="M21">
    <cfRule type="cellIs" dxfId="124" priority="76" stopIfTrue="1" operator="equal">
      <formula>"þ"</formula>
    </cfRule>
  </conditionalFormatting>
  <conditionalFormatting sqref="M21">
    <cfRule type="cellIs" dxfId="123" priority="75" stopIfTrue="1" operator="equal">
      <formula>"þ"</formula>
    </cfRule>
  </conditionalFormatting>
  <conditionalFormatting sqref="E21 H21">
    <cfRule type="cellIs" dxfId="122" priority="73" stopIfTrue="1" operator="equal">
      <formula>"þ"</formula>
    </cfRule>
  </conditionalFormatting>
  <conditionalFormatting sqref="E21 H21">
    <cfRule type="cellIs" dxfId="121" priority="72" stopIfTrue="1" operator="equal">
      <formula>"þ"</formula>
    </cfRule>
  </conditionalFormatting>
  <conditionalFormatting sqref="K21">
    <cfRule type="cellIs" dxfId="120" priority="74" operator="lessThan">
      <formula>$P$1</formula>
    </cfRule>
  </conditionalFormatting>
  <conditionalFormatting sqref="G21">
    <cfRule type="cellIs" dxfId="119" priority="71" stopIfTrue="1" operator="equal">
      <formula>"þ"</formula>
    </cfRule>
  </conditionalFormatting>
  <conditionalFormatting sqref="G21">
    <cfRule type="cellIs" dxfId="118" priority="70" stopIfTrue="1" operator="equal">
      <formula>"þ"</formula>
    </cfRule>
  </conditionalFormatting>
  <conditionalFormatting sqref="F21">
    <cfRule type="cellIs" dxfId="117" priority="69" stopIfTrue="1" operator="equal">
      <formula>"þ"</formula>
    </cfRule>
  </conditionalFormatting>
  <conditionalFormatting sqref="F21">
    <cfRule type="cellIs" dxfId="116" priority="68" stopIfTrue="1" operator="equal">
      <formula>"þ"</formula>
    </cfRule>
  </conditionalFormatting>
  <conditionalFormatting sqref="L21">
    <cfRule type="cellIs" dxfId="115" priority="67" stopIfTrue="1" operator="equal">
      <formula>"þ"</formula>
    </cfRule>
  </conditionalFormatting>
  <conditionalFormatting sqref="L21">
    <cfRule type="cellIs" dxfId="114" priority="66" stopIfTrue="1" operator="equal">
      <formula>"þ"</formula>
    </cfRule>
  </conditionalFormatting>
  <conditionalFormatting sqref="L27">
    <cfRule type="cellIs" dxfId="113" priority="65" stopIfTrue="1" operator="equal">
      <formula>"þ"</formula>
    </cfRule>
  </conditionalFormatting>
  <conditionalFormatting sqref="L22">
    <cfRule type="cellIs" dxfId="112" priority="64" stopIfTrue="1" operator="equal">
      <formula>"þ"</formula>
    </cfRule>
  </conditionalFormatting>
  <conditionalFormatting sqref="L22">
    <cfRule type="cellIs" dxfId="111" priority="63" stopIfTrue="1" operator="equal">
      <formula>"þ"</formula>
    </cfRule>
  </conditionalFormatting>
  <conditionalFormatting sqref="M23">
    <cfRule type="cellIs" dxfId="110" priority="62" stopIfTrue="1" operator="equal">
      <formula>"þ"</formula>
    </cfRule>
  </conditionalFormatting>
  <conditionalFormatting sqref="M23">
    <cfRule type="cellIs" dxfId="109" priority="61" stopIfTrue="1" operator="equal">
      <formula>"þ"</formula>
    </cfRule>
  </conditionalFormatting>
  <conditionalFormatting sqref="H23 E23">
    <cfRule type="cellIs" dxfId="108" priority="59" stopIfTrue="1" operator="equal">
      <formula>"þ"</formula>
    </cfRule>
  </conditionalFormatting>
  <conditionalFormatting sqref="H23 E23">
    <cfRule type="cellIs" dxfId="107" priority="58" stopIfTrue="1" operator="equal">
      <formula>"þ"</formula>
    </cfRule>
  </conditionalFormatting>
  <conditionalFormatting sqref="K23">
    <cfRule type="cellIs" dxfId="106" priority="60" operator="lessThan">
      <formula>$P$1</formula>
    </cfRule>
  </conditionalFormatting>
  <conditionalFormatting sqref="G23">
    <cfRule type="cellIs" dxfId="105" priority="57" stopIfTrue="1" operator="equal">
      <formula>"þ"</formula>
    </cfRule>
  </conditionalFormatting>
  <conditionalFormatting sqref="G23">
    <cfRule type="cellIs" dxfId="104" priority="56" stopIfTrue="1" operator="equal">
      <formula>"þ"</formula>
    </cfRule>
  </conditionalFormatting>
  <conditionalFormatting sqref="L23">
    <cfRule type="cellIs" dxfId="103" priority="53" stopIfTrue="1" operator="equal">
      <formula>"þ"</formula>
    </cfRule>
  </conditionalFormatting>
  <conditionalFormatting sqref="L23">
    <cfRule type="cellIs" dxfId="102" priority="52" stopIfTrue="1" operator="equal">
      <formula>"þ"</formula>
    </cfRule>
  </conditionalFormatting>
  <conditionalFormatting sqref="F23">
    <cfRule type="cellIs" dxfId="101" priority="51" stopIfTrue="1" operator="equal">
      <formula>"þ"</formula>
    </cfRule>
  </conditionalFormatting>
  <conditionalFormatting sqref="F23">
    <cfRule type="cellIs" dxfId="100" priority="50" stopIfTrue="1" operator="equal">
      <formula>"þ"</formula>
    </cfRule>
  </conditionalFormatting>
  <conditionalFormatting sqref="L3">
    <cfRule type="cellIs" dxfId="99" priority="48" stopIfTrue="1" operator="equal">
      <formula>"þ"</formula>
    </cfRule>
  </conditionalFormatting>
  <conditionalFormatting sqref="L3">
    <cfRule type="cellIs" dxfId="98" priority="49" stopIfTrue="1" operator="equal">
      <formula>"þ"</formula>
    </cfRule>
  </conditionalFormatting>
  <conditionalFormatting sqref="H19">
    <cfRule type="cellIs" dxfId="97" priority="45" stopIfTrue="1" operator="equal">
      <formula>"þ"</formula>
    </cfRule>
  </conditionalFormatting>
  <conditionalFormatting sqref="H19">
    <cfRule type="cellIs" dxfId="96" priority="44" stopIfTrue="1" operator="equal">
      <formula>"þ"</formula>
    </cfRule>
  </conditionalFormatting>
  <conditionalFormatting sqref="M19">
    <cfRule type="cellIs" dxfId="95" priority="47" stopIfTrue="1" operator="equal">
      <formula>"þ"</formula>
    </cfRule>
  </conditionalFormatting>
  <conditionalFormatting sqref="K19">
    <cfRule type="cellIs" dxfId="94" priority="46" operator="lessThan">
      <formula>$P$1</formula>
    </cfRule>
  </conditionalFormatting>
  <conditionalFormatting sqref="G19">
    <cfRule type="cellIs" dxfId="93" priority="43" stopIfTrue="1" operator="equal">
      <formula>"þ"</formula>
    </cfRule>
  </conditionalFormatting>
  <conditionalFormatting sqref="G19">
    <cfRule type="cellIs" dxfId="92" priority="42" stopIfTrue="1" operator="equal">
      <formula>"þ"</formula>
    </cfRule>
  </conditionalFormatting>
  <conditionalFormatting sqref="E19">
    <cfRule type="cellIs" dxfId="91" priority="41" stopIfTrue="1" operator="equal">
      <formula>"þ"</formula>
    </cfRule>
  </conditionalFormatting>
  <conditionalFormatting sqref="E19">
    <cfRule type="cellIs" dxfId="90" priority="40" stopIfTrue="1" operator="equal">
      <formula>"þ"</formula>
    </cfRule>
  </conditionalFormatting>
  <conditionalFormatting sqref="F19">
    <cfRule type="cellIs" dxfId="89" priority="39" stopIfTrue="1" operator="equal">
      <formula>"þ"</formula>
    </cfRule>
  </conditionalFormatting>
  <conditionalFormatting sqref="F19">
    <cfRule type="cellIs" dxfId="88" priority="38" stopIfTrue="1" operator="equal">
      <formula>"þ"</formula>
    </cfRule>
  </conditionalFormatting>
  <conditionalFormatting sqref="L19">
    <cfRule type="cellIs" dxfId="87" priority="37" stopIfTrue="1" operator="equal">
      <formula>"þ"</formula>
    </cfRule>
  </conditionalFormatting>
  <conditionalFormatting sqref="L19">
    <cfRule type="cellIs" dxfId="86" priority="36" stopIfTrue="1" operator="equal">
      <formula>"þ"</formula>
    </cfRule>
  </conditionalFormatting>
  <conditionalFormatting sqref="M16">
    <cfRule type="cellIs" dxfId="85" priority="35" stopIfTrue="1" operator="equal">
      <formula>"þ"</formula>
    </cfRule>
  </conditionalFormatting>
  <conditionalFormatting sqref="M16">
    <cfRule type="cellIs" dxfId="84" priority="34" stopIfTrue="1" operator="equal">
      <formula>"þ"</formula>
    </cfRule>
  </conditionalFormatting>
  <conditionalFormatting sqref="K16">
    <cfRule type="cellIs" dxfId="83" priority="33" operator="lessThan">
      <formula>$P$1</formula>
    </cfRule>
  </conditionalFormatting>
  <conditionalFormatting sqref="E16 H16">
    <cfRule type="cellIs" dxfId="82" priority="32" stopIfTrue="1" operator="equal">
      <formula>"þ"</formula>
    </cfRule>
  </conditionalFormatting>
  <conditionalFormatting sqref="E16 H16">
    <cfRule type="cellIs" dxfId="81" priority="31" stopIfTrue="1" operator="equal">
      <formula>"þ"</formula>
    </cfRule>
  </conditionalFormatting>
  <conditionalFormatting sqref="G16">
    <cfRule type="cellIs" dxfId="80" priority="30" stopIfTrue="1" operator="equal">
      <formula>"þ"</formula>
    </cfRule>
  </conditionalFormatting>
  <conditionalFormatting sqref="G16">
    <cfRule type="cellIs" dxfId="79" priority="29" stopIfTrue="1" operator="equal">
      <formula>"þ"</formula>
    </cfRule>
  </conditionalFormatting>
  <conditionalFormatting sqref="F16">
    <cfRule type="cellIs" dxfId="78" priority="28" stopIfTrue="1" operator="equal">
      <formula>"þ"</formula>
    </cfRule>
  </conditionalFormatting>
  <conditionalFormatting sqref="F16">
    <cfRule type="cellIs" dxfId="77" priority="27" stopIfTrue="1" operator="equal">
      <formula>"þ"</formula>
    </cfRule>
  </conditionalFormatting>
  <conditionalFormatting sqref="L16">
    <cfRule type="cellIs" dxfId="76" priority="26" stopIfTrue="1" operator="equal">
      <formula>"þ"</formula>
    </cfRule>
  </conditionalFormatting>
  <conditionalFormatting sqref="L16">
    <cfRule type="cellIs" dxfId="75" priority="25" stopIfTrue="1" operator="equal">
      <formula>"þ"</formula>
    </cfRule>
  </conditionalFormatting>
  <conditionalFormatting sqref="H12">
    <cfRule type="cellIs" dxfId="74" priority="22" stopIfTrue="1" operator="equal">
      <formula>"þ"</formula>
    </cfRule>
  </conditionalFormatting>
  <conditionalFormatting sqref="H12">
    <cfRule type="cellIs" dxfId="73" priority="21" stopIfTrue="1" operator="equal">
      <formula>"þ"</formula>
    </cfRule>
  </conditionalFormatting>
  <conditionalFormatting sqref="M12">
    <cfRule type="cellIs" dxfId="72" priority="24" stopIfTrue="1" operator="equal">
      <formula>"þ"</formula>
    </cfRule>
  </conditionalFormatting>
  <conditionalFormatting sqref="K12">
    <cfRule type="cellIs" dxfId="71" priority="23" operator="lessThan">
      <formula>$P$1</formula>
    </cfRule>
  </conditionalFormatting>
  <conditionalFormatting sqref="G12">
    <cfRule type="cellIs" dxfId="70" priority="20" stopIfTrue="1" operator="equal">
      <formula>"þ"</formula>
    </cfRule>
  </conditionalFormatting>
  <conditionalFormatting sqref="G12">
    <cfRule type="cellIs" dxfId="69" priority="19" stopIfTrue="1" operator="equal">
      <formula>"þ"</formula>
    </cfRule>
  </conditionalFormatting>
  <conditionalFormatting sqref="E12">
    <cfRule type="cellIs" dxfId="68" priority="18" stopIfTrue="1" operator="equal">
      <formula>"þ"</formula>
    </cfRule>
  </conditionalFormatting>
  <conditionalFormatting sqref="E12">
    <cfRule type="cellIs" dxfId="67" priority="17" stopIfTrue="1" operator="equal">
      <formula>"þ"</formula>
    </cfRule>
  </conditionalFormatting>
  <conditionalFormatting sqref="F12">
    <cfRule type="cellIs" dxfId="66" priority="16" stopIfTrue="1" operator="equal">
      <formula>"þ"</formula>
    </cfRule>
  </conditionalFormatting>
  <conditionalFormatting sqref="F12">
    <cfRule type="cellIs" dxfId="65" priority="15" stopIfTrue="1" operator="equal">
      <formula>"þ"</formula>
    </cfRule>
  </conditionalFormatting>
  <conditionalFormatting sqref="L12">
    <cfRule type="cellIs" dxfId="64" priority="13" stopIfTrue="1" operator="equal">
      <formula>"þ"</formula>
    </cfRule>
  </conditionalFormatting>
  <conditionalFormatting sqref="L12">
    <cfRule type="cellIs" dxfId="63" priority="14" stopIfTrue="1" operator="equal">
      <formula>"þ"</formula>
    </cfRule>
  </conditionalFormatting>
  <conditionalFormatting sqref="H4">
    <cfRule type="cellIs" dxfId="62" priority="10" stopIfTrue="1" operator="equal">
      <formula>"þ"</formula>
    </cfRule>
  </conditionalFormatting>
  <conditionalFormatting sqref="H4">
    <cfRule type="cellIs" dxfId="61" priority="9" stopIfTrue="1" operator="equal">
      <formula>"þ"</formula>
    </cfRule>
  </conditionalFormatting>
  <conditionalFormatting sqref="M4">
    <cfRule type="cellIs" dxfId="60" priority="12" stopIfTrue="1" operator="equal">
      <formula>"þ"</formula>
    </cfRule>
  </conditionalFormatting>
  <conditionalFormatting sqref="K4">
    <cfRule type="cellIs" dxfId="59" priority="11" operator="lessThan">
      <formula>$P$1</formula>
    </cfRule>
  </conditionalFormatting>
  <conditionalFormatting sqref="G4">
    <cfRule type="cellIs" dxfId="58" priority="8" stopIfTrue="1" operator="equal">
      <formula>"þ"</formula>
    </cfRule>
  </conditionalFormatting>
  <conditionalFormatting sqref="G4">
    <cfRule type="cellIs" dxfId="57" priority="7" stopIfTrue="1" operator="equal">
      <formula>"þ"</formula>
    </cfRule>
  </conditionalFormatting>
  <conditionalFormatting sqref="E4">
    <cfRule type="cellIs" dxfId="56" priority="6" stopIfTrue="1" operator="equal">
      <formula>"þ"</formula>
    </cfRule>
  </conditionalFormatting>
  <conditionalFormatting sqref="E4">
    <cfRule type="cellIs" dxfId="55" priority="5" stopIfTrue="1" operator="equal">
      <formula>"þ"</formula>
    </cfRule>
  </conditionalFormatting>
  <conditionalFormatting sqref="F4">
    <cfRule type="cellIs" dxfId="54" priority="4" stopIfTrue="1" operator="equal">
      <formula>"þ"</formula>
    </cfRule>
  </conditionalFormatting>
  <conditionalFormatting sqref="F4">
    <cfRule type="cellIs" dxfId="53" priority="3" stopIfTrue="1" operator="equal">
      <formula>"þ"</formula>
    </cfRule>
  </conditionalFormatting>
  <conditionalFormatting sqref="L4">
    <cfRule type="cellIs" dxfId="52" priority="1" stopIfTrue="1" operator="equal">
      <formula>"þ"</formula>
    </cfRule>
  </conditionalFormatting>
  <conditionalFormatting sqref="L4">
    <cfRule type="cellIs" dxfId="51" priority="2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09765625" style="49" bestFit="1" customWidth="1"/>
    <col min="2" max="2" width="15.3984375" style="49" bestFit="1" customWidth="1"/>
    <col min="3" max="3" width="9.898437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5.8984375" style="44" bestFit="1" customWidth="1"/>
    <col min="16" max="16384" width="8.796875" style="44"/>
  </cols>
  <sheetData>
    <row r="1" spans="1:15" ht="31.8" thickBot="1" x14ac:dyDescent="0.35">
      <c r="A1" s="138" t="s">
        <v>0</v>
      </c>
      <c r="B1" s="134" t="s">
        <v>35</v>
      </c>
      <c r="C1" s="134" t="s">
        <v>36</v>
      </c>
      <c r="D1" s="135" t="s">
        <v>93</v>
      </c>
      <c r="E1" s="137" t="s">
        <v>37</v>
      </c>
      <c r="F1" s="136" t="s">
        <v>92</v>
      </c>
      <c r="G1" s="135" t="s">
        <v>91</v>
      </c>
      <c r="H1" s="134" t="s">
        <v>38</v>
      </c>
      <c r="I1" s="134" t="s">
        <v>39</v>
      </c>
      <c r="J1" s="131" t="s">
        <v>90</v>
      </c>
      <c r="K1" s="133" t="s">
        <v>3</v>
      </c>
      <c r="L1" s="131" t="s">
        <v>26</v>
      </c>
      <c r="M1" s="132" t="s">
        <v>87</v>
      </c>
      <c r="N1" s="131" t="s">
        <v>86</v>
      </c>
      <c r="O1" s="131" t="s">
        <v>89</v>
      </c>
    </row>
    <row r="2" spans="1:15" x14ac:dyDescent="0.3">
      <c r="A2" s="182"/>
      <c r="B2" s="71"/>
      <c r="C2" s="45"/>
      <c r="D2" s="130" t="s">
        <v>83</v>
      </c>
      <c r="E2" s="129">
        <v>0</v>
      </c>
      <c r="F2" s="128">
        <v>0</v>
      </c>
      <c r="G2" s="127">
        <v>0</v>
      </c>
      <c r="H2" s="45">
        <v>0</v>
      </c>
      <c r="I2" s="45">
        <v>0</v>
      </c>
      <c r="J2" s="45">
        <f t="shared" ref="J2:J10" si="0">IF(D2="þ",SUM(E2,G2:I2),SUM(E2,F2,H2,I2))</f>
        <v>0</v>
      </c>
      <c r="K2" s="46">
        <f t="shared" ref="K2:K23" ca="1" si="1">RANDBETWEEN(1,20)</f>
        <v>14</v>
      </c>
      <c r="L2" s="45">
        <f t="shared" ref="L2:L10" ca="1" si="2">SUM(J2:K2)</f>
        <v>14</v>
      </c>
      <c r="M2" s="66">
        <v>20</v>
      </c>
      <c r="N2" s="69" t="str">
        <f t="shared" ref="N2:N10" ca="1" si="3">IF(K2&gt;(M2-1),"þ","ý")</f>
        <v>ý</v>
      </c>
      <c r="O2" s="71"/>
    </row>
    <row r="3" spans="1:15" x14ac:dyDescent="0.3">
      <c r="A3" s="195"/>
      <c r="B3" s="122"/>
      <c r="C3" s="47"/>
      <c r="D3" s="126" t="s">
        <v>83</v>
      </c>
      <c r="E3" s="125">
        <v>0</v>
      </c>
      <c r="F3" s="124">
        <v>0</v>
      </c>
      <c r="G3" s="123">
        <v>0</v>
      </c>
      <c r="H3" s="47">
        <v>0</v>
      </c>
      <c r="I3" s="47">
        <v>0</v>
      </c>
      <c r="J3" s="47">
        <f t="shared" si="0"/>
        <v>0</v>
      </c>
      <c r="K3" s="48">
        <f t="shared" ca="1" si="1"/>
        <v>15</v>
      </c>
      <c r="L3" s="47">
        <f t="shared" ca="1" si="2"/>
        <v>15</v>
      </c>
      <c r="M3" s="67">
        <v>20</v>
      </c>
      <c r="N3" s="68" t="str">
        <f t="shared" ca="1" si="3"/>
        <v>ý</v>
      </c>
      <c r="O3" s="122"/>
    </row>
    <row r="4" spans="1:15" x14ac:dyDescent="0.3">
      <c r="A4" s="129" t="s">
        <v>155</v>
      </c>
      <c r="B4" s="71" t="s">
        <v>165</v>
      </c>
      <c r="C4" s="45" t="s">
        <v>160</v>
      </c>
      <c r="D4" s="130" t="s">
        <v>88</v>
      </c>
      <c r="E4" s="129">
        <v>1</v>
      </c>
      <c r="F4" s="128">
        <v>-1</v>
      </c>
      <c r="G4" s="127">
        <v>1</v>
      </c>
      <c r="H4" s="45">
        <v>1</v>
      </c>
      <c r="I4" s="45">
        <v>0</v>
      </c>
      <c r="J4" s="45">
        <f t="shared" si="0"/>
        <v>3</v>
      </c>
      <c r="K4" s="46">
        <f t="shared" ca="1" si="1"/>
        <v>16</v>
      </c>
      <c r="L4" s="45">
        <f t="shared" ca="1" si="2"/>
        <v>19</v>
      </c>
      <c r="M4" s="66">
        <v>19</v>
      </c>
      <c r="N4" s="69" t="str">
        <f t="shared" ca="1" si="3"/>
        <v>ý</v>
      </c>
      <c r="O4" s="71"/>
    </row>
    <row r="5" spans="1:15" x14ac:dyDescent="0.3">
      <c r="A5" s="129" t="s">
        <v>155</v>
      </c>
      <c r="B5" s="71" t="s">
        <v>136</v>
      </c>
      <c r="C5" s="45" t="s">
        <v>137</v>
      </c>
      <c r="D5" s="130" t="s">
        <v>88</v>
      </c>
      <c r="E5" s="129">
        <v>1</v>
      </c>
      <c r="F5" s="128">
        <v>-1</v>
      </c>
      <c r="G5" s="127">
        <v>1</v>
      </c>
      <c r="H5" s="45">
        <v>0</v>
      </c>
      <c r="I5" s="45">
        <v>0</v>
      </c>
      <c r="J5" s="45">
        <f t="shared" ref="J5" si="4">IF(D5="þ",SUM(E5,G5:I5),SUM(E5,F5,H5,I5))</f>
        <v>2</v>
      </c>
      <c r="K5" s="46">
        <f t="shared" ca="1" si="1"/>
        <v>17</v>
      </c>
      <c r="L5" s="45">
        <f t="shared" ref="L5" ca="1" si="5">SUM(J5:K5)</f>
        <v>19</v>
      </c>
      <c r="M5" s="66">
        <v>20</v>
      </c>
      <c r="N5" s="69" t="str">
        <f t="shared" ref="N5" ca="1" si="6">IF(K5&gt;(M5-1),"þ","ý")</f>
        <v>ý</v>
      </c>
      <c r="O5" s="71"/>
    </row>
    <row r="6" spans="1:15" x14ac:dyDescent="0.3">
      <c r="A6" s="129" t="s">
        <v>156</v>
      </c>
      <c r="B6" s="71" t="s">
        <v>136</v>
      </c>
      <c r="C6" s="45" t="s">
        <v>137</v>
      </c>
      <c r="D6" s="130" t="s">
        <v>83</v>
      </c>
      <c r="E6" s="129">
        <v>1</v>
      </c>
      <c r="F6" s="128">
        <v>-1</v>
      </c>
      <c r="G6" s="127">
        <v>1</v>
      </c>
      <c r="H6" s="45">
        <v>0</v>
      </c>
      <c r="I6" s="45">
        <v>0</v>
      </c>
      <c r="J6" s="45">
        <f t="shared" si="0"/>
        <v>0</v>
      </c>
      <c r="K6" s="46">
        <f t="shared" ca="1" si="1"/>
        <v>14</v>
      </c>
      <c r="L6" s="45">
        <f t="shared" ca="1" si="2"/>
        <v>14</v>
      </c>
      <c r="M6" s="66">
        <v>20</v>
      </c>
      <c r="N6" s="69" t="str">
        <f t="shared" ca="1" si="3"/>
        <v>ý</v>
      </c>
      <c r="O6" s="71"/>
    </row>
    <row r="7" spans="1:15" x14ac:dyDescent="0.3">
      <c r="A7" s="129" t="s">
        <v>155</v>
      </c>
      <c r="B7" s="71" t="s">
        <v>146</v>
      </c>
      <c r="C7" s="45" t="s">
        <v>143</v>
      </c>
      <c r="D7" s="130" t="s">
        <v>83</v>
      </c>
      <c r="E7" s="129">
        <v>1</v>
      </c>
      <c r="F7" s="128">
        <v>-1</v>
      </c>
      <c r="G7" s="127">
        <v>1</v>
      </c>
      <c r="H7" s="45">
        <v>0</v>
      </c>
      <c r="I7" s="45">
        <v>0</v>
      </c>
      <c r="J7" s="45">
        <f t="shared" ref="J7" si="7">IF(D7="þ",SUM(E7,G7:I7),SUM(E7,F7,H7,I7))</f>
        <v>0</v>
      </c>
      <c r="K7" s="46">
        <f t="shared" ca="1" si="1"/>
        <v>14</v>
      </c>
      <c r="L7" s="45">
        <f t="shared" ref="L7" ca="1" si="8">SUM(J7:K7)</f>
        <v>14</v>
      </c>
      <c r="M7" s="66">
        <v>20</v>
      </c>
      <c r="N7" s="69" t="str">
        <f t="shared" ref="N7" ca="1" si="9">IF(K7&gt;(M7-1),"þ","ý")</f>
        <v>ý</v>
      </c>
      <c r="O7" s="71"/>
    </row>
    <row r="8" spans="1:15" x14ac:dyDescent="0.3">
      <c r="A8" s="129" t="s">
        <v>155</v>
      </c>
      <c r="B8" s="71" t="s">
        <v>144</v>
      </c>
      <c r="C8" s="45" t="s">
        <v>143</v>
      </c>
      <c r="D8" s="130" t="s">
        <v>88</v>
      </c>
      <c r="E8" s="129">
        <v>1</v>
      </c>
      <c r="F8" s="128">
        <v>-1</v>
      </c>
      <c r="G8" s="127">
        <v>1</v>
      </c>
      <c r="H8" s="45">
        <v>0</v>
      </c>
      <c r="I8" s="45">
        <v>0</v>
      </c>
      <c r="J8" s="45">
        <f t="shared" si="0"/>
        <v>2</v>
      </c>
      <c r="K8" s="46">
        <f t="shared" ca="1" si="1"/>
        <v>19</v>
      </c>
      <c r="L8" s="45">
        <f t="shared" ca="1" si="2"/>
        <v>21</v>
      </c>
      <c r="M8" s="66">
        <v>20</v>
      </c>
      <c r="N8" s="69" t="str">
        <f t="shared" ca="1" si="3"/>
        <v>ý</v>
      </c>
      <c r="O8" s="71"/>
    </row>
    <row r="9" spans="1:15" x14ac:dyDescent="0.3">
      <c r="A9" s="129" t="s">
        <v>155</v>
      </c>
      <c r="B9" s="71" t="s">
        <v>152</v>
      </c>
      <c r="C9" s="45" t="s">
        <v>145</v>
      </c>
      <c r="D9" s="130" t="s">
        <v>83</v>
      </c>
      <c r="E9" s="129">
        <v>1</v>
      </c>
      <c r="F9" s="128">
        <v>-1</v>
      </c>
      <c r="G9" s="127">
        <v>1</v>
      </c>
      <c r="H9" s="45">
        <v>0</v>
      </c>
      <c r="I9" s="45">
        <v>0</v>
      </c>
      <c r="J9" s="45">
        <f t="shared" ref="J9" si="10">IF(D9="þ",SUM(E9,G9:I9),SUM(E9,F9,H9,I9))</f>
        <v>0</v>
      </c>
      <c r="K9" s="46">
        <f t="shared" ca="1" si="1"/>
        <v>5</v>
      </c>
      <c r="L9" s="45">
        <f t="shared" ref="L9" ca="1" si="11">SUM(J9:K9)</f>
        <v>5</v>
      </c>
      <c r="M9" s="66">
        <v>20</v>
      </c>
      <c r="N9" s="69" t="str">
        <f t="shared" ref="N9" ca="1" si="12">IF(K9&gt;(M9-1),"þ","ý")</f>
        <v>ý</v>
      </c>
      <c r="O9" s="71"/>
    </row>
    <row r="10" spans="1:15" x14ac:dyDescent="0.3">
      <c r="A10" s="125" t="s">
        <v>155</v>
      </c>
      <c r="B10" s="47" t="s">
        <v>138</v>
      </c>
      <c r="C10" s="47" t="s">
        <v>138</v>
      </c>
      <c r="D10" s="126" t="s">
        <v>83</v>
      </c>
      <c r="E10" s="125">
        <v>1</v>
      </c>
      <c r="F10" s="124">
        <v>-1</v>
      </c>
      <c r="G10" s="123">
        <v>1</v>
      </c>
      <c r="H10" s="47">
        <v>0</v>
      </c>
      <c r="I10" s="47">
        <v>0</v>
      </c>
      <c r="J10" s="47">
        <f t="shared" si="0"/>
        <v>0</v>
      </c>
      <c r="K10" s="48">
        <f t="shared" ca="1" si="1"/>
        <v>3</v>
      </c>
      <c r="L10" s="47">
        <f t="shared" ca="1" si="2"/>
        <v>3</v>
      </c>
      <c r="M10" s="67">
        <v>20</v>
      </c>
      <c r="N10" s="68" t="str">
        <f t="shared" ca="1" si="3"/>
        <v>ý</v>
      </c>
      <c r="O10" s="122"/>
    </row>
    <row r="11" spans="1:15" x14ac:dyDescent="0.3">
      <c r="A11" s="129" t="s">
        <v>153</v>
      </c>
      <c r="B11" s="71" t="s">
        <v>151</v>
      </c>
      <c r="C11" s="45" t="s">
        <v>135</v>
      </c>
      <c r="D11" s="130" t="s">
        <v>88</v>
      </c>
      <c r="E11" s="129">
        <v>2</v>
      </c>
      <c r="F11" s="128">
        <v>1</v>
      </c>
      <c r="G11" s="127">
        <v>3</v>
      </c>
      <c r="H11" s="45">
        <v>0</v>
      </c>
      <c r="I11" s="45">
        <v>0</v>
      </c>
      <c r="J11" s="45">
        <f t="shared" ref="J11:J23" si="13">IF(D11="þ",SUM(E11,G11:I11),SUM(E11,F11,H11,I11))</f>
        <v>5</v>
      </c>
      <c r="K11" s="46">
        <f t="shared" ca="1" si="1"/>
        <v>12</v>
      </c>
      <c r="L11" s="45">
        <f t="shared" ref="L11:L23" ca="1" si="14">SUM(J11:K11)</f>
        <v>17</v>
      </c>
      <c r="M11" s="66">
        <v>18</v>
      </c>
      <c r="N11" s="69" t="str">
        <f t="shared" ref="N11:N23" ca="1" si="15">IF(K11&gt;(M11-1),"þ","ý")</f>
        <v>ý</v>
      </c>
      <c r="O11" s="71"/>
    </row>
    <row r="12" spans="1:15" x14ac:dyDescent="0.3">
      <c r="A12" s="129" t="s">
        <v>153</v>
      </c>
      <c r="B12" s="71" t="s">
        <v>136</v>
      </c>
      <c r="C12" s="45" t="s">
        <v>137</v>
      </c>
      <c r="D12" s="130" t="s">
        <v>88</v>
      </c>
      <c r="E12" s="129">
        <v>2</v>
      </c>
      <c r="F12" s="128">
        <v>1</v>
      </c>
      <c r="G12" s="127">
        <v>3</v>
      </c>
      <c r="H12" s="45">
        <v>0</v>
      </c>
      <c r="I12" s="45">
        <v>0</v>
      </c>
      <c r="J12" s="45">
        <f t="shared" si="13"/>
        <v>5</v>
      </c>
      <c r="K12" s="46">
        <f t="shared" ca="1" si="1"/>
        <v>19</v>
      </c>
      <c r="L12" s="45">
        <f t="shared" ca="1" si="14"/>
        <v>24</v>
      </c>
      <c r="M12" s="66">
        <v>20</v>
      </c>
      <c r="N12" s="69" t="str">
        <f t="shared" ca="1" si="15"/>
        <v>ý</v>
      </c>
      <c r="O12" s="71"/>
    </row>
    <row r="13" spans="1:15" x14ac:dyDescent="0.3">
      <c r="A13" s="129" t="s">
        <v>154</v>
      </c>
      <c r="B13" s="71" t="s">
        <v>136</v>
      </c>
      <c r="C13" s="45" t="s">
        <v>137</v>
      </c>
      <c r="D13" s="130" t="s">
        <v>83</v>
      </c>
      <c r="E13" s="129">
        <v>2</v>
      </c>
      <c r="F13" s="128">
        <v>1</v>
      </c>
      <c r="G13" s="127">
        <v>3</v>
      </c>
      <c r="H13" s="45">
        <v>0</v>
      </c>
      <c r="I13" s="45">
        <v>0</v>
      </c>
      <c r="J13" s="45">
        <f t="shared" si="13"/>
        <v>3</v>
      </c>
      <c r="K13" s="46">
        <f t="shared" ca="1" si="1"/>
        <v>13</v>
      </c>
      <c r="L13" s="45">
        <f t="shared" ca="1" si="14"/>
        <v>16</v>
      </c>
      <c r="M13" s="66">
        <v>20</v>
      </c>
      <c r="N13" s="69" t="str">
        <f t="shared" ca="1" si="15"/>
        <v>ý</v>
      </c>
      <c r="O13" s="71"/>
    </row>
    <row r="14" spans="1:15" x14ac:dyDescent="0.3">
      <c r="A14" s="129" t="s">
        <v>153</v>
      </c>
      <c r="B14" s="71" t="s">
        <v>146</v>
      </c>
      <c r="C14" s="45" t="s">
        <v>143</v>
      </c>
      <c r="D14" s="130" t="s">
        <v>83</v>
      </c>
      <c r="E14" s="129">
        <v>2</v>
      </c>
      <c r="F14" s="128">
        <v>1</v>
      </c>
      <c r="G14" s="127">
        <v>3</v>
      </c>
      <c r="H14" s="45">
        <v>0</v>
      </c>
      <c r="I14" s="45">
        <v>0</v>
      </c>
      <c r="J14" s="45">
        <f t="shared" si="13"/>
        <v>3</v>
      </c>
      <c r="K14" s="46">
        <f t="shared" ca="1" si="1"/>
        <v>3</v>
      </c>
      <c r="L14" s="45">
        <f t="shared" ca="1" si="14"/>
        <v>6</v>
      </c>
      <c r="M14" s="66">
        <v>20</v>
      </c>
      <c r="N14" s="69" t="str">
        <f t="shared" ca="1" si="15"/>
        <v>ý</v>
      </c>
      <c r="O14" s="71"/>
    </row>
    <row r="15" spans="1:15" x14ac:dyDescent="0.3">
      <c r="A15" s="129" t="s">
        <v>153</v>
      </c>
      <c r="B15" s="71" t="s">
        <v>144</v>
      </c>
      <c r="C15" s="45" t="s">
        <v>143</v>
      </c>
      <c r="D15" s="130" t="s">
        <v>88</v>
      </c>
      <c r="E15" s="129">
        <v>2</v>
      </c>
      <c r="F15" s="128">
        <v>1</v>
      </c>
      <c r="G15" s="127">
        <v>3</v>
      </c>
      <c r="H15" s="45">
        <v>0</v>
      </c>
      <c r="I15" s="45">
        <v>0</v>
      </c>
      <c r="J15" s="45">
        <f t="shared" si="13"/>
        <v>5</v>
      </c>
      <c r="K15" s="46">
        <f t="shared" ca="1" si="1"/>
        <v>18</v>
      </c>
      <c r="L15" s="45">
        <f t="shared" ca="1" si="14"/>
        <v>23</v>
      </c>
      <c r="M15" s="66">
        <v>20</v>
      </c>
      <c r="N15" s="69" t="str">
        <f t="shared" ca="1" si="15"/>
        <v>ý</v>
      </c>
      <c r="O15" s="71"/>
    </row>
    <row r="16" spans="1:15" x14ac:dyDescent="0.3">
      <c r="A16" s="129" t="s">
        <v>153</v>
      </c>
      <c r="B16" s="71" t="s">
        <v>152</v>
      </c>
      <c r="C16" s="45" t="s">
        <v>145</v>
      </c>
      <c r="D16" s="130" t="s">
        <v>83</v>
      </c>
      <c r="E16" s="129">
        <v>2</v>
      </c>
      <c r="F16" s="128">
        <v>1</v>
      </c>
      <c r="G16" s="127">
        <v>3</v>
      </c>
      <c r="H16" s="45">
        <v>0</v>
      </c>
      <c r="I16" s="45">
        <v>0</v>
      </c>
      <c r="J16" s="45">
        <f t="shared" si="13"/>
        <v>3</v>
      </c>
      <c r="K16" s="46">
        <f t="shared" ca="1" si="1"/>
        <v>10</v>
      </c>
      <c r="L16" s="45">
        <f t="shared" ca="1" si="14"/>
        <v>13</v>
      </c>
      <c r="M16" s="66">
        <v>20</v>
      </c>
      <c r="N16" s="69" t="str">
        <f t="shared" ca="1" si="15"/>
        <v>ý</v>
      </c>
      <c r="O16" s="71"/>
    </row>
    <row r="17" spans="1:15" x14ac:dyDescent="0.3">
      <c r="A17" s="125" t="s">
        <v>153</v>
      </c>
      <c r="B17" s="47" t="s">
        <v>138</v>
      </c>
      <c r="C17" s="47" t="s">
        <v>138</v>
      </c>
      <c r="D17" s="126" t="s">
        <v>83</v>
      </c>
      <c r="E17" s="125">
        <v>2</v>
      </c>
      <c r="F17" s="124">
        <v>1</v>
      </c>
      <c r="G17" s="123">
        <v>3</v>
      </c>
      <c r="H17" s="47">
        <v>0</v>
      </c>
      <c r="I17" s="47">
        <v>0</v>
      </c>
      <c r="J17" s="47">
        <f t="shared" si="13"/>
        <v>3</v>
      </c>
      <c r="K17" s="48">
        <f t="shared" ca="1" si="1"/>
        <v>16</v>
      </c>
      <c r="L17" s="47">
        <f t="shared" ca="1" si="14"/>
        <v>19</v>
      </c>
      <c r="M17" s="67">
        <v>20</v>
      </c>
      <c r="N17" s="68" t="str">
        <f t="shared" ca="1" si="15"/>
        <v>ý</v>
      </c>
      <c r="O17" s="122"/>
    </row>
    <row r="18" spans="1:15" x14ac:dyDescent="0.3">
      <c r="A18" s="129" t="s">
        <v>157</v>
      </c>
      <c r="B18" s="71" t="s">
        <v>136</v>
      </c>
      <c r="C18" s="45" t="s">
        <v>137</v>
      </c>
      <c r="D18" s="130" t="s">
        <v>88</v>
      </c>
      <c r="E18" s="129">
        <v>3</v>
      </c>
      <c r="F18" s="128">
        <v>2</v>
      </c>
      <c r="G18" s="127">
        <v>0</v>
      </c>
      <c r="H18" s="45">
        <v>0</v>
      </c>
      <c r="I18" s="45">
        <v>0</v>
      </c>
      <c r="J18" s="45">
        <f t="shared" si="13"/>
        <v>3</v>
      </c>
      <c r="K18" s="46">
        <f t="shared" ca="1" si="1"/>
        <v>18</v>
      </c>
      <c r="L18" s="45">
        <f t="shared" ca="1" si="14"/>
        <v>21</v>
      </c>
      <c r="M18" s="66">
        <v>20</v>
      </c>
      <c r="N18" s="69" t="str">
        <f t="shared" ca="1" si="15"/>
        <v>ý</v>
      </c>
      <c r="O18" s="71"/>
    </row>
    <row r="19" spans="1:15" x14ac:dyDescent="0.3">
      <c r="A19" s="129" t="s">
        <v>158</v>
      </c>
      <c r="B19" s="71" t="s">
        <v>136</v>
      </c>
      <c r="C19" s="45" t="s">
        <v>137</v>
      </c>
      <c r="D19" s="130" t="s">
        <v>83</v>
      </c>
      <c r="E19" s="129">
        <v>3</v>
      </c>
      <c r="F19" s="128">
        <v>2</v>
      </c>
      <c r="G19" s="127">
        <v>0</v>
      </c>
      <c r="H19" s="45">
        <v>0</v>
      </c>
      <c r="I19" s="45">
        <v>0</v>
      </c>
      <c r="J19" s="45">
        <f t="shared" si="13"/>
        <v>5</v>
      </c>
      <c r="K19" s="46">
        <f t="shared" ca="1" si="1"/>
        <v>6</v>
      </c>
      <c r="L19" s="45">
        <f t="shared" ca="1" si="14"/>
        <v>11</v>
      </c>
      <c r="M19" s="66">
        <v>20</v>
      </c>
      <c r="N19" s="69" t="str">
        <f t="shared" ca="1" si="15"/>
        <v>ý</v>
      </c>
      <c r="O19" s="71"/>
    </row>
    <row r="20" spans="1:15" x14ac:dyDescent="0.3">
      <c r="A20" s="129" t="s">
        <v>157</v>
      </c>
      <c r="B20" s="71" t="s">
        <v>146</v>
      </c>
      <c r="C20" s="45" t="s">
        <v>143</v>
      </c>
      <c r="D20" s="130" t="s">
        <v>83</v>
      </c>
      <c r="E20" s="129">
        <v>3</v>
      </c>
      <c r="F20" s="128">
        <v>2</v>
      </c>
      <c r="G20" s="127">
        <v>0</v>
      </c>
      <c r="H20" s="45">
        <v>0</v>
      </c>
      <c r="I20" s="45">
        <v>0</v>
      </c>
      <c r="J20" s="45">
        <f t="shared" si="13"/>
        <v>5</v>
      </c>
      <c r="K20" s="46">
        <f t="shared" ca="1" si="1"/>
        <v>5</v>
      </c>
      <c r="L20" s="45">
        <f t="shared" ca="1" si="14"/>
        <v>10</v>
      </c>
      <c r="M20" s="66">
        <v>20</v>
      </c>
      <c r="N20" s="69" t="str">
        <f t="shared" ca="1" si="15"/>
        <v>ý</v>
      </c>
      <c r="O20" s="71"/>
    </row>
    <row r="21" spans="1:15" x14ac:dyDescent="0.3">
      <c r="A21" s="129" t="s">
        <v>157</v>
      </c>
      <c r="B21" s="71" t="s">
        <v>144</v>
      </c>
      <c r="C21" s="45" t="s">
        <v>143</v>
      </c>
      <c r="D21" s="130" t="s">
        <v>88</v>
      </c>
      <c r="E21" s="129">
        <v>3</v>
      </c>
      <c r="F21" s="128">
        <v>2</v>
      </c>
      <c r="G21" s="127">
        <v>0</v>
      </c>
      <c r="H21" s="45">
        <v>0</v>
      </c>
      <c r="I21" s="45">
        <v>0</v>
      </c>
      <c r="J21" s="45">
        <f t="shared" si="13"/>
        <v>3</v>
      </c>
      <c r="K21" s="46">
        <f t="shared" ca="1" si="1"/>
        <v>5</v>
      </c>
      <c r="L21" s="45">
        <f t="shared" ca="1" si="14"/>
        <v>8</v>
      </c>
      <c r="M21" s="66">
        <v>20</v>
      </c>
      <c r="N21" s="69" t="str">
        <f t="shared" ca="1" si="15"/>
        <v>ý</v>
      </c>
      <c r="O21" s="71"/>
    </row>
    <row r="22" spans="1:15" x14ac:dyDescent="0.3">
      <c r="A22" s="129" t="s">
        <v>157</v>
      </c>
      <c r="B22" s="71" t="s">
        <v>152</v>
      </c>
      <c r="C22" s="45" t="s">
        <v>145</v>
      </c>
      <c r="D22" s="130" t="s">
        <v>83</v>
      </c>
      <c r="E22" s="129">
        <v>3</v>
      </c>
      <c r="F22" s="128">
        <v>2</v>
      </c>
      <c r="G22" s="127">
        <v>0</v>
      </c>
      <c r="H22" s="45">
        <v>0</v>
      </c>
      <c r="I22" s="45">
        <v>0</v>
      </c>
      <c r="J22" s="45">
        <f t="shared" si="13"/>
        <v>5</v>
      </c>
      <c r="K22" s="46">
        <f t="shared" ca="1" si="1"/>
        <v>9</v>
      </c>
      <c r="L22" s="45">
        <f t="shared" ca="1" si="14"/>
        <v>14</v>
      </c>
      <c r="M22" s="66">
        <v>20</v>
      </c>
      <c r="N22" s="69" t="str">
        <f t="shared" ca="1" si="15"/>
        <v>ý</v>
      </c>
      <c r="O22" s="71"/>
    </row>
    <row r="23" spans="1:15" x14ac:dyDescent="0.3">
      <c r="A23" s="125" t="s">
        <v>157</v>
      </c>
      <c r="B23" s="47" t="s">
        <v>138</v>
      </c>
      <c r="C23" s="47" t="s">
        <v>138</v>
      </c>
      <c r="D23" s="126" t="s">
        <v>83</v>
      </c>
      <c r="E23" s="125">
        <v>3</v>
      </c>
      <c r="F23" s="124">
        <v>2</v>
      </c>
      <c r="G23" s="123">
        <v>0</v>
      </c>
      <c r="H23" s="47">
        <v>0</v>
      </c>
      <c r="I23" s="47">
        <v>0</v>
      </c>
      <c r="J23" s="47">
        <f t="shared" si="13"/>
        <v>5</v>
      </c>
      <c r="K23" s="48">
        <f t="shared" ca="1" si="1"/>
        <v>20</v>
      </c>
      <c r="L23" s="47">
        <f t="shared" ca="1" si="14"/>
        <v>25</v>
      </c>
      <c r="M23" s="67">
        <v>20</v>
      </c>
      <c r="N23" s="68" t="str">
        <f t="shared" ca="1" si="15"/>
        <v>þ</v>
      </c>
      <c r="O23" s="122"/>
    </row>
  </sheetData>
  <conditionalFormatting sqref="N4">
    <cfRule type="cellIs" dxfId="50" priority="56" operator="equal">
      <formula>"þ"</formula>
    </cfRule>
  </conditionalFormatting>
  <conditionalFormatting sqref="D4">
    <cfRule type="cellIs" dxfId="49" priority="55" operator="equal">
      <formula>"þ"</formula>
    </cfRule>
  </conditionalFormatting>
  <conditionalFormatting sqref="N10">
    <cfRule type="cellIs" dxfId="48" priority="58" operator="equal">
      <formula>"þ"</formula>
    </cfRule>
  </conditionalFormatting>
  <conditionalFormatting sqref="D10">
    <cfRule type="cellIs" dxfId="47" priority="57" operator="equal">
      <formula>"þ"</formula>
    </cfRule>
  </conditionalFormatting>
  <conditionalFormatting sqref="N2">
    <cfRule type="cellIs" dxfId="46" priority="54" operator="equal">
      <formula>"þ"</formula>
    </cfRule>
  </conditionalFormatting>
  <conditionalFormatting sqref="D2">
    <cfRule type="cellIs" dxfId="45" priority="53" operator="equal">
      <formula>"þ"</formula>
    </cfRule>
  </conditionalFormatting>
  <conditionalFormatting sqref="N6">
    <cfRule type="cellIs" dxfId="44" priority="52" operator="equal">
      <formula>"þ"</formula>
    </cfRule>
  </conditionalFormatting>
  <conditionalFormatting sqref="D6">
    <cfRule type="cellIs" dxfId="43" priority="51" operator="equal">
      <formula>"þ"</formula>
    </cfRule>
  </conditionalFormatting>
  <conditionalFormatting sqref="N3">
    <cfRule type="cellIs" dxfId="42" priority="50" operator="equal">
      <formula>"þ"</formula>
    </cfRule>
  </conditionalFormatting>
  <conditionalFormatting sqref="D3">
    <cfRule type="cellIs" dxfId="41" priority="49" operator="equal">
      <formula>"þ"</formula>
    </cfRule>
  </conditionalFormatting>
  <conditionalFormatting sqref="N13">
    <cfRule type="cellIs" dxfId="40" priority="22" operator="equal">
      <formula>"þ"</formula>
    </cfRule>
  </conditionalFormatting>
  <conditionalFormatting sqref="D13">
    <cfRule type="cellIs" dxfId="39" priority="21" operator="equal">
      <formula>"þ"</formula>
    </cfRule>
  </conditionalFormatting>
  <conditionalFormatting sqref="N12">
    <cfRule type="cellIs" dxfId="38" priority="20" operator="equal">
      <formula>"þ"</formula>
    </cfRule>
  </conditionalFormatting>
  <conditionalFormatting sqref="D12">
    <cfRule type="cellIs" dxfId="37" priority="19" operator="equal">
      <formula>"þ"</formula>
    </cfRule>
  </conditionalFormatting>
  <conditionalFormatting sqref="N5">
    <cfRule type="cellIs" dxfId="36" priority="44" operator="equal">
      <formula>"þ"</formula>
    </cfRule>
  </conditionalFormatting>
  <conditionalFormatting sqref="D5">
    <cfRule type="cellIs" dxfId="35" priority="43" operator="equal">
      <formula>"þ"</formula>
    </cfRule>
  </conditionalFormatting>
  <conditionalFormatting sqref="N8">
    <cfRule type="cellIs" dxfId="34" priority="42" operator="equal">
      <formula>"þ"</formula>
    </cfRule>
  </conditionalFormatting>
  <conditionalFormatting sqref="N9">
    <cfRule type="cellIs" dxfId="33" priority="40" operator="equal">
      <formula>"þ"</formula>
    </cfRule>
  </conditionalFormatting>
  <conditionalFormatting sqref="D8:D9">
    <cfRule type="cellIs" dxfId="32" priority="38" operator="equal">
      <formula>"þ"</formula>
    </cfRule>
  </conditionalFormatting>
  <conditionalFormatting sqref="N7">
    <cfRule type="cellIs" dxfId="31" priority="29" operator="equal">
      <formula>"þ"</formula>
    </cfRule>
  </conditionalFormatting>
  <conditionalFormatting sqref="D7">
    <cfRule type="cellIs" dxfId="30" priority="27" operator="equal">
      <formula>"þ"</formula>
    </cfRule>
  </conditionalFormatting>
  <conditionalFormatting sqref="N11">
    <cfRule type="cellIs" dxfId="29" priority="24" operator="equal">
      <formula>"þ"</formula>
    </cfRule>
  </conditionalFormatting>
  <conditionalFormatting sqref="D11">
    <cfRule type="cellIs" dxfId="28" priority="23" operator="equal">
      <formula>"þ"</formula>
    </cfRule>
  </conditionalFormatting>
  <conditionalFormatting sqref="N17">
    <cfRule type="cellIs" dxfId="27" priority="26" operator="equal">
      <formula>"þ"</formula>
    </cfRule>
  </conditionalFormatting>
  <conditionalFormatting sqref="D17">
    <cfRule type="cellIs" dxfId="26" priority="25" operator="equal">
      <formula>"þ"</formula>
    </cfRule>
  </conditionalFormatting>
  <conditionalFormatting sqref="N15">
    <cfRule type="cellIs" dxfId="25" priority="18" operator="equal">
      <formula>"þ"</formula>
    </cfRule>
  </conditionalFormatting>
  <conditionalFormatting sqref="N16">
    <cfRule type="cellIs" dxfId="24" priority="17" operator="equal">
      <formula>"þ"</formula>
    </cfRule>
  </conditionalFormatting>
  <conditionalFormatting sqref="D15:D16">
    <cfRule type="cellIs" dxfId="23" priority="16" operator="equal">
      <formula>"þ"</formula>
    </cfRule>
  </conditionalFormatting>
  <conditionalFormatting sqref="N14">
    <cfRule type="cellIs" dxfId="22" priority="15" operator="equal">
      <formula>"þ"</formula>
    </cfRule>
  </conditionalFormatting>
  <conditionalFormatting sqref="D14">
    <cfRule type="cellIs" dxfId="21" priority="14" operator="equal">
      <formula>"þ"</formula>
    </cfRule>
  </conditionalFormatting>
  <conditionalFormatting sqref="N23">
    <cfRule type="cellIs" dxfId="20" priority="13" operator="equal">
      <formula>"þ"</formula>
    </cfRule>
  </conditionalFormatting>
  <conditionalFormatting sqref="D23">
    <cfRule type="cellIs" dxfId="19" priority="12" operator="equal">
      <formula>"þ"</formula>
    </cfRule>
  </conditionalFormatting>
  <conditionalFormatting sqref="N19">
    <cfRule type="cellIs" dxfId="18" priority="9" operator="equal">
      <formula>"þ"</formula>
    </cfRule>
  </conditionalFormatting>
  <conditionalFormatting sqref="D19">
    <cfRule type="cellIs" dxfId="17" priority="8" operator="equal">
      <formula>"þ"</formula>
    </cfRule>
  </conditionalFormatting>
  <conditionalFormatting sqref="N18">
    <cfRule type="cellIs" dxfId="16" priority="7" operator="equal">
      <formula>"þ"</formula>
    </cfRule>
  </conditionalFormatting>
  <conditionalFormatting sqref="D18">
    <cfRule type="cellIs" dxfId="15" priority="6" operator="equal">
      <formula>"þ"</formula>
    </cfRule>
  </conditionalFormatting>
  <conditionalFormatting sqref="N21">
    <cfRule type="cellIs" dxfId="14" priority="5" operator="equal">
      <formula>"þ"</formula>
    </cfRule>
  </conditionalFormatting>
  <conditionalFormatting sqref="N22">
    <cfRule type="cellIs" dxfId="13" priority="4" operator="equal">
      <formula>"þ"</formula>
    </cfRule>
  </conditionalFormatting>
  <conditionalFormatting sqref="D21:D22">
    <cfRule type="cellIs" dxfId="12" priority="3" operator="equal">
      <formula>"þ"</formula>
    </cfRule>
  </conditionalFormatting>
  <conditionalFormatting sqref="N20">
    <cfRule type="cellIs" dxfId="11" priority="2" operator="equal">
      <formula>"þ"</formula>
    </cfRule>
  </conditionalFormatting>
  <conditionalFormatting sqref="D20">
    <cfRule type="cellIs" dxfId="10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9.5" style="18" bestFit="1" customWidth="1"/>
    <col min="8" max="8" width="13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0" t="s">
        <v>0</v>
      </c>
      <c r="B1" s="90" t="s">
        <v>66</v>
      </c>
      <c r="C1" s="90" t="s">
        <v>40</v>
      </c>
      <c r="D1" s="91" t="s">
        <v>3</v>
      </c>
      <c r="E1" s="90" t="s">
        <v>41</v>
      </c>
      <c r="F1" s="18"/>
      <c r="G1" s="90" t="s">
        <v>0</v>
      </c>
      <c r="H1" s="90" t="s">
        <v>109</v>
      </c>
      <c r="I1" s="90" t="s">
        <v>40</v>
      </c>
      <c r="J1" s="91" t="s">
        <v>3</v>
      </c>
      <c r="K1" s="90" t="s">
        <v>41</v>
      </c>
    </row>
    <row r="2" spans="1:11" x14ac:dyDescent="0.3">
      <c r="A2" s="193" t="s">
        <v>132</v>
      </c>
      <c r="B2" s="5" t="s">
        <v>42</v>
      </c>
      <c r="C2" s="211">
        <v>6</v>
      </c>
      <c r="D2" s="93">
        <f t="shared" ref="D2:D11" ca="1" si="0">RANDBETWEEN(1,20)</f>
        <v>17</v>
      </c>
      <c r="E2" s="92">
        <f t="shared" ref="E2:E7" ca="1" si="1">D2+C2</f>
        <v>23</v>
      </c>
      <c r="G2" s="187"/>
      <c r="H2" s="188"/>
      <c r="I2" s="189">
        <v>3</v>
      </c>
      <c r="J2" s="93">
        <f t="shared" ref="J2:J4" ca="1" si="2">RANDBETWEEN(1,20)</f>
        <v>2</v>
      </c>
      <c r="K2" s="92">
        <f t="shared" ref="K2" ca="1" si="3">J2+I2</f>
        <v>5</v>
      </c>
    </row>
    <row r="3" spans="1:11" x14ac:dyDescent="0.3">
      <c r="A3" s="192" t="s">
        <v>132</v>
      </c>
      <c r="B3" s="5" t="s">
        <v>43</v>
      </c>
      <c r="C3" s="211">
        <v>5</v>
      </c>
      <c r="D3" s="46">
        <f t="shared" ca="1" si="0"/>
        <v>15</v>
      </c>
      <c r="E3" s="45">
        <f t="shared" ca="1" si="1"/>
        <v>20</v>
      </c>
      <c r="G3" s="198" t="s">
        <v>105</v>
      </c>
      <c r="H3" s="188" t="s">
        <v>110</v>
      </c>
      <c r="I3" s="199">
        <v>2</v>
      </c>
      <c r="J3" s="200">
        <f t="shared" ca="1" si="2"/>
        <v>10</v>
      </c>
      <c r="K3" s="201">
        <f t="shared" ref="K3" ca="1" si="4">J3+I3</f>
        <v>12</v>
      </c>
    </row>
    <row r="4" spans="1:11" x14ac:dyDescent="0.3">
      <c r="A4" s="194" t="s">
        <v>132</v>
      </c>
      <c r="B4" s="94" t="s">
        <v>44</v>
      </c>
      <c r="C4" s="212">
        <v>4</v>
      </c>
      <c r="D4" s="48">
        <f t="shared" ca="1" si="0"/>
        <v>4</v>
      </c>
      <c r="E4" s="47">
        <f t="shared" ca="1" si="1"/>
        <v>8</v>
      </c>
      <c r="G4" s="198" t="s">
        <v>105</v>
      </c>
      <c r="H4" s="188" t="s">
        <v>124</v>
      </c>
      <c r="I4" s="199">
        <v>3</v>
      </c>
      <c r="J4" s="200">
        <f t="shared" ca="1" si="2"/>
        <v>9</v>
      </c>
      <c r="K4" s="201">
        <f t="shared" ref="K4" ca="1" si="5">J4+I4</f>
        <v>12</v>
      </c>
    </row>
    <row r="5" spans="1:11" x14ac:dyDescent="0.3">
      <c r="A5" s="194" t="s">
        <v>132</v>
      </c>
      <c r="B5" s="94" t="s">
        <v>122</v>
      </c>
      <c r="C5" s="212">
        <v>4</v>
      </c>
      <c r="D5" s="48">
        <f t="shared" ca="1" si="0"/>
        <v>7</v>
      </c>
      <c r="E5" s="47">
        <f t="shared" ca="1" si="1"/>
        <v>11</v>
      </c>
      <c r="G5" s="196"/>
      <c r="H5" s="5" t="s">
        <v>42</v>
      </c>
      <c r="I5" s="95">
        <v>12</v>
      </c>
      <c r="J5" s="46">
        <f ca="1">RANDBETWEEN(1,20)</f>
        <v>13</v>
      </c>
      <c r="K5" s="45">
        <f ca="1">J5+I5</f>
        <v>25</v>
      </c>
    </row>
    <row r="6" spans="1:11" x14ac:dyDescent="0.3">
      <c r="A6" s="194" t="s">
        <v>132</v>
      </c>
      <c r="B6" s="94" t="s">
        <v>99</v>
      </c>
      <c r="C6" s="212">
        <v>5</v>
      </c>
      <c r="D6" s="48">
        <f t="shared" ca="1" si="0"/>
        <v>4</v>
      </c>
      <c r="E6" s="47">
        <f t="shared" ca="1" si="1"/>
        <v>9</v>
      </c>
      <c r="G6" s="196"/>
      <c r="H6" s="5" t="s">
        <v>43</v>
      </c>
      <c r="I6" s="95">
        <v>2</v>
      </c>
      <c r="J6" s="46">
        <f ca="1">RANDBETWEEN(1,20)</f>
        <v>4</v>
      </c>
      <c r="K6" s="45">
        <f ca="1">J6+I6</f>
        <v>6</v>
      </c>
    </row>
    <row r="7" spans="1:11" x14ac:dyDescent="0.3">
      <c r="A7" s="194" t="s">
        <v>132</v>
      </c>
      <c r="B7" s="94" t="s">
        <v>140</v>
      </c>
      <c r="C7" s="212">
        <v>6</v>
      </c>
      <c r="D7" s="48">
        <f t="shared" ca="1" si="0"/>
        <v>14</v>
      </c>
      <c r="E7" s="47">
        <f t="shared" ca="1" si="1"/>
        <v>20</v>
      </c>
      <c r="G7" s="197"/>
      <c r="H7" s="94" t="s">
        <v>44</v>
      </c>
      <c r="I7" s="96">
        <v>3</v>
      </c>
      <c r="J7" s="48">
        <f ca="1">RANDBETWEEN(1,20)</f>
        <v>19</v>
      </c>
      <c r="K7" s="47">
        <f ca="1">J7+I7</f>
        <v>22</v>
      </c>
    </row>
    <row r="8" spans="1:11" x14ac:dyDescent="0.3">
      <c r="A8" s="194" t="s">
        <v>132</v>
      </c>
      <c r="B8" s="94" t="s">
        <v>133</v>
      </c>
      <c r="C8" s="212">
        <v>4</v>
      </c>
      <c r="D8" s="48">
        <f t="shared" ca="1" si="0"/>
        <v>6</v>
      </c>
      <c r="E8" s="47">
        <f t="shared" ref="E8:E11" ca="1" si="6">D8+C8</f>
        <v>10</v>
      </c>
      <c r="G8" s="197"/>
      <c r="H8" s="94" t="s">
        <v>121</v>
      </c>
      <c r="I8" s="96">
        <v>8</v>
      </c>
      <c r="J8" s="48">
        <f ca="1">RANDBETWEEN(1,20)</f>
        <v>19</v>
      </c>
      <c r="K8" s="47">
        <f t="shared" ref="K8" ca="1" si="7">J8+I8</f>
        <v>27</v>
      </c>
    </row>
    <row r="9" spans="1:11" x14ac:dyDescent="0.3">
      <c r="A9" s="194" t="s">
        <v>132</v>
      </c>
      <c r="B9" s="94" t="s">
        <v>134</v>
      </c>
      <c r="C9" s="212">
        <v>4</v>
      </c>
      <c r="D9" s="48">
        <f t="shared" ca="1" si="0"/>
        <v>6</v>
      </c>
      <c r="E9" s="47">
        <f t="shared" ca="1" si="6"/>
        <v>10</v>
      </c>
    </row>
    <row r="10" spans="1:11" x14ac:dyDescent="0.3">
      <c r="A10" s="194" t="s">
        <v>132</v>
      </c>
      <c r="B10" s="94" t="s">
        <v>100</v>
      </c>
      <c r="C10" s="212">
        <v>4</v>
      </c>
      <c r="D10" s="48">
        <f t="shared" ca="1" si="0"/>
        <v>11</v>
      </c>
      <c r="E10" s="47">
        <f t="shared" ca="1" si="6"/>
        <v>15</v>
      </c>
    </row>
    <row r="11" spans="1:11" x14ac:dyDescent="0.3">
      <c r="A11" s="194" t="s">
        <v>132</v>
      </c>
      <c r="B11" s="94" t="s">
        <v>148</v>
      </c>
      <c r="C11" s="212">
        <v>1</v>
      </c>
      <c r="D11" s="48">
        <f t="shared" ca="1" si="0"/>
        <v>10</v>
      </c>
      <c r="E11" s="47">
        <f t="shared" ca="1" si="6"/>
        <v>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8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39843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9" customWidth="1"/>
    <col min="8" max="8" width="2.8984375" style="49" bestFit="1" customWidth="1"/>
    <col min="9" max="9" width="6.19921875" style="49" bestFit="1" customWidth="1"/>
    <col min="10" max="10" width="7.296875" style="49" bestFit="1" customWidth="1"/>
    <col min="11" max="11" width="4.296875" style="49" bestFit="1" customWidth="1"/>
    <col min="12" max="12" width="4.796875" style="49" bestFit="1" customWidth="1"/>
    <col min="13" max="13" width="4.69921875" style="49" bestFit="1" customWidth="1"/>
    <col min="14" max="14" width="7.5" style="49" bestFit="1" customWidth="1"/>
    <col min="15" max="15" width="5.3984375" style="49" bestFit="1" customWidth="1"/>
    <col min="16" max="16" width="5" style="49" bestFit="1" customWidth="1"/>
    <col min="17" max="18" width="6.09765625" style="49" bestFit="1" customWidth="1"/>
    <col min="19" max="19" width="4.59765625" style="49" bestFit="1" customWidth="1"/>
    <col min="20" max="20" width="5.796875" style="49" bestFit="1" customWidth="1"/>
    <col min="21" max="21" width="6.69921875" style="49" bestFit="1" customWidth="1"/>
    <col min="22" max="22" width="9" style="49" bestFit="1" customWidth="1"/>
    <col min="23" max="23" width="7.796875" style="49" bestFit="1" customWidth="1"/>
    <col min="24" max="24" width="8.796875" style="49" bestFit="1" customWidth="1"/>
    <col min="25" max="25" width="5.69921875" style="49" bestFit="1" customWidth="1"/>
    <col min="26" max="26" width="7.3984375" style="49" bestFit="1" customWidth="1"/>
    <col min="27" max="27" width="4.3984375" style="49" bestFit="1" customWidth="1"/>
    <col min="28" max="28" width="6.69921875" style="49" hidden="1" customWidth="1"/>
    <col min="29" max="29" width="7.59765625" style="49" bestFit="1" customWidth="1"/>
    <col min="30" max="30" width="2.296875" style="49" customWidth="1"/>
    <col min="31" max="31" width="7.796875" style="49" bestFit="1" customWidth="1"/>
    <col min="32" max="16384" width="9.69921875" style="49"/>
  </cols>
  <sheetData>
    <row r="1" spans="1:31" s="16" customFormat="1" ht="32.4" thickTop="1" thickBot="1" x14ac:dyDescent="0.35">
      <c r="A1" s="30" t="s">
        <v>0</v>
      </c>
      <c r="B1" s="184" t="s">
        <v>115</v>
      </c>
      <c r="C1" s="50" t="s">
        <v>46</v>
      </c>
      <c r="D1" s="51" t="s">
        <v>45</v>
      </c>
      <c r="E1" s="52" t="s">
        <v>47</v>
      </c>
      <c r="F1" s="43" t="s">
        <v>68</v>
      </c>
      <c r="G1" s="41" t="s">
        <v>48</v>
      </c>
      <c r="H1" s="42"/>
      <c r="I1" s="29" t="s">
        <v>49</v>
      </c>
      <c r="J1" s="15" t="s">
        <v>50</v>
      </c>
      <c r="K1" s="17" t="s">
        <v>51</v>
      </c>
      <c r="L1" s="20" t="s">
        <v>52</v>
      </c>
      <c r="M1" s="21" t="s">
        <v>53</v>
      </c>
      <c r="N1" s="22" t="s">
        <v>54</v>
      </c>
      <c r="O1" s="24" t="s">
        <v>55</v>
      </c>
      <c r="P1" s="25" t="s">
        <v>72</v>
      </c>
      <c r="Q1" s="53" t="s">
        <v>69</v>
      </c>
      <c r="R1" s="26" t="s">
        <v>56</v>
      </c>
      <c r="S1" s="27" t="s">
        <v>57</v>
      </c>
      <c r="T1" s="28" t="s">
        <v>70</v>
      </c>
      <c r="U1" s="23" t="s">
        <v>73</v>
      </c>
      <c r="V1" s="31" t="s">
        <v>58</v>
      </c>
      <c r="W1" s="32" t="s">
        <v>59</v>
      </c>
      <c r="X1" s="35" t="s">
        <v>60</v>
      </c>
      <c r="Y1" s="54" t="s">
        <v>71</v>
      </c>
      <c r="Z1" s="36" t="s">
        <v>61</v>
      </c>
      <c r="AA1" s="34" t="s">
        <v>62</v>
      </c>
      <c r="AB1" s="32" t="s">
        <v>63</v>
      </c>
      <c r="AC1" s="33" t="s">
        <v>64</v>
      </c>
      <c r="AE1" s="203" t="s">
        <v>120</v>
      </c>
    </row>
    <row r="2" spans="1:31" ht="18.600000000000001" thickTop="1" x14ac:dyDescent="0.3">
      <c r="A2" s="159" t="s">
        <v>104</v>
      </c>
      <c r="B2" s="185">
        <v>1</v>
      </c>
      <c r="C2" s="97">
        <v>11</v>
      </c>
      <c r="D2" s="120">
        <v>21</v>
      </c>
      <c r="E2" s="102">
        <v>22</v>
      </c>
      <c r="F2" s="160">
        <v>0</v>
      </c>
      <c r="G2" s="191" t="s">
        <v>117</v>
      </c>
      <c r="H2" s="161">
        <v>5</v>
      </c>
      <c r="I2" s="162"/>
      <c r="J2" s="163"/>
      <c r="K2" s="164"/>
      <c r="L2" s="158"/>
      <c r="M2" s="165"/>
      <c r="N2" s="183" t="s">
        <v>114</v>
      </c>
      <c r="O2" s="166"/>
      <c r="P2" s="167"/>
      <c r="Q2" s="177" t="s">
        <v>103</v>
      </c>
      <c r="R2" s="173"/>
      <c r="S2" s="179" t="s">
        <v>103</v>
      </c>
      <c r="T2" s="168"/>
      <c r="U2" s="169"/>
      <c r="V2" s="98"/>
      <c r="W2" s="99">
        <f t="shared" ref="W2:W8" si="0">SUM(I2:V2)</f>
        <v>0</v>
      </c>
      <c r="X2" s="170"/>
      <c r="Y2" s="171"/>
      <c r="Z2" s="172"/>
      <c r="AA2" s="100">
        <v>36</v>
      </c>
      <c r="AB2" s="58">
        <f t="shared" ref="AB2:AB4" si="1">SUM(Z2:AA2)-(W2+X2)</f>
        <v>36</v>
      </c>
      <c r="AC2" s="153">
        <f t="shared" ref="AC2:AC4" si="2">SMALL(AA2:AB2,1)+Y2</f>
        <v>36</v>
      </c>
      <c r="AE2" s="204"/>
    </row>
    <row r="3" spans="1:31" ht="18" x14ac:dyDescent="0.3">
      <c r="A3" s="101" t="s">
        <v>105</v>
      </c>
      <c r="B3" s="186">
        <v>1</v>
      </c>
      <c r="C3" s="97">
        <v>12</v>
      </c>
      <c r="D3" s="120">
        <v>17</v>
      </c>
      <c r="E3" s="102">
        <v>19</v>
      </c>
      <c r="F3" s="103">
        <v>0</v>
      </c>
      <c r="G3" s="104" t="s">
        <v>65</v>
      </c>
      <c r="H3" s="105">
        <v>0</v>
      </c>
      <c r="I3" s="106"/>
      <c r="J3" s="107"/>
      <c r="K3" s="108"/>
      <c r="L3" s="158"/>
      <c r="M3" s="109"/>
      <c r="N3" s="110"/>
      <c r="O3" s="111"/>
      <c r="P3" s="112"/>
      <c r="Q3" s="178" t="s">
        <v>103</v>
      </c>
      <c r="R3" s="121"/>
      <c r="S3" s="114"/>
      <c r="T3" s="115"/>
      <c r="U3" s="116"/>
      <c r="V3" s="98"/>
      <c r="W3" s="99">
        <f t="shared" si="0"/>
        <v>0</v>
      </c>
      <c r="X3" s="117"/>
      <c r="Y3" s="118"/>
      <c r="Z3" s="119"/>
      <c r="AA3" s="100">
        <v>42</v>
      </c>
      <c r="AB3" s="58">
        <f t="shared" si="1"/>
        <v>42</v>
      </c>
      <c r="AC3" s="153">
        <f t="shared" si="2"/>
        <v>42</v>
      </c>
      <c r="AE3" s="205"/>
    </row>
    <row r="4" spans="1:31" ht="18" x14ac:dyDescent="0.3">
      <c r="A4" s="101" t="s">
        <v>106</v>
      </c>
      <c r="B4" s="186">
        <v>1</v>
      </c>
      <c r="C4" s="97">
        <v>14</v>
      </c>
      <c r="D4" s="214">
        <f>15+4</f>
        <v>19</v>
      </c>
      <c r="E4" s="202">
        <f>18+4</f>
        <v>22</v>
      </c>
      <c r="F4" s="103">
        <v>0</v>
      </c>
      <c r="G4" s="152" t="s">
        <v>65</v>
      </c>
      <c r="H4" s="105">
        <v>0</v>
      </c>
      <c r="I4" s="106"/>
      <c r="J4" s="107"/>
      <c r="K4" s="108"/>
      <c r="L4" s="158"/>
      <c r="M4" s="180"/>
      <c r="N4" s="154"/>
      <c r="O4" s="111"/>
      <c r="P4" s="112"/>
      <c r="Q4" s="178" t="s">
        <v>103</v>
      </c>
      <c r="R4" s="174" t="s">
        <v>103</v>
      </c>
      <c r="S4" s="114"/>
      <c r="T4" s="115"/>
      <c r="U4" s="116"/>
      <c r="V4" s="98"/>
      <c r="W4" s="99">
        <f t="shared" si="0"/>
        <v>0</v>
      </c>
      <c r="X4" s="117"/>
      <c r="Y4" s="118"/>
      <c r="Z4" s="119"/>
      <c r="AA4" s="100">
        <v>31</v>
      </c>
      <c r="AB4" s="58">
        <f t="shared" si="1"/>
        <v>31</v>
      </c>
      <c r="AC4" s="153">
        <f t="shared" si="2"/>
        <v>31</v>
      </c>
      <c r="AE4" s="205"/>
    </row>
    <row r="5" spans="1:31" ht="18" x14ac:dyDescent="0.3">
      <c r="A5" s="101" t="s">
        <v>125</v>
      </c>
      <c r="B5" s="186">
        <v>1</v>
      </c>
      <c r="C5" s="97">
        <v>11</v>
      </c>
      <c r="D5" s="120">
        <v>16</v>
      </c>
      <c r="E5" s="102">
        <v>17</v>
      </c>
      <c r="F5" s="103">
        <v>0</v>
      </c>
      <c r="G5" s="152" t="s">
        <v>65</v>
      </c>
      <c r="H5" s="105">
        <v>0</v>
      </c>
      <c r="I5" s="106">
        <v>1</v>
      </c>
      <c r="J5" s="107"/>
      <c r="K5" s="108"/>
      <c r="L5" s="158"/>
      <c r="M5" s="180"/>
      <c r="N5" s="154"/>
      <c r="O5" s="111"/>
      <c r="P5" s="112"/>
      <c r="Q5" s="178" t="s">
        <v>103</v>
      </c>
      <c r="R5" s="121"/>
      <c r="S5" s="114"/>
      <c r="T5" s="115"/>
      <c r="U5" s="116"/>
      <c r="V5" s="98"/>
      <c r="W5" s="99">
        <f t="shared" si="0"/>
        <v>1</v>
      </c>
      <c r="X5" s="117"/>
      <c r="Y5" s="118"/>
      <c r="Z5" s="119"/>
      <c r="AA5" s="100">
        <v>42</v>
      </c>
      <c r="AB5" s="58">
        <f t="shared" ref="AB5" si="3">SUM(Z5:AA5)-(W5+X5)</f>
        <v>41</v>
      </c>
      <c r="AC5" s="153">
        <f t="shared" ref="AC5:AC6" si="4">SMALL(AA5:AB5,1)+Y5</f>
        <v>41</v>
      </c>
      <c r="AE5" s="205"/>
    </row>
    <row r="6" spans="1:31" x14ac:dyDescent="0.3">
      <c r="A6" s="215" t="s">
        <v>149</v>
      </c>
      <c r="B6" s="217">
        <v>2</v>
      </c>
      <c r="C6" s="97">
        <v>10</v>
      </c>
      <c r="D6" s="120">
        <v>13</v>
      </c>
      <c r="E6" s="102">
        <v>13</v>
      </c>
      <c r="F6" s="103">
        <v>0</v>
      </c>
      <c r="G6" s="152" t="s">
        <v>141</v>
      </c>
      <c r="H6" s="105">
        <v>10</v>
      </c>
      <c r="I6" s="106">
        <v>7</v>
      </c>
      <c r="J6" s="107"/>
      <c r="K6" s="108"/>
      <c r="L6" s="158"/>
      <c r="M6" s="180"/>
      <c r="N6" s="154"/>
      <c r="O6" s="111"/>
      <c r="P6" s="213" t="s">
        <v>103</v>
      </c>
      <c r="Q6" s="113"/>
      <c r="R6" s="121"/>
      <c r="S6" s="179" t="s">
        <v>103</v>
      </c>
      <c r="T6" s="115"/>
      <c r="U6" s="116"/>
      <c r="V6" s="98"/>
      <c r="W6" s="99">
        <f t="shared" si="0"/>
        <v>7</v>
      </c>
      <c r="X6" s="117">
        <v>9</v>
      </c>
      <c r="Y6" s="118"/>
      <c r="Z6" s="119"/>
      <c r="AA6" s="100">
        <v>6</v>
      </c>
      <c r="AB6" s="58">
        <f t="shared" ref="AB6" si="5">SUM(Z6:AA6)-(W6+X6)</f>
        <v>-10</v>
      </c>
      <c r="AC6" s="153">
        <f t="shared" si="4"/>
        <v>-10</v>
      </c>
      <c r="AE6" s="205"/>
    </row>
    <row r="7" spans="1:31" x14ac:dyDescent="0.3">
      <c r="A7" s="215" t="s">
        <v>150</v>
      </c>
      <c r="B7" s="217">
        <v>2</v>
      </c>
      <c r="C7" s="97">
        <v>13</v>
      </c>
      <c r="D7" s="120">
        <v>13</v>
      </c>
      <c r="E7" s="102">
        <v>16</v>
      </c>
      <c r="F7" s="103">
        <v>0</v>
      </c>
      <c r="G7" s="152" t="s">
        <v>141</v>
      </c>
      <c r="H7" s="105">
        <v>10</v>
      </c>
      <c r="I7" s="106">
        <v>14</v>
      </c>
      <c r="J7" s="107"/>
      <c r="K7" s="108"/>
      <c r="L7" s="158"/>
      <c r="M7" s="180"/>
      <c r="N7" s="154"/>
      <c r="O7" s="111"/>
      <c r="P7" s="213" t="s">
        <v>103</v>
      </c>
      <c r="Q7" s="113"/>
      <c r="R7" s="121"/>
      <c r="S7" s="179" t="s">
        <v>103</v>
      </c>
      <c r="T7" s="115"/>
      <c r="U7" s="116"/>
      <c r="V7" s="98"/>
      <c r="W7" s="99">
        <f t="shared" si="0"/>
        <v>14</v>
      </c>
      <c r="X7" s="117">
        <v>10</v>
      </c>
      <c r="Y7" s="118"/>
      <c r="Z7" s="119"/>
      <c r="AA7" s="100">
        <v>14</v>
      </c>
      <c r="AB7" s="58">
        <f t="shared" ref="AB7" si="6">SUM(Z7:AA7)-(W7+X7)</f>
        <v>-10</v>
      </c>
      <c r="AC7" s="153">
        <f t="shared" ref="AC7" si="7">SMALL(AA7:AB7,1)+Y7</f>
        <v>-10</v>
      </c>
      <c r="AE7" s="205"/>
    </row>
    <row r="8" spans="1:31" x14ac:dyDescent="0.3">
      <c r="A8" s="215" t="s">
        <v>159</v>
      </c>
      <c r="B8" s="217">
        <v>2</v>
      </c>
      <c r="C8" s="97">
        <v>11</v>
      </c>
      <c r="D8" s="120">
        <v>14</v>
      </c>
      <c r="E8" s="102">
        <v>15</v>
      </c>
      <c r="F8" s="103">
        <v>0</v>
      </c>
      <c r="G8" s="152" t="s">
        <v>141</v>
      </c>
      <c r="H8" s="105">
        <v>10</v>
      </c>
      <c r="I8" s="106">
        <v>16</v>
      </c>
      <c r="J8" s="107">
        <v>6</v>
      </c>
      <c r="K8" s="108"/>
      <c r="L8" s="158"/>
      <c r="M8" s="180"/>
      <c r="N8" s="154"/>
      <c r="O8" s="111"/>
      <c r="P8" s="213" t="s">
        <v>103</v>
      </c>
      <c r="Q8" s="113"/>
      <c r="R8" s="121"/>
      <c r="S8" s="179" t="s">
        <v>103</v>
      </c>
      <c r="T8" s="115"/>
      <c r="U8" s="116"/>
      <c r="V8" s="98"/>
      <c r="W8" s="99">
        <f t="shared" si="0"/>
        <v>22</v>
      </c>
      <c r="X8" s="117">
        <v>1</v>
      </c>
      <c r="Y8" s="118"/>
      <c r="Z8" s="119"/>
      <c r="AA8" s="100">
        <v>13</v>
      </c>
      <c r="AB8" s="58">
        <f t="shared" ref="AB8" si="8">SUM(Z8:AA8)-(W8+X8)</f>
        <v>-10</v>
      </c>
      <c r="AC8" s="153">
        <f t="shared" ref="AC8" si="9">SMALL(AA8:AB8,1)+Y8</f>
        <v>-10</v>
      </c>
      <c r="AE8" s="205"/>
    </row>
  </sheetData>
  <sortState xmlns:xlrd2="http://schemas.microsoft.com/office/spreadsheetml/2017/richdata2" ref="A2:AC4">
    <sortCondition ref="A2:A4"/>
  </sortState>
  <conditionalFormatting sqref="AC2 AC4 AC8">
    <cfRule type="cellIs" dxfId="9" priority="169" stopIfTrue="1" operator="lessThan">
      <formula>0.5</formula>
    </cfRule>
    <cfRule type="cellIs" dxfId="8" priority="170" operator="lessThan">
      <formula>0.5*AA2</formula>
    </cfRule>
  </conditionalFormatting>
  <conditionalFormatting sqref="AC3">
    <cfRule type="cellIs" dxfId="7" priority="67" stopIfTrue="1" operator="lessThan">
      <formula>0.5</formula>
    </cfRule>
    <cfRule type="cellIs" dxfId="6" priority="68" operator="lessThan">
      <formula>0.5*AA3</formula>
    </cfRule>
  </conditionalFormatting>
  <conditionalFormatting sqref="AC5">
    <cfRule type="cellIs" dxfId="5" priority="17" stopIfTrue="1" operator="lessThan">
      <formula>0.5</formula>
    </cfRule>
    <cfRule type="cellIs" dxfId="4" priority="18" operator="lessThan">
      <formula>0.5*AA5</formula>
    </cfRule>
  </conditionalFormatting>
  <conditionalFormatting sqref="AC6">
    <cfRule type="cellIs" dxfId="3" priority="15" stopIfTrue="1" operator="lessThan">
      <formula>0.5</formula>
    </cfRule>
    <cfRule type="cellIs" dxfId="2" priority="16" operator="lessThan">
      <formula>0.5*AA6</formula>
    </cfRule>
  </conditionalFormatting>
  <conditionalFormatting sqref="AC7">
    <cfRule type="cellIs" dxfId="1" priority="13" stopIfTrue="1" operator="lessThan">
      <formula>0.5</formula>
    </cfRule>
    <cfRule type="cellIs" dxfId="0" priority="14" operator="lessThan">
      <formula>0.5*AA7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8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6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7</v>
      </c>
      <c r="E3" s="10">
        <f ca="1">RANDBETWEEN(1,4)+RANDBETWEEN(1,4)+RANDBETWEEN(1,4)</f>
        <v>9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20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2</v>
      </c>
      <c r="D4" s="10">
        <f ca="1">RANDBETWEEN(1,6)+RANDBETWEEN(1,6)</f>
        <v>7</v>
      </c>
      <c r="E4" s="10">
        <f ca="1">RANDBETWEEN(1,6)+RANDBETWEEN(1,6)+RANDBETWEEN(1,6)</f>
        <v>11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16</v>
      </c>
      <c r="H4" s="11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1</v>
      </c>
      <c r="D5" s="10">
        <f ca="1">RANDBETWEEN(1,8)+RANDBETWEEN(1,8)</f>
        <v>14</v>
      </c>
      <c r="E5" s="10">
        <f ca="1">RANDBETWEEN(1,8)+RANDBETWEEN(1,8)+RANDBETWEEN(1,8)</f>
        <v>18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21</v>
      </c>
      <c r="H5" s="11">
        <f ca="1">RANDBETWEEN(1,8)+RANDBETWEEN(1,8)+RANDBETWEEN(1,8)+RANDBETWEEN(1,8)+RANDBETWEEN(1,8)+RANDBETWEEN(1,8)</f>
        <v>29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10</v>
      </c>
      <c r="D6" s="10">
        <f ca="1">RANDBETWEEN(1,10)+RANDBETWEEN(1,10)</f>
        <v>7</v>
      </c>
      <c r="E6" s="10">
        <f ca="1">RANDBETWEEN(1,10)+RANDBETWEEN(1,10)+RANDBETWEEN(1,10)</f>
        <v>15</v>
      </c>
      <c r="F6" s="10">
        <f ca="1">RANDBETWEEN(1,10)+RANDBETWEEN(1,10)+RANDBETWEEN(1,10)+RANDBETWEEN(1,10)</f>
        <v>9</v>
      </c>
      <c r="G6" s="10">
        <f ca="1">RANDBETWEEN(1,10)+RANDBETWEEN(1,10)+RANDBETWEEN(1,10)+RANDBETWEEN(1,10)+RANDBETWEEN(1,10)</f>
        <v>18</v>
      </c>
      <c r="H6" s="11">
        <f ca="1">RANDBETWEEN(1,10)+RANDBETWEEN(1,10)+RANDBETWEEN(1,10)+RANDBETWEEN(1,10)+RANDBETWEEN(1,10)+RANDBETWEEN(1,10)</f>
        <v>39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5</v>
      </c>
      <c r="D7" s="10">
        <f ca="1">RANDBETWEEN(1,12)+RANDBETWEEN(1,12)</f>
        <v>6</v>
      </c>
      <c r="E7" s="10">
        <f ca="1">RANDBETWEEN(1,12)+RANDBETWEEN(1,12)+RANDBETWEEN(1,12)</f>
        <v>22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35</v>
      </c>
      <c r="H7" s="11">
        <f ca="1">RANDBETWEEN(1,12)+RANDBETWEEN(1,12)+RANDBETWEEN(1,12)+RANDBETWEEN(1,12)+RANDBETWEEN(1,12)+RANDBETWEEN(1,12)</f>
        <v>18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3</v>
      </c>
      <c r="D8" s="10">
        <f ca="1">RANDBETWEEN(1,20)+RANDBETWEEN(1,20)</f>
        <v>25</v>
      </c>
      <c r="E8" s="10">
        <f ca="1">RANDBETWEEN(1,20)+RANDBETWEEN(1,20)+RANDBETWEEN(1,20)</f>
        <v>33</v>
      </c>
      <c r="F8" s="10">
        <f ca="1">RANDBETWEEN(1,20)+RANDBETWEEN(1,20)+RANDBETWEEN(1,20)+RANDBETWEEN(1,20)</f>
        <v>49</v>
      </c>
      <c r="G8" s="10">
        <f ca="1">RANDBETWEEN(1,20)+RANDBETWEEN(1,20)+RANDBETWEEN(1,20)+RANDBETWEEN(1,20)+RANDBETWEEN(1,20)</f>
        <v>50</v>
      </c>
      <c r="H8" s="11">
        <f ca="1">RANDBETWEEN(1,20)+RANDBETWEEN(1,20)+RANDBETWEEN(1,20)+RANDBETWEEN(1,20)+RANDBETWEEN(1,20)+RANDBETWEEN(1,20)</f>
        <v>78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54</v>
      </c>
      <c r="D9" s="13">
        <f ca="1">RANDBETWEEN(1,100)+RANDBETWEEN(1,100)</f>
        <v>81</v>
      </c>
      <c r="E9" s="13">
        <f ca="1">RANDBETWEEN(1,100)+RANDBETWEEN(1,100)+RANDBETWEEN(1,100)</f>
        <v>249</v>
      </c>
      <c r="F9" s="13">
        <f ca="1">RANDBETWEEN(1,100)+RANDBETWEEN(1,100)+RANDBETWEEN(1,100)+RANDBETWEEN(1,100)</f>
        <v>123</v>
      </c>
      <c r="G9" s="13">
        <f ca="1">RANDBETWEEN(1,100)+RANDBETWEEN(1,100)+RANDBETWEEN(1,100)+RANDBETWEEN(1,100)+RANDBETWEEN(1,100)</f>
        <v>223</v>
      </c>
      <c r="H9" s="14">
        <f ca="1">RANDBETWEEN(1,100)+RANDBETWEEN(1,100)+RANDBETWEEN(1,100)+RANDBETWEEN(1,100)+RANDBETWEEN(1,100)+RANDBETWEEN(1,100)</f>
        <v>259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2021-11-14T19:39:44Z</dcterms:modified>
</cp:coreProperties>
</file>