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E8D30588-6ED9-4EDA-8BAE-FF45A21C9BC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5" l="1"/>
  <c r="AB4" i="5" s="1"/>
  <c r="AC4" i="5" s="1"/>
  <c r="J3" i="10"/>
  <c r="K3" i="10" s="1"/>
  <c r="E3" i="5"/>
  <c r="D3" i="5"/>
  <c r="C3" i="5"/>
  <c r="M3" i="10" l="1"/>
  <c r="D2" i="7"/>
  <c r="E2" i="7" s="1"/>
  <c r="D3" i="7"/>
  <c r="E3" i="7" s="1"/>
  <c r="D4" i="7"/>
  <c r="E4" i="7" s="1"/>
  <c r="E3" i="1" l="1"/>
  <c r="J5" i="1" l="1"/>
  <c r="N5" i="1"/>
  <c r="I6" i="1" l="1"/>
  <c r="I5" i="1"/>
  <c r="I7" i="1" s="1"/>
  <c r="M10" i="1" s="1"/>
  <c r="I8" i="1" l="1"/>
  <c r="M11" i="1" s="1"/>
  <c r="M12" i="1"/>
  <c r="J5" i="7" l="1"/>
  <c r="K5" i="7" s="1"/>
  <c r="J13" i="10"/>
  <c r="K13" i="10" s="1"/>
  <c r="M13" i="10" s="1"/>
  <c r="C2" i="4" l="1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4" i="7" l="1"/>
  <c r="K4" i="7" s="1"/>
  <c r="J3" i="7"/>
  <c r="K3" i="7" s="1"/>
  <c r="J2" i="7"/>
  <c r="K2" i="7" s="1"/>
  <c r="W3" i="5" l="1"/>
  <c r="M7" i="1" l="1"/>
  <c r="M5" i="1"/>
  <c r="M6" i="1"/>
  <c r="AB3" i="5" l="1"/>
  <c r="AC3" i="5" s="1"/>
  <c r="D5" i="1" l="1"/>
  <c r="W2" i="5" l="1"/>
  <c r="J11" i="10" l="1"/>
  <c r="K11" i="10" s="1"/>
  <c r="M11" i="10" s="1"/>
  <c r="J10" i="10" l="1"/>
  <c r="K10" i="10" s="1"/>
  <c r="M10" i="10" s="1"/>
  <c r="J5" i="10" l="1"/>
  <c r="K5" i="10" s="1"/>
  <c r="M5" i="10" s="1"/>
  <c r="T1" i="10" l="1"/>
  <c r="J2" i="10" l="1"/>
  <c r="K2" i="10" s="1"/>
  <c r="M2" i="10" s="1"/>
  <c r="J6" i="10" l="1"/>
  <c r="K6" i="10" s="1"/>
  <c r="M6" i="10" s="1"/>
  <c r="J12" i="10" l="1"/>
  <c r="K12" i="10" s="1"/>
  <c r="M12" i="10" s="1"/>
  <c r="J9" i="10" l="1"/>
  <c r="K9" i="10" s="1"/>
  <c r="M9" i="10" s="1"/>
  <c r="AB2" i="5" l="1"/>
  <c r="AC2" i="5" s="1"/>
  <c r="E2" i="1" l="1"/>
  <c r="J4" i="10" l="1"/>
  <c r="K4" i="10" s="1"/>
  <c r="M4" i="10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EEB5F083-5522-4510-9211-52A2E9688A37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3" authorId="0" shapeId="0" xr:uid="{B5A44B84-7CD8-405A-AD0B-33466FA8BBA9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A58A78E2-6EDD-4568-965A-0C2C6833FA83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<sst xmlns="http://schemas.openxmlformats.org/spreadsheetml/2006/main" count="218" uniqueCount="118">
  <si>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</si>
  <si>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</si>
  <si>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</si>
  <si>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</si>
  <si>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</si>
  <si>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</si>
  <si>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</si>
  <si>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</si>
  <si>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</si>
  <si>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</si>
  <si>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</si>
  <si>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</si>
  <si>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</si>
  <si>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</si>
  <si>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</si>
  <si>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</si>
  <si>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</si>
  <si>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</si>
  <si>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</si>
  <si>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</si>
  <si>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</si>
  <si>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</si>
  <si>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</si>
  <si>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</si>
  <si>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</si>
  <si>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</si>
  <si>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</si>
  <si>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</si>
  <si>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</si>
  <si>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</si>
  <si>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</si>
  <si>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</si>
  <si>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</si>
  <si>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</si>
  <si>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</si>
  <si>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</si>
  <si>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</si>
  <si>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</si>
  <si>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</si>
  <si>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</si>
  <si>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</si>
  <si>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</si>
  <si>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</si>
  <si>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</si>
  <si>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</si>
  <si>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</si>
  <si>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</si>
  <si>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</si>
  <si>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</si>
  <si>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</si>
  <si>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</si>
  <si>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</si>
  <si>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</si>
  <si>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</si>
  <si>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</si>
  <si>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</si>
  <si>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</si>
  <si>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</si>
  <si>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</si>
  <si>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</si>
  <si>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</si>
  <si>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</si>
  <si>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</si>
  <si>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</si>
  <si>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</si>
  <si>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</si>
  <si>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</si>
  <si>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</si>
  <si>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</si>
  <si>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</si>
  <si>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</si>
  <si>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</si>
  <si>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</si>
  <si>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</si>
  <si>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</si>
  <si>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</si>
  <si>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</si>
  <si>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</si>
  <si>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</si>
  <si>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</si>
  <si>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þ</t>
  </si>
  <si>
    <t>Notes</t>
  </si>
  <si>
    <t>1 hr/lvl</t>
  </si>
  <si>
    <t>10 min/lvl</t>
  </si>
  <si>
    <t>1 min/lvl</t>
  </si>
  <si>
    <t>1 rnd/lvl</t>
  </si>
  <si>
    <t>Specific Time</t>
  </si>
  <si>
    <t>Avg. ECL/CR</t>
  </si>
  <si>
    <t>Imm</t>
  </si>
  <si>
    <t>Barkley</t>
  </si>
  <si>
    <t>Hound Archon</t>
  </si>
  <si>
    <t>Check</t>
  </si>
  <si>
    <t>R10</t>
  </si>
  <si>
    <t>Party</t>
  </si>
  <si>
    <t>/+1</t>
  </si>
  <si>
    <t>Delayed Damage</t>
  </si>
  <si>
    <t>Time @ Round 1</t>
  </si>
  <si>
    <t>Current Time</t>
  </si>
  <si>
    <t>40’</t>
  </si>
  <si>
    <t>Result</t>
  </si>
  <si>
    <t>Sense Motive</t>
  </si>
  <si>
    <t>Who</t>
  </si>
  <si>
    <t>True Necromancer</t>
  </si>
  <si>
    <t>Undead Forces</t>
  </si>
  <si>
    <t>2d6</t>
  </si>
  <si>
    <t>Reflex DC 15 for ½</t>
  </si>
  <si>
    <t>Destruction Retribution, 10’ radius</t>
  </si>
  <si>
    <t>Aid</t>
  </si>
  <si>
    <t>Crushing Despair</t>
  </si>
  <si>
    <t>Ray of Exhaustion</t>
  </si>
  <si>
    <t>30’v</t>
  </si>
  <si>
    <r>
      <t>Who</t>
    </r>
    <r>
      <rPr>
        <b/>
        <vertAlign val="superscript"/>
        <sz val="12"/>
        <color theme="0"/>
        <rFont val="Times New Roman"/>
        <family val="1"/>
      </rPr>
      <t>PfG</t>
    </r>
  </si>
  <si>
    <t>Message</t>
  </si>
  <si>
    <t>Bone Rat Swarm</t>
  </si>
  <si>
    <t>Swarm</t>
  </si>
  <si>
    <t>bludgeon</t>
  </si>
  <si>
    <t>½ damage from piercing and slashing</t>
  </si>
  <si>
    <t>1d6+1d6 cold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</si>
</sst>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sz val="12"/>
      <color rgb="FF0000CC"/>
      <name val="Times New Roman"/>
      <family val="2"/>
    </font>
    <font>
      <b/>
      <vertAlign val="superscript"/>
      <sz val="12"/>
      <color theme="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5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6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7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5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4" fillId="9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0" fillId="23" borderId="58" xfId="11" applyNumberFormat="1" applyFont="1" applyFill="1" applyBorder="1" applyAlignment="1">
      <alignment horizontal="center" vertical="center" shrinkToFit="1"/>
    </xf>
    <xf numFmtId="0" fontId="20" fillId="20" borderId="58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1" fontId="5" fillId="24" borderId="0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14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FFFF"/>
      <color rgb="FFFF0066"/>
      <color rgb="FF0000CC"/>
      <color rgb="FFFF00FF"/>
      <color rgb="FF0000FF"/>
      <color rgb="FF0033CC"/>
      <color rgb="FFFF5050"/>
      <color rgb="FFFF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20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23</c:v>
                </c:pt>
                <c:pt idx="3">
                  <c:v>29</c:v>
                </c:pt>
                <c:pt idx="4">
                  <c:v>28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34</c:v>
                </c:pt>
                <c:pt idx="2">
                  <c:v>17</c:v>
                </c:pt>
                <c:pt idx="3">
                  <c:v>44</c:v>
                </c:pt>
                <c:pt idx="4">
                  <c:v>59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23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17</c:v>
                </c:pt>
                <c:pt idx="4">
                  <c:v>26</c:v>
                </c:pt>
                <c:pt idx="5">
                  <c:v>29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20</c:v>
                </c:pt>
                <c:pt idx="4">
                  <c:v>31</c:v>
                </c:pt>
                <c:pt idx="5">
                  <c:v>28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31</c:v>
                </c:pt>
                <c:pt idx="5">
                  <c:v>37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20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23</c:v>
                </c:pt>
                <c:pt idx="3">
                  <c:v>29</c:v>
                </c:pt>
                <c:pt idx="4">
                  <c:v>28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34</c:v>
                </c:pt>
                <c:pt idx="2">
                  <c:v>17</c:v>
                </c:pt>
                <c:pt idx="3">
                  <c:v>44</c:v>
                </c:pt>
                <c:pt idx="4">
                  <c:v>59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167640</xdr:rowOff>
    </xdr:from>
    <xdr:to>
      <xdr:col>10</xdr:col>
      <xdr:colOff>15240</xdr:colOff>
      <xdr:row>14</xdr:row>
      <xdr:rowOff>114300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16CFEF5E-147C-44F0-A555-A18D46B04234}"/>
            </a:ext>
          </a:extLst>
        </xdr:cNvPr>
        <xdr:cNvSpPr/>
      </xdr:nvSpPr>
      <xdr:spPr>
        <a:xfrm>
          <a:off x="0" y="1158240"/>
          <a:ext cx="6294120" cy="1729740"/>
        </a:xfrm>
        <a:prstGeom prst="bevel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400">
              <a:latin typeface="Times New Roman" panose="02020603050405020304" pitchFamily="18" charset="0"/>
              <a:cs typeface="Times New Roman" panose="02020603050405020304" pitchFamily="18" charset="0"/>
            </a:rPr>
            <a:t>Aura of Menace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showGridLines="0" tabSelected="1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9.59765625" style="43" bestFit="1" customWidth="1"/>
    <col min="13" max="13" width="3.69921875" style="43" bestFit="1" customWidth="1"/>
    <col min="14" max="14" width="15.796875" style="43" bestFit="1" customWidth="1"/>
    <col min="15" max="16384" width="8.796875" style="43"/>
  </cols>
  <sheetData>
    <row r="1" spans="1:14" s="38" customFormat="1" ht="31.8" thickBot="1" x14ac:dyDescent="0.35">
      <c r="A1" s="157" t="s">
        <v>0</v>
      </c>
      <c r="B1" s="157" t="s">
        <v>1</v>
      </c>
      <c r="C1" s="157" t="s">
        <v>2</v>
      </c>
      <c r="D1" s="158" t="s">
        <v>3</v>
      </c>
      <c r="E1" s="37" t="s">
        <v>4</v>
      </c>
      <c r="F1" s="157" t="s">
        <v>5</v>
      </c>
      <c r="H1" s="39" t="s">
        <v>20</v>
      </c>
      <c r="I1" s="39"/>
      <c r="J1" s="39"/>
      <c r="K1" s="39"/>
      <c r="L1" s="39" t="s">
        <v>78</v>
      </c>
      <c r="M1" s="39"/>
      <c r="N1" s="39"/>
    </row>
    <row r="2" spans="1:14" ht="16.8" thickTop="1" thickBot="1" x14ac:dyDescent="0.35">
      <c r="A2" s="65" t="s">
        <v>89</v>
      </c>
      <c r="B2" s="65">
        <v>1</v>
      </c>
      <c r="C2" s="44">
        <v>2</v>
      </c>
      <c r="D2" s="45">
        <v>20</v>
      </c>
      <c r="E2" s="44">
        <f t="shared" ref="E2:E3" si="0">SUM(C2:D2)</f>
        <v>22</v>
      </c>
      <c r="F2" s="44" t="s">
        <v>98</v>
      </c>
      <c r="H2" s="66" t="s">
        <v>0</v>
      </c>
      <c r="I2" s="67" t="s">
        <v>21</v>
      </c>
      <c r="J2" s="68" t="s">
        <v>22</v>
      </c>
      <c r="L2" s="117" t="s">
        <v>0</v>
      </c>
      <c r="M2" s="118" t="s">
        <v>79</v>
      </c>
      <c r="N2" s="119" t="s">
        <v>61</v>
      </c>
    </row>
    <row r="3" spans="1:14" x14ac:dyDescent="0.3">
      <c r="A3" s="137" t="s">
        <v>103</v>
      </c>
      <c r="B3" s="137">
        <v>2</v>
      </c>
      <c r="C3" s="44">
        <v>3</v>
      </c>
      <c r="D3" s="45">
        <v>1</v>
      </c>
      <c r="E3" s="44">
        <f t="shared" si="0"/>
        <v>4</v>
      </c>
      <c r="F3" s="44" t="s">
        <v>110</v>
      </c>
      <c r="H3" s="69" t="s">
        <v>89</v>
      </c>
      <c r="I3" s="65">
        <v>8</v>
      </c>
      <c r="J3" s="70" t="s">
        <v>90</v>
      </c>
      <c r="L3" s="120" t="s">
        <v>101</v>
      </c>
      <c r="M3" s="114">
        <v>9</v>
      </c>
      <c r="N3" s="121" t="s">
        <v>102</v>
      </c>
    </row>
    <row r="4" spans="1:14" ht="16.2" thickBot="1" x14ac:dyDescent="0.35">
      <c r="H4" s="153"/>
      <c r="I4" s="154"/>
      <c r="J4" s="155"/>
      <c r="L4" s="176" t="s">
        <v>113</v>
      </c>
      <c r="M4" s="177"/>
      <c r="N4" s="178"/>
    </row>
    <row r="5" spans="1:14" x14ac:dyDescent="0.3">
      <c r="D5" s="45">
        <f ca="1">RANDBETWEEN(1,20)</f>
        <v>4</v>
      </c>
      <c r="H5" s="71" t="s">
        <v>23</v>
      </c>
      <c r="I5" s="168">
        <f>SUM(I3:I4)</f>
        <v>8</v>
      </c>
      <c r="J5" s="70" t="str">
        <f>CONCATENATE("Average Level: ",ROUND(AVERAGE(I3:I4),0))</f>
        <v>Average Level: 8</v>
      </c>
      <c r="L5" s="122" t="s">
        <v>23</v>
      </c>
      <c r="M5" s="156">
        <f>SUM(M3:M4)</f>
        <v>9</v>
      </c>
      <c r="N5" s="121" t="str">
        <f>CONCATENATE("Average Level: ",ROUND(AVERAGE(M3:M4),0))</f>
        <v>Average Level: 9</v>
      </c>
    </row>
    <row r="6" spans="1:14" x14ac:dyDescent="0.3">
      <c r="H6" s="71" t="s">
        <v>24</v>
      </c>
      <c r="I6" s="72">
        <f>COUNT(I3:I4)</f>
        <v>1</v>
      </c>
      <c r="J6" s="73"/>
      <c r="L6" s="122" t="s">
        <v>87</v>
      </c>
      <c r="M6" s="123">
        <f>AVERAGE(M3:M4)</f>
        <v>9</v>
      </c>
      <c r="N6" s="121"/>
    </row>
    <row r="7" spans="1:14" ht="16.2" thickBot="1" x14ac:dyDescent="0.35">
      <c r="B7" s="43"/>
      <c r="C7" s="43"/>
      <c r="D7" s="43"/>
      <c r="E7" s="43"/>
      <c r="F7" s="43"/>
      <c r="H7" s="71" t="s">
        <v>25</v>
      </c>
      <c r="I7" s="74">
        <f>I5/4</f>
        <v>2</v>
      </c>
      <c r="J7" s="70" t="s">
        <v>26</v>
      </c>
      <c r="L7" s="124" t="s">
        <v>24</v>
      </c>
      <c r="M7" s="125">
        <f>COUNT(M3:M4)</f>
        <v>1</v>
      </c>
      <c r="N7" s="126"/>
    </row>
    <row r="8" spans="1:14" ht="16.8" thickTop="1" thickBot="1" x14ac:dyDescent="0.35">
      <c r="H8" s="75" t="s">
        <v>27</v>
      </c>
      <c r="I8" s="76">
        <f>I7*2</f>
        <v>4</v>
      </c>
      <c r="J8" s="77" t="s">
        <v>28</v>
      </c>
    </row>
    <row r="9" spans="1:14" ht="16.2" thickTop="1" x14ac:dyDescent="0.3">
      <c r="N9" s="78"/>
    </row>
    <row r="10" spans="1:14" x14ac:dyDescent="0.3">
      <c r="L10" s="79" t="s">
        <v>29</v>
      </c>
      <c r="M10" s="80">
        <f>I7</f>
        <v>2</v>
      </c>
      <c r="N10" s="78"/>
    </row>
    <row r="11" spans="1:14" x14ac:dyDescent="0.3">
      <c r="L11" s="79" t="s">
        <v>30</v>
      </c>
      <c r="M11" s="80">
        <f>I8</f>
        <v>4</v>
      </c>
      <c r="N11" s="78"/>
    </row>
    <row r="12" spans="1:14" x14ac:dyDescent="0.3">
      <c r="L12" s="79" t="s">
        <v>31</v>
      </c>
      <c r="M12" s="80">
        <f>I5</f>
        <v>8</v>
      </c>
      <c r="N12" s="78"/>
    </row>
    <row r="14" spans="1:14" x14ac:dyDescent="0.3">
      <c r="L14" s="81" t="s">
        <v>32</v>
      </c>
      <c r="M14" s="80">
        <f>M5</f>
        <v>9</v>
      </c>
    </row>
  </sheetData>
  <sortState xmlns:xlrd2="http://schemas.microsoft.com/office/spreadsheetml/2017/richdata2" ref="A2:F3">
    <sortCondition descending="1" ref="E2:E3"/>
    <sortCondition descending="1" ref="C2:C3"/>
  </sortState>
  <conditionalFormatting sqref="M14">
    <cfRule type="cellIs" dxfId="139" priority="1434" operator="greaterThan">
      <formula>$M$12</formula>
    </cfRule>
    <cfRule type="cellIs" dxfId="138" priority="1435" operator="between">
      <formula>$M$11</formula>
      <formula>$M$12</formula>
    </cfRule>
    <cfRule type="cellIs" dxfId="137" priority="1436" operator="between">
      <formula>$M$10</formula>
      <formula>$M$11</formula>
    </cfRule>
    <cfRule type="cellIs" dxfId="136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15.2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4.699218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64" t="s">
        <v>68</v>
      </c>
      <c r="B1" s="165" t="s">
        <v>69</v>
      </c>
      <c r="C1" s="165" t="s">
        <v>70</v>
      </c>
      <c r="D1" s="164" t="s">
        <v>71</v>
      </c>
      <c r="E1" s="164" t="s">
        <v>85</v>
      </c>
      <c r="F1" s="164" t="s">
        <v>84</v>
      </c>
      <c r="G1" s="164" t="s">
        <v>83</v>
      </c>
      <c r="H1" s="164" t="s">
        <v>82</v>
      </c>
      <c r="I1" s="164" t="s">
        <v>86</v>
      </c>
      <c r="J1" s="164" t="s">
        <v>72</v>
      </c>
      <c r="K1" s="164" t="s">
        <v>73</v>
      </c>
      <c r="L1" s="164" t="s">
        <v>74</v>
      </c>
      <c r="M1" s="164" t="s">
        <v>75</v>
      </c>
      <c r="O1" s="144" t="s">
        <v>76</v>
      </c>
      <c r="P1" s="62">
        <v>72</v>
      </c>
      <c r="Q1" s="145" t="s">
        <v>96</v>
      </c>
      <c r="R1" s="146">
        <v>0.875</v>
      </c>
      <c r="S1" s="147" t="s">
        <v>97</v>
      </c>
      <c r="T1" s="146">
        <f>R1+((P1)/(24*60*10))</f>
        <v>0.88</v>
      </c>
    </row>
    <row r="2" spans="1:20" ht="16.8" x14ac:dyDescent="0.3">
      <c r="A2" s="162" t="s">
        <v>89</v>
      </c>
      <c r="B2" s="163" t="s">
        <v>107</v>
      </c>
      <c r="C2" s="159"/>
      <c r="D2" s="91">
        <v>6</v>
      </c>
      <c r="E2" s="160" t="s">
        <v>77</v>
      </c>
      <c r="F2" s="160" t="s">
        <v>77</v>
      </c>
      <c r="G2" s="160" t="s">
        <v>77</v>
      </c>
      <c r="H2" s="160" t="s">
        <v>77</v>
      </c>
      <c r="I2" s="91"/>
      <c r="J2" s="91">
        <f t="shared" ref="J2:J13" si="0">IF($E2="þ",$D2,IF($F2="þ",($D2*10),IF($G2="þ",($D2*100),IF($H2="þ",($D2*600),$I2))))</f>
        <v>0</v>
      </c>
      <c r="K2" s="91">
        <f t="shared" ref="K2:K3" si="1">J2+C2</f>
        <v>0</v>
      </c>
      <c r="L2" s="160" t="s">
        <v>77</v>
      </c>
      <c r="M2" s="161" t="str">
        <f t="shared" ref="M2:M6" si="2">IF(C2="","",IF(K2&lt;=$P$1,"þ","q"))</f>
        <v/>
      </c>
    </row>
    <row r="3" spans="1:20" ht="16.8" x14ac:dyDescent="0.3">
      <c r="A3" s="132" t="s">
        <v>89</v>
      </c>
      <c r="B3" s="60" t="s">
        <v>112</v>
      </c>
      <c r="C3" s="61"/>
      <c r="D3" s="56">
        <v>6</v>
      </c>
      <c r="E3" s="57" t="s">
        <v>77</v>
      </c>
      <c r="F3" s="57" t="s">
        <v>77</v>
      </c>
      <c r="G3" s="57" t="s">
        <v>77</v>
      </c>
      <c r="H3" s="57" t="s">
        <v>77</v>
      </c>
      <c r="I3" s="56"/>
      <c r="J3" s="56">
        <f t="shared" si="0"/>
        <v>0</v>
      </c>
      <c r="K3" s="56">
        <f t="shared" si="1"/>
        <v>0</v>
      </c>
      <c r="L3" s="160" t="s">
        <v>77</v>
      </c>
      <c r="M3" s="58" t="str">
        <f t="shared" ref="M3" si="3">IF(C3="","",IF(K3&lt;=$P$1,"þ","q"))</f>
        <v/>
      </c>
    </row>
    <row r="4" spans="1:20" ht="16.8" x14ac:dyDescent="0.3">
      <c r="A4" s="132" t="s">
        <v>89</v>
      </c>
      <c r="B4" s="60" t="s">
        <v>108</v>
      </c>
      <c r="C4" s="61"/>
      <c r="D4" s="56">
        <v>9</v>
      </c>
      <c r="E4" s="57" t="s">
        <v>77</v>
      </c>
      <c r="F4" s="57" t="s">
        <v>77</v>
      </c>
      <c r="G4" s="57" t="s">
        <v>77</v>
      </c>
      <c r="H4" s="57" t="s">
        <v>77</v>
      </c>
      <c r="I4" s="56"/>
      <c r="J4" s="56">
        <f t="shared" si="0"/>
        <v>0</v>
      </c>
      <c r="K4" s="56">
        <f t="shared" ref="K4:K6" si="4">J4+C4</f>
        <v>0</v>
      </c>
      <c r="L4" s="160" t="s">
        <v>77</v>
      </c>
      <c r="M4" s="58" t="str">
        <f t="shared" si="2"/>
        <v/>
      </c>
      <c r="O4" s="64"/>
    </row>
    <row r="5" spans="1:20" ht="16.8" x14ac:dyDescent="0.3">
      <c r="A5" s="132" t="s">
        <v>89</v>
      </c>
      <c r="B5" s="60" t="s">
        <v>109</v>
      </c>
      <c r="C5" s="61"/>
      <c r="D5" s="56">
        <v>9</v>
      </c>
      <c r="E5" s="57" t="s">
        <v>77</v>
      </c>
      <c r="F5" s="57" t="s">
        <v>77</v>
      </c>
      <c r="G5" s="57" t="s">
        <v>77</v>
      </c>
      <c r="H5" s="57" t="s">
        <v>77</v>
      </c>
      <c r="I5" s="56"/>
      <c r="J5" s="56">
        <f t="shared" si="0"/>
        <v>0</v>
      </c>
      <c r="K5" s="56">
        <f t="shared" ref="K5" si="5">J5+C5</f>
        <v>0</v>
      </c>
      <c r="L5" s="160" t="s">
        <v>77</v>
      </c>
      <c r="M5" s="58" t="str">
        <f t="shared" si="2"/>
        <v/>
      </c>
    </row>
    <row r="6" spans="1:20" ht="16.8" x14ac:dyDescent="0.3">
      <c r="A6" s="132" t="s">
        <v>89</v>
      </c>
      <c r="B6" s="60" t="s">
        <v>109</v>
      </c>
      <c r="C6" s="61"/>
      <c r="D6" s="56">
        <v>10</v>
      </c>
      <c r="E6" s="57" t="s">
        <v>77</v>
      </c>
      <c r="F6" s="57" t="s">
        <v>77</v>
      </c>
      <c r="G6" s="57" t="s">
        <v>77</v>
      </c>
      <c r="H6" s="57" t="s">
        <v>77</v>
      </c>
      <c r="I6" s="56"/>
      <c r="J6" s="56">
        <f t="shared" si="0"/>
        <v>0</v>
      </c>
      <c r="K6" s="56">
        <f t="shared" si="4"/>
        <v>0</v>
      </c>
      <c r="L6" s="57" t="s">
        <v>77</v>
      </c>
      <c r="M6" s="58" t="str">
        <f t="shared" si="2"/>
        <v/>
      </c>
    </row>
    <row r="7" spans="1:20" x14ac:dyDescent="0.3">
      <c r="O7" s="43"/>
    </row>
    <row r="8" spans="1:20" ht="31.8" thickBot="1" x14ac:dyDescent="0.35">
      <c r="A8" s="164" t="s">
        <v>68</v>
      </c>
      <c r="B8" s="165" t="s">
        <v>69</v>
      </c>
      <c r="C8" s="165" t="s">
        <v>70</v>
      </c>
      <c r="D8" s="164" t="s">
        <v>71</v>
      </c>
      <c r="E8" s="164" t="s">
        <v>85</v>
      </c>
      <c r="F8" s="164" t="s">
        <v>84</v>
      </c>
      <c r="G8" s="164" t="s">
        <v>83</v>
      </c>
      <c r="H8" s="164" t="s">
        <v>82</v>
      </c>
      <c r="I8" s="164" t="s">
        <v>86</v>
      </c>
      <c r="J8" s="164" t="s">
        <v>72</v>
      </c>
      <c r="K8" s="164" t="s">
        <v>73</v>
      </c>
      <c r="L8" s="164" t="s">
        <v>74</v>
      </c>
      <c r="M8" s="164" t="s">
        <v>75</v>
      </c>
    </row>
    <row r="9" spans="1:20" ht="16.8" x14ac:dyDescent="0.3">
      <c r="A9" s="169" t="s">
        <v>101</v>
      </c>
      <c r="B9" s="170"/>
      <c r="C9" s="171"/>
      <c r="D9" s="172"/>
      <c r="E9" s="173" t="s">
        <v>77</v>
      </c>
      <c r="F9" s="173" t="s">
        <v>80</v>
      </c>
      <c r="G9" s="173" t="s">
        <v>77</v>
      </c>
      <c r="H9" s="173" t="s">
        <v>77</v>
      </c>
      <c r="I9" s="172"/>
      <c r="J9" s="172">
        <f t="shared" si="0"/>
        <v>0</v>
      </c>
      <c r="K9" s="172">
        <f t="shared" ref="K9" si="6">J9+C9</f>
        <v>0</v>
      </c>
      <c r="L9" s="173" t="s">
        <v>77</v>
      </c>
      <c r="M9" s="174" t="str">
        <f t="shared" ref="M9:M12" si="7">IF(C9="","",IF(K9&lt;=$P$1,"þ","q"))</f>
        <v/>
      </c>
    </row>
    <row r="10" spans="1:20" ht="16.8" x14ac:dyDescent="0.3">
      <c r="A10" s="179" t="s">
        <v>101</v>
      </c>
      <c r="B10" s="152"/>
      <c r="C10" s="61"/>
      <c r="D10" s="56"/>
      <c r="E10" s="57" t="s">
        <v>77</v>
      </c>
      <c r="F10" s="57" t="s">
        <v>80</v>
      </c>
      <c r="G10" s="57" t="s">
        <v>77</v>
      </c>
      <c r="H10" s="57" t="s">
        <v>77</v>
      </c>
      <c r="I10" s="56"/>
      <c r="J10" s="56">
        <f t="shared" si="0"/>
        <v>0</v>
      </c>
      <c r="K10" s="56">
        <f t="shared" ref="K10" si="8">J10+C10</f>
        <v>0</v>
      </c>
      <c r="L10" s="57" t="s">
        <v>77</v>
      </c>
      <c r="M10" s="58" t="str">
        <f t="shared" si="7"/>
        <v/>
      </c>
    </row>
    <row r="11" spans="1:20" ht="16.8" x14ac:dyDescent="0.3">
      <c r="A11" s="179" t="s">
        <v>101</v>
      </c>
      <c r="B11" s="152"/>
      <c r="C11" s="61"/>
      <c r="D11" s="56"/>
      <c r="E11" s="57" t="s">
        <v>77</v>
      </c>
      <c r="F11" s="57" t="s">
        <v>80</v>
      </c>
      <c r="G11" s="57" t="s">
        <v>77</v>
      </c>
      <c r="H11" s="57" t="s">
        <v>77</v>
      </c>
      <c r="I11" s="56"/>
      <c r="J11" s="56">
        <f t="shared" si="0"/>
        <v>0</v>
      </c>
      <c r="K11" s="56">
        <f t="shared" ref="K11" si="9">J11+C11</f>
        <v>0</v>
      </c>
      <c r="L11" s="57" t="s">
        <v>77</v>
      </c>
      <c r="M11" s="58" t="str">
        <f t="shared" si="7"/>
        <v/>
      </c>
    </row>
    <row r="12" spans="1:20" ht="16.8" x14ac:dyDescent="0.3">
      <c r="A12" s="179" t="s">
        <v>101</v>
      </c>
      <c r="B12" s="175"/>
      <c r="C12" s="61"/>
      <c r="D12" s="56"/>
      <c r="E12" s="57" t="s">
        <v>77</v>
      </c>
      <c r="F12" s="57" t="s">
        <v>80</v>
      </c>
      <c r="G12" s="57" t="s">
        <v>77</v>
      </c>
      <c r="H12" s="57" t="s">
        <v>77</v>
      </c>
      <c r="I12" s="56"/>
      <c r="J12" s="56">
        <f t="shared" si="0"/>
        <v>0</v>
      </c>
      <c r="K12" s="56">
        <f t="shared" ref="K12" si="10">J12+C12</f>
        <v>0</v>
      </c>
      <c r="L12" s="57" t="s">
        <v>77</v>
      </c>
      <c r="M12" s="58" t="str">
        <f t="shared" si="7"/>
        <v/>
      </c>
    </row>
    <row r="13" spans="1:20" ht="16.8" x14ac:dyDescent="0.3">
      <c r="A13" s="179" t="s">
        <v>101</v>
      </c>
      <c r="B13" s="175"/>
      <c r="C13" s="61"/>
      <c r="D13" s="56"/>
      <c r="E13" s="57" t="s">
        <v>77</v>
      </c>
      <c r="F13" s="57" t="s">
        <v>80</v>
      </c>
      <c r="G13" s="57" t="s">
        <v>77</v>
      </c>
      <c r="H13" s="57" t="s">
        <v>77</v>
      </c>
      <c r="I13" s="56"/>
      <c r="J13" s="56">
        <f t="shared" si="0"/>
        <v>0</v>
      </c>
      <c r="K13" s="56">
        <f t="shared" ref="K13" si="11">J13+C13</f>
        <v>0</v>
      </c>
      <c r="L13" s="57" t="s">
        <v>77</v>
      </c>
      <c r="M13" s="58" t="str">
        <f t="shared" ref="M13" si="12">IF(C13="","",IF(K13&lt;=$P$1,"þ","q"))</f>
        <v/>
      </c>
    </row>
  </sheetData>
  <sortState xmlns:xlrd2="http://schemas.microsoft.com/office/spreadsheetml/2017/richdata2" ref="A2:M7">
    <sortCondition ref="A2:A7"/>
    <sortCondition ref="C2:C7"/>
  </sortState>
  <conditionalFormatting sqref="M2">
    <cfRule type="cellIs" dxfId="135" priority="1273" stopIfTrue="1" operator="equal">
      <formula>"þ"</formula>
    </cfRule>
  </conditionalFormatting>
  <conditionalFormatting sqref="K2">
    <cfRule type="cellIs" dxfId="134" priority="1272" operator="lessThan">
      <formula>$P$1</formula>
    </cfRule>
  </conditionalFormatting>
  <conditionalFormatting sqref="L7:M7">
    <cfRule type="cellIs" dxfId="133" priority="1271" stopIfTrue="1" operator="equal">
      <formula>"þ"</formula>
    </cfRule>
  </conditionalFormatting>
  <conditionalFormatting sqref="E2 H2">
    <cfRule type="cellIs" dxfId="132" priority="1219" stopIfTrue="1" operator="equal">
      <formula>"þ"</formula>
    </cfRule>
  </conditionalFormatting>
  <conditionalFormatting sqref="G2">
    <cfRule type="cellIs" dxfId="131" priority="1188" stopIfTrue="1" operator="equal">
      <formula>"þ"</formula>
    </cfRule>
  </conditionalFormatting>
  <conditionalFormatting sqref="H4">
    <cfRule type="cellIs" dxfId="130" priority="1082" stopIfTrue="1" operator="equal">
      <formula>"þ"</formula>
    </cfRule>
  </conditionalFormatting>
  <conditionalFormatting sqref="H4">
    <cfRule type="cellIs" dxfId="129" priority="1081" stopIfTrue="1" operator="equal">
      <formula>"þ"</formula>
    </cfRule>
  </conditionalFormatting>
  <conditionalFormatting sqref="M4">
    <cfRule type="cellIs" dxfId="128" priority="1086" stopIfTrue="1" operator="equal">
      <formula>"þ"</formula>
    </cfRule>
  </conditionalFormatting>
  <conditionalFormatting sqref="K4">
    <cfRule type="cellIs" dxfId="127" priority="1085" operator="lessThan">
      <formula>$P$1</formula>
    </cfRule>
  </conditionalFormatting>
  <conditionalFormatting sqref="G4">
    <cfRule type="cellIs" dxfId="126" priority="1079" stopIfTrue="1" operator="equal">
      <formula>"þ"</formula>
    </cfRule>
  </conditionalFormatting>
  <conditionalFormatting sqref="G4">
    <cfRule type="cellIs" dxfId="125" priority="1056" stopIfTrue="1" operator="equal">
      <formula>"þ"</formula>
    </cfRule>
  </conditionalFormatting>
  <conditionalFormatting sqref="F2">
    <cfRule type="cellIs" dxfId="124" priority="890" stopIfTrue="1" operator="equal">
      <formula>"þ"</formula>
    </cfRule>
  </conditionalFormatting>
  <conditionalFormatting sqref="F2">
    <cfRule type="cellIs" dxfId="123" priority="889" stopIfTrue="1" operator="equal">
      <formula>"þ"</formula>
    </cfRule>
  </conditionalFormatting>
  <conditionalFormatting sqref="E4">
    <cfRule type="cellIs" dxfId="122" priority="886" stopIfTrue="1" operator="equal">
      <formula>"þ"</formula>
    </cfRule>
  </conditionalFormatting>
  <conditionalFormatting sqref="E4">
    <cfRule type="cellIs" dxfId="121" priority="885" stopIfTrue="1" operator="equal">
      <formula>"þ"</formula>
    </cfRule>
  </conditionalFormatting>
  <conditionalFormatting sqref="F4">
    <cfRule type="cellIs" dxfId="120" priority="884" stopIfTrue="1" operator="equal">
      <formula>"þ"</formula>
    </cfRule>
  </conditionalFormatting>
  <conditionalFormatting sqref="F4">
    <cfRule type="cellIs" dxfId="119" priority="883" stopIfTrue="1" operator="equal">
      <formula>"þ"</formula>
    </cfRule>
  </conditionalFormatting>
  <conditionalFormatting sqref="L2">
    <cfRule type="cellIs" dxfId="118" priority="881" stopIfTrue="1" operator="equal">
      <formula>"þ"</formula>
    </cfRule>
  </conditionalFormatting>
  <conditionalFormatting sqref="H9">
    <cfRule type="cellIs" dxfId="117" priority="869" stopIfTrue="1" operator="equal">
      <formula>"þ"</formula>
    </cfRule>
  </conditionalFormatting>
  <conditionalFormatting sqref="K9">
    <cfRule type="cellIs" dxfId="116" priority="870" operator="lessThan">
      <formula>$P$1</formula>
    </cfRule>
  </conditionalFormatting>
  <conditionalFormatting sqref="H9">
    <cfRule type="cellIs" dxfId="115" priority="868" stopIfTrue="1" operator="equal">
      <formula>"þ"</formula>
    </cfRule>
  </conditionalFormatting>
  <conditionalFormatting sqref="G9">
    <cfRule type="cellIs" dxfId="114" priority="867" stopIfTrue="1" operator="equal">
      <formula>"þ"</formula>
    </cfRule>
  </conditionalFormatting>
  <conditionalFormatting sqref="G9">
    <cfRule type="cellIs" dxfId="113" priority="866" stopIfTrue="1" operator="equal">
      <formula>"þ"</formula>
    </cfRule>
  </conditionalFormatting>
  <conditionalFormatting sqref="L9">
    <cfRule type="cellIs" dxfId="112" priority="865" stopIfTrue="1" operator="equal">
      <formula>"þ"</formula>
    </cfRule>
  </conditionalFormatting>
  <conditionalFormatting sqref="L2">
    <cfRule type="cellIs" dxfId="111" priority="804" stopIfTrue="1" operator="equal">
      <formula>"þ"</formula>
    </cfRule>
  </conditionalFormatting>
  <conditionalFormatting sqref="H12">
    <cfRule type="cellIs" dxfId="110" priority="718" stopIfTrue="1" operator="equal">
      <formula>"þ"</formula>
    </cfRule>
  </conditionalFormatting>
  <conditionalFormatting sqref="K12">
    <cfRule type="cellIs" dxfId="109" priority="719" operator="lessThan">
      <formula>$P$1</formula>
    </cfRule>
  </conditionalFormatting>
  <conditionalFormatting sqref="H12">
    <cfRule type="cellIs" dxfId="108" priority="717" stopIfTrue="1" operator="equal">
      <formula>"þ"</formula>
    </cfRule>
  </conditionalFormatting>
  <conditionalFormatting sqref="G12">
    <cfRule type="cellIs" dxfId="107" priority="716" stopIfTrue="1" operator="equal">
      <formula>"þ"</formula>
    </cfRule>
  </conditionalFormatting>
  <conditionalFormatting sqref="G12">
    <cfRule type="cellIs" dxfId="106" priority="715" stopIfTrue="1" operator="equal">
      <formula>"þ"</formula>
    </cfRule>
  </conditionalFormatting>
  <conditionalFormatting sqref="E12">
    <cfRule type="cellIs" dxfId="105" priority="714" stopIfTrue="1" operator="equal">
      <formula>"þ"</formula>
    </cfRule>
  </conditionalFormatting>
  <conditionalFormatting sqref="E12">
    <cfRule type="cellIs" dxfId="104" priority="713" stopIfTrue="1" operator="equal">
      <formula>"þ"</formula>
    </cfRule>
  </conditionalFormatting>
  <conditionalFormatting sqref="H13">
    <cfRule type="cellIs" dxfId="103" priority="703" stopIfTrue="1" operator="equal">
      <formula>"þ"</formula>
    </cfRule>
  </conditionalFormatting>
  <conditionalFormatting sqref="K13">
    <cfRule type="cellIs" dxfId="102" priority="704" operator="lessThan">
      <formula>$P$1</formula>
    </cfRule>
  </conditionalFormatting>
  <conditionalFormatting sqref="H13">
    <cfRule type="cellIs" dxfId="101" priority="702" stopIfTrue="1" operator="equal">
      <formula>"þ"</formula>
    </cfRule>
  </conditionalFormatting>
  <conditionalFormatting sqref="G6:H6 M6">
    <cfRule type="cellIs" dxfId="100" priority="685" stopIfTrue="1" operator="equal">
      <formula>"þ"</formula>
    </cfRule>
  </conditionalFormatting>
  <conditionalFormatting sqref="K6">
    <cfRule type="cellIs" dxfId="99" priority="684" operator="lessThan">
      <formula>$P$1</formula>
    </cfRule>
  </conditionalFormatting>
  <conditionalFormatting sqref="E6:F6">
    <cfRule type="cellIs" dxfId="98" priority="683" stopIfTrue="1" operator="equal">
      <formula>"þ"</formula>
    </cfRule>
  </conditionalFormatting>
  <conditionalFormatting sqref="E6:F6">
    <cfRule type="cellIs" dxfId="97" priority="682" stopIfTrue="1" operator="equal">
      <formula>"þ"</formula>
    </cfRule>
  </conditionalFormatting>
  <conditionalFormatting sqref="E13">
    <cfRule type="cellIs" dxfId="96" priority="669" stopIfTrue="1" operator="equal">
      <formula>"þ"</formula>
    </cfRule>
  </conditionalFormatting>
  <conditionalFormatting sqref="E13">
    <cfRule type="cellIs" dxfId="95" priority="668" stopIfTrue="1" operator="equal">
      <formula>"þ"</formula>
    </cfRule>
  </conditionalFormatting>
  <conditionalFormatting sqref="P1">
    <cfRule type="cellIs" dxfId="94" priority="619" operator="equal">
      <formula>0</formula>
    </cfRule>
  </conditionalFormatting>
  <conditionalFormatting sqref="T1">
    <cfRule type="cellIs" dxfId="93" priority="617" operator="equal">
      <formula>0</formula>
    </cfRule>
  </conditionalFormatting>
  <conditionalFormatting sqref="R1">
    <cfRule type="cellIs" dxfId="92" priority="618" operator="equal">
      <formula>0</formula>
    </cfRule>
  </conditionalFormatting>
  <conditionalFormatting sqref="H5">
    <cfRule type="cellIs" dxfId="91" priority="507" stopIfTrue="1" operator="equal">
      <formula>"þ"</formula>
    </cfRule>
  </conditionalFormatting>
  <conditionalFormatting sqref="H5">
    <cfRule type="cellIs" dxfId="90" priority="506" stopIfTrue="1" operator="equal">
      <formula>"þ"</formula>
    </cfRule>
  </conditionalFormatting>
  <conditionalFormatting sqref="M5">
    <cfRule type="cellIs" dxfId="89" priority="509" stopIfTrue="1" operator="equal">
      <formula>"þ"</formula>
    </cfRule>
  </conditionalFormatting>
  <conditionalFormatting sqref="K5">
    <cfRule type="cellIs" dxfId="88" priority="508" operator="lessThan">
      <formula>$P$1</formula>
    </cfRule>
  </conditionalFormatting>
  <conditionalFormatting sqref="G5">
    <cfRule type="cellIs" dxfId="87" priority="505" stopIfTrue="1" operator="equal">
      <formula>"þ"</formula>
    </cfRule>
  </conditionalFormatting>
  <conditionalFormatting sqref="G5">
    <cfRule type="cellIs" dxfId="86" priority="504" stopIfTrue="1" operator="equal">
      <formula>"þ"</formula>
    </cfRule>
  </conditionalFormatting>
  <conditionalFormatting sqref="E5">
    <cfRule type="cellIs" dxfId="85" priority="503" stopIfTrue="1" operator="equal">
      <formula>"þ"</formula>
    </cfRule>
  </conditionalFormatting>
  <conditionalFormatting sqref="E5">
    <cfRule type="cellIs" dxfId="84" priority="502" stopIfTrue="1" operator="equal">
      <formula>"þ"</formula>
    </cfRule>
  </conditionalFormatting>
  <conditionalFormatting sqref="F5">
    <cfRule type="cellIs" dxfId="83" priority="501" stopIfTrue="1" operator="equal">
      <formula>"þ"</formula>
    </cfRule>
  </conditionalFormatting>
  <conditionalFormatting sqref="F5">
    <cfRule type="cellIs" dxfId="82" priority="500" stopIfTrue="1" operator="equal">
      <formula>"þ"</formula>
    </cfRule>
  </conditionalFormatting>
  <conditionalFormatting sqref="F9">
    <cfRule type="cellIs" dxfId="81" priority="411" stopIfTrue="1" operator="equal">
      <formula>"þ"</formula>
    </cfRule>
  </conditionalFormatting>
  <conditionalFormatting sqref="F9">
    <cfRule type="cellIs" dxfId="80" priority="410" stopIfTrue="1" operator="equal">
      <formula>"þ"</formula>
    </cfRule>
  </conditionalFormatting>
  <conditionalFormatting sqref="H10">
    <cfRule type="cellIs" dxfId="79" priority="398" stopIfTrue="1" operator="equal">
      <formula>"þ"</formula>
    </cfRule>
  </conditionalFormatting>
  <conditionalFormatting sqref="K10">
    <cfRule type="cellIs" dxfId="78" priority="399" operator="lessThan">
      <formula>$P$1</formula>
    </cfRule>
  </conditionalFormatting>
  <conditionalFormatting sqref="H10">
    <cfRule type="cellIs" dxfId="77" priority="397" stopIfTrue="1" operator="equal">
      <formula>"þ"</formula>
    </cfRule>
  </conditionalFormatting>
  <conditionalFormatting sqref="G10">
    <cfRule type="cellIs" dxfId="76" priority="396" stopIfTrue="1" operator="equal">
      <formula>"þ"</formula>
    </cfRule>
  </conditionalFormatting>
  <conditionalFormatting sqref="G10">
    <cfRule type="cellIs" dxfId="75" priority="395" stopIfTrue="1" operator="equal">
      <formula>"þ"</formula>
    </cfRule>
  </conditionalFormatting>
  <conditionalFormatting sqref="L10:L13">
    <cfRule type="cellIs" dxfId="74" priority="394" stopIfTrue="1" operator="equal">
      <formula>"þ"</formula>
    </cfRule>
  </conditionalFormatting>
  <conditionalFormatting sqref="H11 E11">
    <cfRule type="cellIs" dxfId="73" priority="346" stopIfTrue="1" operator="equal">
      <formula>"þ"</formula>
    </cfRule>
  </conditionalFormatting>
  <conditionalFormatting sqref="K11">
    <cfRule type="cellIs" dxfId="72" priority="347" operator="lessThan">
      <formula>$P$1</formula>
    </cfRule>
  </conditionalFormatting>
  <conditionalFormatting sqref="H11 E11">
    <cfRule type="cellIs" dxfId="71" priority="345" stopIfTrue="1" operator="equal">
      <formula>"þ"</formula>
    </cfRule>
  </conditionalFormatting>
  <conditionalFormatting sqref="G11">
    <cfRule type="cellIs" dxfId="70" priority="344" stopIfTrue="1" operator="equal">
      <formula>"þ"</formula>
    </cfRule>
  </conditionalFormatting>
  <conditionalFormatting sqref="G11">
    <cfRule type="cellIs" dxfId="69" priority="343" stopIfTrue="1" operator="equal">
      <formula>"þ"</formula>
    </cfRule>
  </conditionalFormatting>
  <conditionalFormatting sqref="L11">
    <cfRule type="cellIs" dxfId="68" priority="342" stopIfTrue="1" operator="equal">
      <formula>"þ"</formula>
    </cfRule>
  </conditionalFormatting>
  <conditionalFormatting sqref="E11">
    <cfRule type="cellIs" dxfId="67" priority="341" stopIfTrue="1" operator="equal">
      <formula>"þ"</formula>
    </cfRule>
  </conditionalFormatting>
  <conditionalFormatting sqref="E11">
    <cfRule type="cellIs" dxfId="66" priority="340" stopIfTrue="1" operator="equal">
      <formula>"þ"</formula>
    </cfRule>
  </conditionalFormatting>
  <conditionalFormatting sqref="F5">
    <cfRule type="cellIs" dxfId="65" priority="229" stopIfTrue="1" operator="equal">
      <formula>"þ"</formula>
    </cfRule>
  </conditionalFormatting>
  <conditionalFormatting sqref="F5">
    <cfRule type="cellIs" dxfId="64" priority="228" stopIfTrue="1" operator="equal">
      <formula>"þ"</formula>
    </cfRule>
  </conditionalFormatting>
  <conditionalFormatting sqref="G5">
    <cfRule type="cellIs" dxfId="63" priority="227" stopIfTrue="1" operator="equal">
      <formula>"þ"</formula>
    </cfRule>
  </conditionalFormatting>
  <conditionalFormatting sqref="G5">
    <cfRule type="cellIs" dxfId="62" priority="226" stopIfTrue="1" operator="equal">
      <formula>"þ"</formula>
    </cfRule>
  </conditionalFormatting>
  <conditionalFormatting sqref="E9">
    <cfRule type="cellIs" dxfId="61" priority="225" stopIfTrue="1" operator="equal">
      <formula>"þ"</formula>
    </cfRule>
  </conditionalFormatting>
  <conditionalFormatting sqref="E9">
    <cfRule type="cellIs" dxfId="60" priority="224" stopIfTrue="1" operator="equal">
      <formula>"þ"</formula>
    </cfRule>
  </conditionalFormatting>
  <conditionalFormatting sqref="L12">
    <cfRule type="cellIs" dxfId="59" priority="223" stopIfTrue="1" operator="equal">
      <formula>"þ"</formula>
    </cfRule>
  </conditionalFormatting>
  <conditionalFormatting sqref="L13">
    <cfRule type="cellIs" dxfId="58" priority="220" stopIfTrue="1" operator="equal">
      <formula>"þ"</formula>
    </cfRule>
  </conditionalFormatting>
  <conditionalFormatting sqref="L6">
    <cfRule type="cellIs" dxfId="57" priority="195" stopIfTrue="1" operator="equal">
      <formula>"þ"</formula>
    </cfRule>
  </conditionalFormatting>
  <conditionalFormatting sqref="L6">
    <cfRule type="cellIs" dxfId="56" priority="196" stopIfTrue="1" operator="equal">
      <formula>"þ"</formula>
    </cfRule>
  </conditionalFormatting>
  <conditionalFormatting sqref="M9:M13">
    <cfRule type="cellIs" dxfId="55" priority="185" stopIfTrue="1" operator="equal">
      <formula>"þ"</formula>
    </cfRule>
  </conditionalFormatting>
  <conditionalFormatting sqref="M9:M13">
    <cfRule type="cellIs" dxfId="54" priority="184" stopIfTrue="1" operator="equal">
      <formula>"þ"</formula>
    </cfRule>
  </conditionalFormatting>
  <conditionalFormatting sqref="F11">
    <cfRule type="cellIs" dxfId="53" priority="175" stopIfTrue="1" operator="equal">
      <formula>"þ"</formula>
    </cfRule>
  </conditionalFormatting>
  <conditionalFormatting sqref="F11">
    <cfRule type="cellIs" dxfId="52" priority="174" stopIfTrue="1" operator="equal">
      <formula>"þ"</formula>
    </cfRule>
  </conditionalFormatting>
  <conditionalFormatting sqref="G13">
    <cfRule type="cellIs" dxfId="51" priority="167" stopIfTrue="1" operator="equal">
      <formula>"þ"</formula>
    </cfRule>
  </conditionalFormatting>
  <conditionalFormatting sqref="G13">
    <cfRule type="cellIs" dxfId="50" priority="166" stopIfTrue="1" operator="equal">
      <formula>"þ"</formula>
    </cfRule>
  </conditionalFormatting>
  <conditionalFormatting sqref="H13">
    <cfRule type="cellIs" dxfId="49" priority="164" stopIfTrue="1" operator="equal">
      <formula>"þ"</formula>
    </cfRule>
  </conditionalFormatting>
  <conditionalFormatting sqref="K13">
    <cfRule type="cellIs" dxfId="48" priority="165" operator="lessThan">
      <formula>$P$1</formula>
    </cfRule>
  </conditionalFormatting>
  <conditionalFormatting sqref="H13">
    <cfRule type="cellIs" dxfId="47" priority="163" stopIfTrue="1" operator="equal">
      <formula>"þ"</formula>
    </cfRule>
  </conditionalFormatting>
  <conditionalFormatting sqref="G13">
    <cfRule type="cellIs" dxfId="46" priority="162" stopIfTrue="1" operator="equal">
      <formula>"þ"</formula>
    </cfRule>
  </conditionalFormatting>
  <conditionalFormatting sqref="G13">
    <cfRule type="cellIs" dxfId="45" priority="161" stopIfTrue="1" operator="equal">
      <formula>"þ"</formula>
    </cfRule>
  </conditionalFormatting>
  <conditionalFormatting sqref="E13">
    <cfRule type="cellIs" dxfId="44" priority="160" stopIfTrue="1" operator="equal">
      <formula>"þ"</formula>
    </cfRule>
  </conditionalFormatting>
  <conditionalFormatting sqref="E13">
    <cfRule type="cellIs" dxfId="43" priority="159" stopIfTrue="1" operator="equal">
      <formula>"þ"</formula>
    </cfRule>
  </conditionalFormatting>
  <conditionalFormatting sqref="L13">
    <cfRule type="cellIs" dxfId="42" priority="115" stopIfTrue="1" operator="equal">
      <formula>"þ"</formula>
    </cfRule>
  </conditionalFormatting>
  <conditionalFormatting sqref="F12">
    <cfRule type="cellIs" dxfId="41" priority="107" stopIfTrue="1" operator="equal">
      <formula>"þ"</formula>
    </cfRule>
  </conditionalFormatting>
  <conditionalFormatting sqref="F12">
    <cfRule type="cellIs" dxfId="40" priority="106" stopIfTrue="1" operator="equal">
      <formula>"þ"</formula>
    </cfRule>
  </conditionalFormatting>
  <conditionalFormatting sqref="L4">
    <cfRule type="cellIs" dxfId="39" priority="68" stopIfTrue="1" operator="equal">
      <formula>"þ"</formula>
    </cfRule>
  </conditionalFormatting>
  <conditionalFormatting sqref="L4">
    <cfRule type="cellIs" dxfId="38" priority="67" stopIfTrue="1" operator="equal">
      <formula>"þ"</formula>
    </cfRule>
  </conditionalFormatting>
  <conditionalFormatting sqref="G5">
    <cfRule type="cellIs" dxfId="37" priority="42" stopIfTrue="1" operator="equal">
      <formula>"þ"</formula>
    </cfRule>
  </conditionalFormatting>
  <conditionalFormatting sqref="G5">
    <cfRule type="cellIs" dxfId="36" priority="41" stopIfTrue="1" operator="equal">
      <formula>"þ"</formula>
    </cfRule>
  </conditionalFormatting>
  <conditionalFormatting sqref="F5">
    <cfRule type="cellIs" dxfId="35" priority="40" stopIfTrue="1" operator="equal">
      <formula>"þ"</formula>
    </cfRule>
  </conditionalFormatting>
  <conditionalFormatting sqref="F5">
    <cfRule type="cellIs" dxfId="34" priority="39" stopIfTrue="1" operator="equal">
      <formula>"þ"</formula>
    </cfRule>
  </conditionalFormatting>
  <conditionalFormatting sqref="F5">
    <cfRule type="cellIs" dxfId="33" priority="38" stopIfTrue="1" operator="equal">
      <formula>"þ"</formula>
    </cfRule>
  </conditionalFormatting>
  <conditionalFormatting sqref="F5">
    <cfRule type="cellIs" dxfId="32" priority="37" stopIfTrue="1" operator="equal">
      <formula>"þ"</formula>
    </cfRule>
  </conditionalFormatting>
  <conditionalFormatting sqref="L5">
    <cfRule type="cellIs" dxfId="31" priority="26" stopIfTrue="1" operator="equal">
      <formula>"þ"</formula>
    </cfRule>
  </conditionalFormatting>
  <conditionalFormatting sqref="L5">
    <cfRule type="cellIs" dxfId="30" priority="25" stopIfTrue="1" operator="equal">
      <formula>"þ"</formula>
    </cfRule>
  </conditionalFormatting>
  <conditionalFormatting sqref="H3">
    <cfRule type="cellIs" dxfId="29" priority="22" stopIfTrue="1" operator="equal">
      <formula>"þ"</formula>
    </cfRule>
  </conditionalFormatting>
  <conditionalFormatting sqref="H3">
    <cfRule type="cellIs" dxfId="28" priority="21" stopIfTrue="1" operator="equal">
      <formula>"þ"</formula>
    </cfRule>
  </conditionalFormatting>
  <conditionalFormatting sqref="M3">
    <cfRule type="cellIs" dxfId="27" priority="24" stopIfTrue="1" operator="equal">
      <formula>"þ"</formula>
    </cfRule>
  </conditionalFormatting>
  <conditionalFormatting sqref="K3">
    <cfRule type="cellIs" dxfId="26" priority="23" operator="lessThan">
      <formula>$P$1</formula>
    </cfRule>
  </conditionalFormatting>
  <conditionalFormatting sqref="G3">
    <cfRule type="cellIs" dxfId="25" priority="20" stopIfTrue="1" operator="equal">
      <formula>"þ"</formula>
    </cfRule>
  </conditionalFormatting>
  <conditionalFormatting sqref="G3">
    <cfRule type="cellIs" dxfId="24" priority="19" stopIfTrue="1" operator="equal">
      <formula>"þ"</formula>
    </cfRule>
  </conditionalFormatting>
  <conditionalFormatting sqref="E3">
    <cfRule type="cellIs" dxfId="23" priority="18" stopIfTrue="1" operator="equal">
      <formula>"þ"</formula>
    </cfRule>
  </conditionalFormatting>
  <conditionalFormatting sqref="E3">
    <cfRule type="cellIs" dxfId="22" priority="17" stopIfTrue="1" operator="equal">
      <formula>"þ"</formula>
    </cfRule>
  </conditionalFormatting>
  <conditionalFormatting sqref="F3">
    <cfRule type="cellIs" dxfId="21" priority="16" stopIfTrue="1" operator="equal">
      <formula>"þ"</formula>
    </cfRule>
  </conditionalFormatting>
  <conditionalFormatting sqref="F3">
    <cfRule type="cellIs" dxfId="20" priority="15" stopIfTrue="1" operator="equal">
      <formula>"þ"</formula>
    </cfRule>
  </conditionalFormatting>
  <conditionalFormatting sqref="L3">
    <cfRule type="cellIs" dxfId="19" priority="14" stopIfTrue="1" operator="equal">
      <formula>"þ"</formula>
    </cfRule>
  </conditionalFormatting>
  <conditionalFormatting sqref="L3">
    <cfRule type="cellIs" dxfId="18" priority="13" stopIfTrue="1" operator="equal">
      <formula>"þ"</formula>
    </cfRule>
  </conditionalFormatting>
  <conditionalFormatting sqref="F3">
    <cfRule type="cellIs" dxfId="17" priority="12" stopIfTrue="1" operator="equal">
      <formula>"þ"</formula>
    </cfRule>
  </conditionalFormatting>
  <conditionalFormatting sqref="F3">
    <cfRule type="cellIs" dxfId="16" priority="11" stopIfTrue="1" operator="equal">
      <formula>"þ"</formula>
    </cfRule>
  </conditionalFormatting>
  <conditionalFormatting sqref="G3">
    <cfRule type="cellIs" dxfId="15" priority="10" stopIfTrue="1" operator="equal">
      <formula>"þ"</formula>
    </cfRule>
  </conditionalFormatting>
  <conditionalFormatting sqref="G3">
    <cfRule type="cellIs" dxfId="14" priority="9" stopIfTrue="1" operator="equal">
      <formula>"þ"</formula>
    </cfRule>
  </conditionalFormatting>
  <conditionalFormatting sqref="E10">
    <cfRule type="cellIs" dxfId="13" priority="8" stopIfTrue="1" operator="equal">
      <formula>"þ"</formula>
    </cfRule>
  </conditionalFormatting>
  <conditionalFormatting sqref="E10">
    <cfRule type="cellIs" dxfId="12" priority="7" stopIfTrue="1" operator="equal">
      <formula>"þ"</formula>
    </cfRule>
  </conditionalFormatting>
  <conditionalFormatting sqref="E10">
    <cfRule type="cellIs" dxfId="11" priority="6" stopIfTrue="1" operator="equal">
      <formula>"þ"</formula>
    </cfRule>
  </conditionalFormatting>
  <conditionalFormatting sqref="E10">
    <cfRule type="cellIs" dxfId="10" priority="5" stopIfTrue="1" operator="equal">
      <formula>"þ"</formula>
    </cfRule>
  </conditionalFormatting>
  <conditionalFormatting sqref="F10">
    <cfRule type="cellIs" dxfId="9" priority="4" stopIfTrue="1" operator="equal">
      <formula>"þ"</formula>
    </cfRule>
  </conditionalFormatting>
  <conditionalFormatting sqref="F10">
    <cfRule type="cellIs" dxfId="8" priority="3" stopIfTrue="1" operator="equal">
      <formula>"þ"</formula>
    </cfRule>
  </conditionalFormatting>
  <conditionalFormatting sqref="F13">
    <cfRule type="cellIs" dxfId="7" priority="2" stopIfTrue="1" operator="equal">
      <formula>"þ"</formula>
    </cfRule>
  </conditionalFormatting>
  <conditionalFormatting sqref="F13">
    <cfRule type="cellIs" dxfId="6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3984375" style="48" bestFit="1" customWidth="1"/>
    <col min="2" max="2" width="11.5" style="48" bestFit="1" customWidth="1"/>
    <col min="3" max="3" width="12" style="48" bestFit="1" customWidth="1"/>
    <col min="4" max="4" width="13.09765625" style="43" customWidth="1"/>
    <col min="5" max="16384" width="8.796875" style="43"/>
  </cols>
  <sheetData>
    <row r="1" spans="1:4" ht="16.2" thickBot="1" x14ac:dyDescent="0.35">
      <c r="A1" s="116" t="s">
        <v>0</v>
      </c>
      <c r="B1" s="115" t="s">
        <v>33</v>
      </c>
      <c r="C1" s="115" t="s">
        <v>34</v>
      </c>
      <c r="D1" s="167" t="s">
        <v>81</v>
      </c>
    </row>
    <row r="2" spans="1:4" x14ac:dyDescent="0.3">
      <c r="A2" s="114" t="s">
        <v>113</v>
      </c>
      <c r="B2" s="63" t="s">
        <v>114</v>
      </c>
      <c r="C2" s="44" t="s">
        <v>117</v>
      </c>
      <c r="D2" s="166"/>
    </row>
    <row r="3" spans="1:4" x14ac:dyDescent="0.3">
      <c r="A3" s="113" t="s">
        <v>113</v>
      </c>
      <c r="B3" s="46"/>
      <c r="C3" s="46"/>
      <c r="D3" s="112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6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11.69921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2" t="s">
        <v>0</v>
      </c>
      <c r="B1" s="82" t="s">
        <v>60</v>
      </c>
      <c r="C1" s="82" t="s">
        <v>35</v>
      </c>
      <c r="D1" s="83" t="s">
        <v>3</v>
      </c>
      <c r="E1" s="82" t="s">
        <v>99</v>
      </c>
      <c r="F1" s="18"/>
      <c r="G1" s="82" t="s">
        <v>0</v>
      </c>
      <c r="H1" s="82" t="s">
        <v>91</v>
      </c>
      <c r="I1" s="82" t="s">
        <v>35</v>
      </c>
      <c r="J1" s="83" t="s">
        <v>3</v>
      </c>
      <c r="K1" s="82" t="s">
        <v>99</v>
      </c>
    </row>
    <row r="2" spans="1:11" x14ac:dyDescent="0.3">
      <c r="A2" s="138" t="s">
        <v>113</v>
      </c>
      <c r="B2" s="5" t="s">
        <v>36</v>
      </c>
      <c r="C2" s="148">
        <v>1</v>
      </c>
      <c r="D2" s="85">
        <f t="shared" ref="D2:D4" ca="1" si="0">RANDBETWEEN(1,20)</f>
        <v>19</v>
      </c>
      <c r="E2" s="84">
        <f t="shared" ref="E2:E4" ca="1" si="1">D2+C2</f>
        <v>20</v>
      </c>
      <c r="G2" s="140"/>
      <c r="H2" s="5" t="s">
        <v>36</v>
      </c>
      <c r="I2" s="87"/>
      <c r="J2" s="45">
        <f t="shared" ref="J2:J5" ca="1" si="2">RANDBETWEEN(1,20)</f>
        <v>6</v>
      </c>
      <c r="K2" s="44">
        <f t="shared" ref="K2:K4" ca="1" si="3">J2+I2</f>
        <v>6</v>
      </c>
    </row>
    <row r="3" spans="1:11" x14ac:dyDescent="0.3">
      <c r="A3" s="137" t="s">
        <v>113</v>
      </c>
      <c r="B3" s="5" t="s">
        <v>37</v>
      </c>
      <c r="C3" s="148">
        <v>4</v>
      </c>
      <c r="D3" s="45">
        <f t="shared" ca="1" si="0"/>
        <v>16</v>
      </c>
      <c r="E3" s="44">
        <f t="shared" ca="1" si="1"/>
        <v>20</v>
      </c>
      <c r="G3" s="140"/>
      <c r="H3" s="5" t="s">
        <v>37</v>
      </c>
      <c r="I3" s="87"/>
      <c r="J3" s="45">
        <f t="shared" ca="1" si="2"/>
        <v>18</v>
      </c>
      <c r="K3" s="44">
        <f t="shared" ca="1" si="3"/>
        <v>18</v>
      </c>
    </row>
    <row r="4" spans="1:11" x14ac:dyDescent="0.3">
      <c r="A4" s="139" t="s">
        <v>113</v>
      </c>
      <c r="B4" s="86" t="s">
        <v>38</v>
      </c>
      <c r="C4" s="149">
        <v>4</v>
      </c>
      <c r="D4" s="47">
        <f t="shared" ca="1" si="0"/>
        <v>8</v>
      </c>
      <c r="E4" s="46">
        <f t="shared" ca="1" si="1"/>
        <v>12</v>
      </c>
      <c r="G4" s="141"/>
      <c r="H4" s="86" t="s">
        <v>38</v>
      </c>
      <c r="I4" s="88"/>
      <c r="J4" s="47">
        <f t="shared" ca="1" si="2"/>
        <v>1</v>
      </c>
      <c r="K4" s="46">
        <f t="shared" ca="1" si="3"/>
        <v>1</v>
      </c>
    </row>
    <row r="5" spans="1:11" x14ac:dyDescent="0.3">
      <c r="G5" s="141"/>
      <c r="H5" s="86" t="s">
        <v>100</v>
      </c>
      <c r="I5" s="88"/>
      <c r="J5" s="47">
        <f t="shared" ca="1" si="2"/>
        <v>10</v>
      </c>
      <c r="K5" s="46">
        <f t="shared" ref="K5" ca="1" si="4">J5+I5</f>
        <v>10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35" t="s">
        <v>93</v>
      </c>
      <c r="C1" s="49" t="s">
        <v>40</v>
      </c>
      <c r="D1" s="50" t="s">
        <v>39</v>
      </c>
      <c r="E1" s="51" t="s">
        <v>41</v>
      </c>
      <c r="F1" s="42" t="s">
        <v>62</v>
      </c>
      <c r="G1" s="40" t="s">
        <v>42</v>
      </c>
      <c r="H1" s="41"/>
      <c r="I1" s="29" t="s">
        <v>43</v>
      </c>
      <c r="J1" s="15" t="s">
        <v>44</v>
      </c>
      <c r="K1" s="17" t="s">
        <v>45</v>
      </c>
      <c r="L1" s="20" t="s">
        <v>46</v>
      </c>
      <c r="M1" s="21" t="s">
        <v>47</v>
      </c>
      <c r="N1" s="22" t="s">
        <v>48</v>
      </c>
      <c r="O1" s="24" t="s">
        <v>49</v>
      </c>
      <c r="P1" s="25" t="s">
        <v>66</v>
      </c>
      <c r="Q1" s="52" t="s">
        <v>63</v>
      </c>
      <c r="R1" s="26" t="s">
        <v>50</v>
      </c>
      <c r="S1" s="27" t="s">
        <v>51</v>
      </c>
      <c r="T1" s="28" t="s">
        <v>64</v>
      </c>
      <c r="U1" s="23" t="s">
        <v>67</v>
      </c>
      <c r="V1" s="31" t="s">
        <v>52</v>
      </c>
      <c r="W1" s="32" t="s">
        <v>53</v>
      </c>
      <c r="X1" s="35" t="s">
        <v>54</v>
      </c>
      <c r="Y1" s="53" t="s">
        <v>65</v>
      </c>
      <c r="Z1" s="36" t="s">
        <v>55</v>
      </c>
      <c r="AA1" s="34" t="s">
        <v>56</v>
      </c>
      <c r="AB1" s="32" t="s">
        <v>57</v>
      </c>
      <c r="AC1" s="33" t="s">
        <v>58</v>
      </c>
      <c r="AE1" s="142" t="s">
        <v>95</v>
      </c>
    </row>
    <row r="2" spans="1:31" ht="16.2" thickTop="1" x14ac:dyDescent="0.3">
      <c r="A2" s="93" t="s">
        <v>89</v>
      </c>
      <c r="B2" s="136">
        <v>1</v>
      </c>
      <c r="C2" s="89">
        <v>12</v>
      </c>
      <c r="D2" s="111">
        <v>22</v>
      </c>
      <c r="E2" s="94">
        <v>24</v>
      </c>
      <c r="F2" s="95">
        <v>0</v>
      </c>
      <c r="G2" s="127" t="s">
        <v>94</v>
      </c>
      <c r="H2" s="96">
        <v>5</v>
      </c>
      <c r="I2" s="97">
        <v>11</v>
      </c>
      <c r="J2" s="98"/>
      <c r="K2" s="99"/>
      <c r="L2" s="130"/>
      <c r="M2" s="100"/>
      <c r="N2" s="129" t="s">
        <v>92</v>
      </c>
      <c r="O2" s="102"/>
      <c r="P2" s="103">
        <v>13</v>
      </c>
      <c r="Q2" s="133" t="s">
        <v>88</v>
      </c>
      <c r="R2" s="184"/>
      <c r="S2" s="105"/>
      <c r="T2" s="106"/>
      <c r="U2" s="107"/>
      <c r="V2" s="90"/>
      <c r="W2" s="91">
        <f t="shared" ref="W2" si="0">SUM(I2:V2)</f>
        <v>24</v>
      </c>
      <c r="X2" s="108">
        <v>20</v>
      </c>
      <c r="Y2" s="109">
        <v>7</v>
      </c>
      <c r="Z2" s="110">
        <v>37</v>
      </c>
      <c r="AA2" s="92">
        <v>45</v>
      </c>
      <c r="AB2" s="56">
        <f t="shared" ref="AB2" si="1">SUM(Z2:AA2)-(W2+X2)</f>
        <v>38</v>
      </c>
      <c r="AC2" s="128">
        <f t="shared" ref="AC2" si="2">SMALL(AA2:AB2,1)+Y2</f>
        <v>45</v>
      </c>
      <c r="AE2" s="143"/>
    </row>
    <row r="3" spans="1:31" ht="18" x14ac:dyDescent="0.3">
      <c r="A3" s="150" t="s">
        <v>111</v>
      </c>
      <c r="B3" s="151">
        <v>2</v>
      </c>
      <c r="C3" s="180">
        <f>11+3</f>
        <v>14</v>
      </c>
      <c r="D3" s="180">
        <f>15+4+3</f>
        <v>22</v>
      </c>
      <c r="E3" s="181">
        <f>16+4+3</f>
        <v>23</v>
      </c>
      <c r="F3" s="95">
        <v>0</v>
      </c>
      <c r="G3" s="127" t="s">
        <v>59</v>
      </c>
      <c r="H3" s="96">
        <v>0</v>
      </c>
      <c r="I3" s="97">
        <v>46</v>
      </c>
      <c r="J3" s="98">
        <v>24</v>
      </c>
      <c r="K3" s="99"/>
      <c r="L3" s="130"/>
      <c r="M3" s="134"/>
      <c r="N3" s="101"/>
      <c r="O3" s="102"/>
      <c r="P3" s="183" t="s">
        <v>88</v>
      </c>
      <c r="Q3" s="104"/>
      <c r="R3" s="131" t="s">
        <v>88</v>
      </c>
      <c r="S3" s="105"/>
      <c r="T3" s="106"/>
      <c r="U3" s="107"/>
      <c r="V3" s="90"/>
      <c r="W3" s="91">
        <f t="shared" ref="W3" si="3">SUM(I3:V3)</f>
        <v>70</v>
      </c>
      <c r="X3" s="108">
        <v>10</v>
      </c>
      <c r="Y3" s="109"/>
      <c r="Z3" s="110"/>
      <c r="AA3" s="92">
        <v>78</v>
      </c>
      <c r="AB3" s="56">
        <f t="shared" ref="AB3" si="4">SUM(Z3:AA3)-(W3+X3)</f>
        <v>-2</v>
      </c>
      <c r="AC3" s="128">
        <f t="shared" ref="AC3" si="5">SMALL(AA3:AB3,1)+Y3</f>
        <v>-2</v>
      </c>
      <c r="AE3" s="143"/>
    </row>
    <row r="4" spans="1:31" x14ac:dyDescent="0.3">
      <c r="A4" s="150" t="s">
        <v>113</v>
      </c>
      <c r="B4" s="151">
        <v>2</v>
      </c>
      <c r="C4" s="89">
        <v>15</v>
      </c>
      <c r="D4" s="111">
        <v>12</v>
      </c>
      <c r="E4" s="94">
        <v>15</v>
      </c>
      <c r="F4" s="95">
        <v>0</v>
      </c>
      <c r="G4" s="127" t="s">
        <v>115</v>
      </c>
      <c r="H4" s="96">
        <v>5</v>
      </c>
      <c r="I4" s="97">
        <v>27</v>
      </c>
      <c r="J4" s="98"/>
      <c r="K4" s="99"/>
      <c r="L4" s="186" t="s">
        <v>88</v>
      </c>
      <c r="M4" s="134"/>
      <c r="N4" s="101"/>
      <c r="O4" s="102"/>
      <c r="P4" s="183" t="s">
        <v>88</v>
      </c>
      <c r="Q4" s="104"/>
      <c r="R4" s="184"/>
      <c r="S4" s="105"/>
      <c r="T4" s="106"/>
      <c r="U4" s="107"/>
      <c r="V4" s="90"/>
      <c r="W4" s="91">
        <f t="shared" ref="W4" si="6">SUM(I4:V4)</f>
        <v>27</v>
      </c>
      <c r="X4" s="108"/>
      <c r="Y4" s="109"/>
      <c r="Z4" s="110"/>
      <c r="AA4" s="92">
        <v>26</v>
      </c>
      <c r="AB4" s="56">
        <f t="shared" ref="AB4" si="7">SUM(Z4:AA4)-(W4+X4)</f>
        <v>-1</v>
      </c>
      <c r="AC4" s="128">
        <f t="shared" ref="AC4" si="8">SMALL(AA4:AB4,1)+Y4</f>
        <v>-1</v>
      </c>
      <c r="AE4" s="185"/>
    </row>
    <row r="5" spans="1:31" x14ac:dyDescent="0.3">
      <c r="G5" s="1" t="s">
        <v>116</v>
      </c>
    </row>
    <row r="6" spans="1:31" x14ac:dyDescent="0.3">
      <c r="G6" s="1"/>
    </row>
    <row r="7" spans="1:31" x14ac:dyDescent="0.3">
      <c r="B7" s="64" t="s">
        <v>106</v>
      </c>
    </row>
    <row r="8" spans="1:31" x14ac:dyDescent="0.3">
      <c r="A8" s="150" t="s">
        <v>113</v>
      </c>
      <c r="B8" s="182" t="s">
        <v>104</v>
      </c>
      <c r="C8" s="54" t="s">
        <v>105</v>
      </c>
    </row>
  </sheetData>
  <sortState xmlns:xlrd2="http://schemas.microsoft.com/office/spreadsheetml/2017/richdata2" ref="A2:AC2">
    <sortCondition ref="A2"/>
  </sortState>
  <conditionalFormatting sqref="AC3">
    <cfRule type="cellIs" dxfId="5" priority="243" stopIfTrue="1" operator="lessThan">
      <formula>0.5</formula>
    </cfRule>
    <cfRule type="cellIs" dxfId="4" priority="244" operator="lessThan">
      <formula>0.5*AA3</formula>
    </cfRule>
  </conditionalFormatting>
  <conditionalFormatting sqref="AC2">
    <cfRule type="cellIs" dxfId="3" priority="141" stopIfTrue="1" operator="lessThan">
      <formula>0.5</formula>
    </cfRule>
    <cfRule type="cellIs" dxfId="2" priority="142" operator="lessThan">
      <formula>0.5*AA2</formula>
    </cfRule>
  </conditionalFormatting>
  <conditionalFormatting sqref="AC4">
    <cfRule type="cellIs" dxfId="1" priority="1" stopIfTrue="1" operator="lessThan">
      <formula>0.5</formula>
    </cfRule>
    <cfRule type="cellIs" dxfId="0" priority="2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9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10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3</v>
      </c>
      <c r="D4" s="10">
        <f ca="1">RANDBETWEEN(1,6)+RANDBETWEEN(1,6)</f>
        <v>4</v>
      </c>
      <c r="E4" s="10">
        <f ca="1">RANDBETWEEN(1,6)+RANDBETWEEN(1,6)+RANDBETWEEN(1,6)</f>
        <v>3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7</v>
      </c>
      <c r="D5" s="10">
        <f ca="1">RANDBETWEEN(1,8)+RANDBETWEEN(1,8)</f>
        <v>8</v>
      </c>
      <c r="E5" s="10">
        <f ca="1">RANDBETWEEN(1,8)+RANDBETWEEN(1,8)+RANDBETWEEN(1,8)</f>
        <v>8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14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7</v>
      </c>
      <c r="D6" s="10">
        <f ca="1">RANDBETWEEN(1,10)+RANDBETWEEN(1,10)</f>
        <v>11</v>
      </c>
      <c r="E6" s="10">
        <f ca="1">RANDBETWEEN(1,10)+RANDBETWEEN(1,10)+RANDBETWEEN(1,10)</f>
        <v>11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6</v>
      </c>
      <c r="D7" s="10">
        <f ca="1">RANDBETWEEN(1,12)+RANDBETWEEN(1,12)</f>
        <v>14</v>
      </c>
      <c r="E7" s="10">
        <f ca="1">RANDBETWEEN(1,12)+RANDBETWEEN(1,12)+RANDBETWEEN(1,12)</f>
        <v>23</v>
      </c>
      <c r="F7" s="10">
        <f ca="1">RANDBETWEEN(1,12)+RANDBETWEEN(1,12)+RANDBETWEEN(1,12)+RANDBETWEEN(1,12)</f>
        <v>29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13</v>
      </c>
      <c r="D8" s="10">
        <f ca="1">RANDBETWEEN(1,20)+RANDBETWEEN(1,20)</f>
        <v>34</v>
      </c>
      <c r="E8" s="10">
        <f ca="1">RANDBETWEEN(1,20)+RANDBETWEEN(1,20)+RANDBETWEEN(1,20)</f>
        <v>17</v>
      </c>
      <c r="F8" s="10">
        <f ca="1">RANDBETWEEN(1,20)+RANDBETWEEN(1,20)+RANDBETWEEN(1,20)+RANDBETWEEN(1,20)</f>
        <v>44</v>
      </c>
      <c r="G8" s="10">
        <f ca="1">RANDBETWEEN(1,20)+RANDBETWEEN(1,20)+RANDBETWEEN(1,20)+RANDBETWEEN(1,20)+RANDBETWEEN(1,20)</f>
        <v>59</v>
      </c>
      <c r="H8" s="11">
        <f ca="1">RANDBETWEEN(1,20)+RANDBETWEEN(1,20)+RANDBETWEEN(1,20)+RANDBETWEEN(1,20)+RANDBETWEEN(1,20)+RANDBETWEEN(1,20)</f>
        <v>56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45</v>
      </c>
      <c r="D9" s="13">
        <f ca="1">RANDBETWEEN(1,100)+RANDBETWEEN(1,100)</f>
        <v>83</v>
      </c>
      <c r="E9" s="13">
        <f ca="1">RANDBETWEEN(1,100)+RANDBETWEEN(1,100)+RANDBETWEEN(1,100)</f>
        <v>132</v>
      </c>
      <c r="F9" s="13">
        <f ca="1">RANDBETWEEN(1,100)+RANDBETWEEN(1,100)+RANDBETWEEN(1,100)+RANDBETWEEN(1,100)</f>
        <v>190</v>
      </c>
      <c r="G9" s="13">
        <f ca="1">RANDBETWEEN(1,100)+RANDBETWEEN(1,100)+RANDBETWEEN(1,100)+RANDBETWEEN(1,100)+RANDBETWEEN(1,100)</f>
        <v>189</v>
      </c>
      <c r="H9" s="14">
        <f ca="1">RANDBETWEEN(1,100)+RANDBETWEEN(1,100)+RANDBETWEEN(1,100)+RANDBETWEEN(1,100)+RANDBETWEEN(1,100)+RANDBETWEEN(1,100)</f>
        <v>191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2021-11-14T19:38:21Z</dcterms:modified>
</cp:coreProperties>
</file>