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766CD08F-8CE0-41D7-91AA-A99ABF54968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5" l="1"/>
  <c r="K17" i="9"/>
  <c r="N17" i="9" s="1"/>
  <c r="J17" i="9"/>
  <c r="K16" i="9"/>
  <c r="N16" i="9" s="1"/>
  <c r="J16" i="9"/>
  <c r="K15" i="9"/>
  <c r="N15" i="9" s="1"/>
  <c r="J15" i="9"/>
  <c r="K14" i="9"/>
  <c r="N14" i="9" s="1"/>
  <c r="J14" i="9"/>
  <c r="W12" i="5"/>
  <c r="D19" i="7"/>
  <c r="E19" i="7" s="1"/>
  <c r="D18" i="7"/>
  <c r="E18" i="7" s="1"/>
  <c r="D17" i="7"/>
  <c r="E17" i="7" s="1"/>
  <c r="L16" i="9" l="1"/>
  <c r="L17" i="9"/>
  <c r="L14" i="9"/>
  <c r="L15" i="9"/>
  <c r="K11" i="9" l="1"/>
  <c r="N11" i="9" s="1"/>
  <c r="J11" i="9"/>
  <c r="K13" i="9"/>
  <c r="N13" i="9" s="1"/>
  <c r="J13" i="9"/>
  <c r="K12" i="9"/>
  <c r="N12" i="9" s="1"/>
  <c r="J12" i="9"/>
  <c r="K10" i="9"/>
  <c r="N10" i="9" s="1"/>
  <c r="J10" i="9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AB12" i="5"/>
  <c r="AC12" i="5" s="1"/>
  <c r="AB11" i="5"/>
  <c r="AC11" i="5" s="1"/>
  <c r="W10" i="5"/>
  <c r="AB10" i="5" s="1"/>
  <c r="AC10" i="5" s="1"/>
  <c r="W9" i="5"/>
  <c r="AB9" i="5" s="1"/>
  <c r="AC9" i="5" s="1"/>
  <c r="W8" i="5"/>
  <c r="AB8" i="5" s="1"/>
  <c r="AC8" i="5" s="1"/>
  <c r="E8" i="5"/>
  <c r="D8" i="5"/>
  <c r="C8" i="5"/>
  <c r="L11" i="9" l="1"/>
  <c r="L13" i="9"/>
  <c r="L10" i="9"/>
  <c r="L12" i="9"/>
  <c r="D7" i="7"/>
  <c r="E7" i="7" s="1"/>
  <c r="C7" i="7"/>
  <c r="D6" i="7"/>
  <c r="E6" i="7" s="1"/>
  <c r="C6" i="7"/>
  <c r="D5" i="7"/>
  <c r="E5" i="7" s="1"/>
  <c r="C5" i="7"/>
  <c r="K9" i="9"/>
  <c r="N9" i="9" s="1"/>
  <c r="J9" i="9"/>
  <c r="K8" i="9"/>
  <c r="N8" i="9" s="1"/>
  <c r="J8" i="9"/>
  <c r="K7" i="9"/>
  <c r="N7" i="9" s="1"/>
  <c r="J7" i="9"/>
  <c r="E5" i="1"/>
  <c r="L8" i="9" l="1"/>
  <c r="L9" i="9"/>
  <c r="L7" i="9"/>
  <c r="I8" i="1" l="1"/>
  <c r="M16" i="1" s="1"/>
  <c r="I10" i="1" l="1"/>
  <c r="J5" i="9"/>
  <c r="K5" i="9"/>
  <c r="L5" i="9" s="1"/>
  <c r="J6" i="9"/>
  <c r="K6" i="9"/>
  <c r="L6" i="9" s="1"/>
  <c r="N5" i="9" l="1"/>
  <c r="N6" i="9"/>
  <c r="D2" i="7"/>
  <c r="K4" i="9"/>
  <c r="N4" i="9" s="1"/>
  <c r="J4" i="9"/>
  <c r="K3" i="9"/>
  <c r="N3" i="9" s="1"/>
  <c r="J3" i="9"/>
  <c r="K2" i="9"/>
  <c r="N2" i="9" s="1"/>
  <c r="J2" i="9"/>
  <c r="L2" i="9" l="1"/>
  <c r="L3" i="9"/>
  <c r="L4" i="9"/>
  <c r="E2" i="7"/>
  <c r="D3" i="7"/>
  <c r="E3" i="7" s="1"/>
  <c r="D4" i="7"/>
  <c r="E4" i="7" s="1"/>
  <c r="M31" i="10" l="1"/>
  <c r="M30" i="10"/>
  <c r="M29" i="10"/>
  <c r="M28" i="10"/>
  <c r="M27" i="10"/>
  <c r="M26" i="10"/>
  <c r="M23" i="10"/>
  <c r="M22" i="10"/>
  <c r="M20" i="10"/>
  <c r="M19" i="10"/>
  <c r="M18" i="10"/>
  <c r="M17" i="10"/>
  <c r="M16" i="10"/>
  <c r="M15" i="10"/>
  <c r="M14" i="10"/>
  <c r="M10" i="10"/>
  <c r="M9" i="10"/>
  <c r="M8" i="10"/>
  <c r="M7" i="10"/>
  <c r="M6" i="10"/>
  <c r="M5" i="10"/>
  <c r="M4" i="10"/>
  <c r="M3" i="10"/>
  <c r="M2" i="10"/>
  <c r="E6" i="1"/>
  <c r="D10" i="1"/>
  <c r="E5" i="5" l="1"/>
  <c r="C5" i="5"/>
  <c r="W2" i="5" l="1"/>
  <c r="W3" i="5"/>
  <c r="W4" i="5"/>
  <c r="W5" i="5"/>
  <c r="W6" i="5"/>
  <c r="W7" i="5"/>
  <c r="AB7" i="5" l="1"/>
  <c r="AC7" i="5" s="1"/>
  <c r="J22" i="10"/>
  <c r="K22" i="10" s="1"/>
  <c r="J7" i="10"/>
  <c r="K7" i="10" s="1"/>
  <c r="J43" i="10" l="1"/>
  <c r="K43" i="10" s="1"/>
  <c r="M43" i="10" s="1"/>
  <c r="J42" i="10" l="1"/>
  <c r="K42" i="10" s="1"/>
  <c r="M42" i="10" s="1"/>
  <c r="J41" i="10" l="1"/>
  <c r="K41" i="10" s="1"/>
  <c r="M41" i="10" s="1"/>
  <c r="J40" i="10" l="1"/>
  <c r="K40" i="10" s="1"/>
  <c r="M40" i="10" s="1"/>
  <c r="J36" i="10" l="1"/>
  <c r="K36" i="10" s="1"/>
  <c r="M36" i="10" s="1"/>
  <c r="J45" i="10" l="1"/>
  <c r="K45" i="10" s="1"/>
  <c r="M45" i="10" s="1"/>
  <c r="J39" i="10" l="1"/>
  <c r="K39" i="10" s="1"/>
  <c r="M39" i="10" s="1"/>
  <c r="J35" i="10" l="1"/>
  <c r="K35" i="10" s="1"/>
  <c r="M35" i="10" s="1"/>
  <c r="J44" i="10" l="1"/>
  <c r="K44" i="10" s="1"/>
  <c r="M44" i="10" s="1"/>
  <c r="J20" i="10" l="1"/>
  <c r="K20" i="10" s="1"/>
  <c r="J19" i="10" l="1"/>
  <c r="K19" i="10" s="1"/>
  <c r="AB6" i="5" l="1"/>
  <c r="AC6" i="5" s="1"/>
  <c r="J28" i="10" l="1"/>
  <c r="K28" i="10" s="1"/>
  <c r="J31" i="10"/>
  <c r="K31" i="10" s="1"/>
  <c r="J30" i="10"/>
  <c r="K30" i="10" s="1"/>
  <c r="J29" i="10"/>
  <c r="K29" i="10" s="1"/>
  <c r="E8" i="1" l="1"/>
  <c r="J4" i="10" l="1"/>
  <c r="K4" i="10" s="1"/>
  <c r="J13" i="10"/>
  <c r="K13" i="10" s="1"/>
  <c r="M13" i="10" s="1"/>
  <c r="J17" i="10"/>
  <c r="K17" i="10" s="1"/>
  <c r="J23" i="10"/>
  <c r="K23" i="10" s="1"/>
  <c r="J27" i="10" l="1"/>
  <c r="K27" i="10" s="1"/>
  <c r="I26" i="10" l="1"/>
  <c r="J25" i="10" l="1"/>
  <c r="K25" i="10" s="1"/>
  <c r="M25" i="10" s="1"/>
  <c r="J11" i="10" l="1"/>
  <c r="K11" i="10" s="1"/>
  <c r="M11" i="10" s="1"/>
  <c r="J21" i="10" l="1"/>
  <c r="K21" i="10" s="1"/>
  <c r="M21" i="10" s="1"/>
  <c r="J12" i="10"/>
  <c r="K12" i="10" s="1"/>
  <c r="M12" i="10" s="1"/>
  <c r="T1" i="10" l="1"/>
  <c r="J26" i="10" l="1"/>
  <c r="K26" i="10" s="1"/>
  <c r="J24" i="10"/>
  <c r="K24" i="10" s="1"/>
  <c r="M24" i="10" s="1"/>
  <c r="E3" i="1" l="1"/>
  <c r="AB5" i="5" l="1"/>
  <c r="AC5" i="5" s="1"/>
  <c r="J4" i="7" l="1"/>
  <c r="K4" i="7" s="1"/>
  <c r="J10" i="10" l="1"/>
  <c r="K10" i="10" s="1"/>
  <c r="E4" i="5" l="1"/>
  <c r="D4" i="5"/>
  <c r="J8" i="7" l="1"/>
  <c r="K8" i="7" s="1"/>
  <c r="J7" i="7" l="1"/>
  <c r="K7" i="7" s="1"/>
  <c r="J6" i="7"/>
  <c r="K6" i="7" s="1"/>
  <c r="J5" i="7"/>
  <c r="K5" i="7" s="1"/>
  <c r="J2" i="10" l="1"/>
  <c r="K2" i="10" s="1"/>
  <c r="J5" i="10" l="1"/>
  <c r="K5" i="10" s="1"/>
  <c r="J38" i="10" l="1"/>
  <c r="K38" i="10" s="1"/>
  <c r="M38" i="10" s="1"/>
  <c r="J37" i="10" l="1"/>
  <c r="K37" i="10" s="1"/>
  <c r="M37" i="10" s="1"/>
  <c r="J8" i="10" l="1"/>
  <c r="K8" i="10" s="1"/>
  <c r="J15" i="10" l="1"/>
  <c r="K15" i="10" s="1"/>
  <c r="J18" i="10" l="1"/>
  <c r="K18" i="10" s="1"/>
  <c r="J34" i="10" l="1"/>
  <c r="K34" i="10" s="1"/>
  <c r="M34" i="10" s="1"/>
  <c r="J3" i="7" l="1"/>
  <c r="K3" i="7" s="1"/>
  <c r="J2" i="7" l="1"/>
  <c r="K2" i="7" s="1"/>
  <c r="AB2" i="5" l="1"/>
  <c r="AC2" i="5" s="1"/>
  <c r="E4" i="1" l="1"/>
  <c r="E7" i="1"/>
  <c r="E2" i="1" l="1"/>
  <c r="I9" i="1" l="1"/>
  <c r="M10" i="1"/>
  <c r="AB4" i="5" l="1"/>
  <c r="AC4" i="5" s="1"/>
  <c r="J3" i="10" l="1"/>
  <c r="K3" i="10" s="1"/>
  <c r="D4" i="4" l="1"/>
  <c r="J16" i="10" l="1"/>
  <c r="K16" i="10" s="1"/>
  <c r="J14" i="10"/>
  <c r="K14" i="10" s="1"/>
  <c r="J9" i="10"/>
  <c r="K9" i="10" s="1"/>
  <c r="J6" i="10"/>
  <c r="K6" i="10" s="1"/>
  <c r="AB3" i="5" l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M14" i="1" l="1"/>
  <c r="I11" i="1"/>
  <c r="M15" i="1" s="1"/>
  <c r="M11" i="1" l="1"/>
  <c r="M9" i="1"/>
  <c r="M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7" authorId="0" shapeId="0" xr:uid="{6D4A8BE7-E291-4F30-A3C4-A54893F97D47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8" authorId="0" shapeId="0" xr:uid="{E881DE5C-3FFE-4137-A750-4CE19E05805D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9" authorId="0" shapeId="0" xr:uid="{C367954D-68AA-4A8E-91B6-C85B122D9A5D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D16" authorId="0" shapeId="0" xr:uid="{6C5B407E-C975-4E47-90A7-F2E0397FC5D1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5" authorId="0" shapeId="0" xr:uid="{5691CCE7-C792-4FA1-94DB-050A2D6183EA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6" authorId="0" shapeId="0" xr:uid="{59362222-678B-41B7-AB1C-D5F36F8D57C1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7" authorId="0" shapeId="0" xr:uid="{8476EFDA-747A-4389-9FF8-D0A1CC75FC12}">
      <text>
        <r>
          <rPr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D6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C8" authorId="0" shapeId="0" xr:uid="{DE1DA2D6-ACBC-4316-92D2-5AA78903E9F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8" authorId="0" shapeId="0" xr:uid="{42096586-ECE8-4F10-A8D8-C6008CAB849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8" authorId="0" shapeId="0" xr:uid="{0B7B51A5-1AC6-4B92-963D-6CD81EC8A9DE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sharedStrings.xml><?xml version="1.0" encoding="utf-8"?>
<sst xmlns="http://schemas.openxmlformats.org/spreadsheetml/2006/main" count="578" uniqueCount="177">
  <si>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</si>
  <si>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</si>
  <si>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</si>
  <si>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</si>
  <si>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</si>
  <si>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</si>
  <si>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</si>
  <si>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</si>
  <si>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</si>
  <si>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</si>
  <si>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</si>
  <si>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</si>
  <si>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</si>
  <si>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</si>
  <si>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</si>
  <si>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</si>
  <si>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</si>
  <si>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</si>
  <si>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</si>
  <si>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</si>
  <si>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</si>
  <si>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</si>
  <si>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</si>
  <si>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</si>
  <si>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</si>
  <si>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</si>
  <si>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</si>
  <si>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</si>
  <si>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</si>
  <si>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</si>
  <si>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</si>
  <si>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</si>
  <si>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</si>
  <si>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</si>
  <si>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</si>
  <si>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</si>
  <si>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</si>
  <si>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</si>
  <si>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</si>
  <si>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</si>
  <si>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</si>
  <si>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</si>
  <si>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</si>
  <si>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</si>
  <si>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</si>
  <si>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</si>
  <si>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</si>
  <si>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</si>
  <si>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</si>
  <si>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</si>
  <si>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</si>
  <si>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</si>
  <si>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</si>
  <si>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</si>
  <si>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</si>
  <si>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</si>
  <si>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</si>
  <si>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</si>
  <si>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</si>
  <si>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</si>
  <si>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</si>
  <si>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</si>
  <si>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</si>
  <si>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</si>
  <si>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</si>
  <si>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</si>
  <si>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</si>
  <si>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</si>
  <si>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</si>
  <si>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</si>
  <si>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</si>
  <si>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</si>
  <si>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</si>
  <si>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</si>
  <si>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</si>
  <si>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</si>
  <si>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</si>
  <si>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</si>
  <si>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</si>
  <si>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</si>
  <si>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</si>
  <si>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</si>
  <si>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</si>
  <si>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</si>
  <si>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</si>
  <si>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</si>
  <si>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</si>
  <si>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</si>
  <si>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</si>
  <si>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</si>
  <si>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</si>
  <si>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</si>
  <si>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</si>
  <si>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</si>
  <si>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</si>
  <si>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</si>
  <si>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</si>
  <si>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</si>
  <si>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</si>
  <si>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</si>
  <si>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</si>
  <si>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</si>
  <si>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</si>
  <si>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</si>
  <si>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</si>
  <si>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</si>
  <si>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</si>
  <si>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Charisma</t>
  </si>
  <si>
    <t>Aid</t>
  </si>
  <si>
    <t>Dancing Lights</t>
  </si>
  <si>
    <t>R10</t>
  </si>
  <si>
    <t>Party</t>
  </si>
  <si>
    <t>Bull’s Strength</t>
  </si>
  <si>
    <t>/+1</t>
  </si>
  <si>
    <t>Mage Armor</t>
  </si>
  <si>
    <t>Detect Magic</t>
  </si>
  <si>
    <t>Delayed Damage</t>
  </si>
  <si>
    <t>Strength</t>
  </si>
  <si>
    <t>Luran</t>
  </si>
  <si>
    <t>Rogue / Illusionist / Artificer</t>
  </si>
  <si>
    <t>Time @ Round 1</t>
  </si>
  <si>
    <t>Current Time</t>
  </si>
  <si>
    <t>Grease</t>
  </si>
  <si>
    <t>Pyrotechnics</t>
  </si>
  <si>
    <t>Solstice</t>
  </si>
  <si>
    <t>30’/10’</t>
  </si>
  <si>
    <t>Musteval / Rogue</t>
  </si>
  <si>
    <t xml:space="preserve">Bewildering Visions </t>
  </si>
  <si>
    <t>Opposed Intimidate</t>
  </si>
  <si>
    <t>40’</t>
  </si>
  <si>
    <t>Favored Soul / Crusader / Warlock</t>
  </si>
  <si>
    <t>Bard / Lyric Thaumaturge</t>
  </si>
  <si>
    <t>Charm Monster</t>
  </si>
  <si>
    <t>Message</t>
  </si>
  <si>
    <t>Grapple</t>
  </si>
  <si>
    <t>1d8</t>
  </si>
  <si>
    <t>silver</t>
  </si>
  <si>
    <t>Shield Other</t>
  </si>
  <si>
    <t>Venomous Staff</t>
  </si>
  <si>
    <t>Hand Crossbow of Biting</t>
  </si>
  <si>
    <t>Fort DC 16, 1d6 Con/1d6 Con</t>
  </si>
  <si>
    <t>Fort DC 14, 1d4 Str/1d4 Str</t>
  </si>
  <si>
    <t>Continual Flame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</si>
  <si>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</si>
  <si>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Keen Edge</t>
  </si>
  <si>
    <t>Haste</t>
  </si>
  <si>
    <t>Guidance</t>
  </si>
  <si>
    <t>Resurgence</t>
  </si>
  <si>
    <t>Father d’Ethic</t>
  </si>
  <si>
    <t>Result</t>
  </si>
  <si>
    <t>1d6+1+Poison</t>
  </si>
  <si>
    <t>Invisibility</t>
  </si>
  <si>
    <t>Ghaerleth Axom</t>
  </si>
  <si>
    <t>1d4+1</t>
  </si>
  <si>
    <t>Tentacle 1</t>
  </si>
  <si>
    <t>Tentacle 2</t>
  </si>
  <si>
    <t>Tentacle 3</t>
  </si>
  <si>
    <t>Tentacle 4</t>
  </si>
  <si>
    <t>Mind Flayer / Sorcerer (2)</t>
  </si>
  <si>
    <t>Grimlock</t>
  </si>
  <si>
    <t>Troglodyte</t>
  </si>
  <si>
    <t>Krinth</t>
  </si>
  <si>
    <t>Wererat</t>
  </si>
  <si>
    <t>Battleaxe</t>
  </si>
  <si>
    <t>1d8+3</t>
  </si>
  <si>
    <t>Club</t>
  </si>
  <si>
    <t>1d6</t>
  </si>
  <si>
    <t>Bite</t>
  </si>
  <si>
    <t>1d4+1+Dis</t>
  </si>
  <si>
    <t>Axom’s Minions</t>
  </si>
  <si>
    <t>Fake Bratislava</t>
  </si>
  <si>
    <t>Fake Jericho</t>
  </si>
  <si>
    <t>Fake Sgt. Pepper</t>
  </si>
  <si>
    <t>Fake Pristina</t>
  </si>
  <si>
    <t>Wereserpent (3) / Cleric (5)</t>
  </si>
  <si>
    <t>Champions of Ruin</t>
  </si>
  <si>
    <t>MM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</si>
</sst>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499984740745262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12" fillId="9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62" xfId="0" applyNumberFormat="1" applyFont="1" applyFill="1" applyBorder="1" applyAlignment="1">
      <alignment horizontal="center" vertical="center"/>
    </xf>
    <xf numFmtId="1" fontId="5" fillId="24" borderId="63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5" fillId="19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0" fillId="2" borderId="18" xfId="0" quotePrefix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5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00FFFF"/>
      <color rgb="FFFF00FF"/>
      <color rgb="FF0033CC"/>
      <color rgb="FFFF5050"/>
      <color rgb="FFFF0000"/>
      <color rgb="FF00CCFF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16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23</c:v>
                </c:pt>
                <c:pt idx="3">
                  <c:v>28</c:v>
                </c:pt>
                <c:pt idx="4">
                  <c:v>26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33</c:v>
                </c:pt>
                <c:pt idx="2">
                  <c:v>34</c:v>
                </c:pt>
                <c:pt idx="3">
                  <c:v>45</c:v>
                </c:pt>
                <c:pt idx="4">
                  <c:v>53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20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25</c:v>
                </c:pt>
                <c:pt idx="5">
                  <c:v>23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16</c:v>
                </c:pt>
                <c:pt idx="3">
                  <c:v>15</c:v>
                </c:pt>
                <c:pt idx="4">
                  <c:v>26</c:v>
                </c:pt>
                <c:pt idx="5">
                  <c:v>28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12</c:v>
                </c:pt>
                <c:pt idx="4">
                  <c:v>28</c:v>
                </c:pt>
                <c:pt idx="5">
                  <c:v>26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28</c:v>
                </c:pt>
                <c:pt idx="4">
                  <c:v>29</c:v>
                </c:pt>
                <c:pt idx="5">
                  <c:v>62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16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23</c:v>
                </c:pt>
                <c:pt idx="3">
                  <c:v>28</c:v>
                </c:pt>
                <c:pt idx="4">
                  <c:v>26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33</c:v>
                </c:pt>
                <c:pt idx="2">
                  <c:v>34</c:v>
                </c:pt>
                <c:pt idx="3">
                  <c:v>45</c:v>
                </c:pt>
                <c:pt idx="4">
                  <c:v>53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/>
  </sheetViews>
  <sheetFormatPr defaultRowHeight="15.6" x14ac:dyDescent="0.3"/>
  <cols>
    <col min="1" max="1" width="14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3" style="43" customWidth="1"/>
    <col min="8" max="8" width="14.09765625" style="43" bestFit="1" customWidth="1"/>
    <col min="9" max="9" width="8.5" style="43" bestFit="1" customWidth="1"/>
    <col min="10" max="10" width="29.19921875" style="43" bestFit="1" customWidth="1"/>
    <col min="11" max="11" width="3" style="43" customWidth="1"/>
    <col min="12" max="12" width="19.59765625" style="43" bestFit="1" customWidth="1"/>
    <col min="13" max="13" width="6.09765625" style="43" bestFit="1" customWidth="1"/>
    <col min="14" max="14" width="23.59765625" style="43" bestFit="1" customWidth="1"/>
    <col min="15" max="16384" width="8.796875" style="43"/>
  </cols>
  <sheetData>
    <row r="1" spans="1:14" s="38" customFormat="1" ht="31.8" thickBot="1" x14ac:dyDescent="0.35">
      <c r="A1" s="215" t="s">
        <v>0</v>
      </c>
      <c r="B1" s="215" t="s">
        <v>1</v>
      </c>
      <c r="C1" s="215" t="s">
        <v>2</v>
      </c>
      <c r="D1" s="216" t="s">
        <v>3</v>
      </c>
      <c r="E1" s="37" t="s">
        <v>4</v>
      </c>
      <c r="F1" s="215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0" t="s">
        <v>103</v>
      </c>
      <c r="B2" s="70">
        <v>1</v>
      </c>
      <c r="C2" s="44">
        <v>3</v>
      </c>
      <c r="D2" s="45">
        <v>20</v>
      </c>
      <c r="E2" s="44">
        <f t="shared" ref="E2:E8" si="0">SUM(C2:D2)</f>
        <v>23</v>
      </c>
      <c r="F2" s="44" t="s">
        <v>99</v>
      </c>
      <c r="H2" s="71" t="s">
        <v>0</v>
      </c>
      <c r="I2" s="72" t="s">
        <v>22</v>
      </c>
      <c r="J2" s="73" t="s">
        <v>23</v>
      </c>
      <c r="L2" s="136" t="s">
        <v>0</v>
      </c>
      <c r="M2" s="137" t="s">
        <v>84</v>
      </c>
      <c r="N2" s="138" t="s">
        <v>66</v>
      </c>
    </row>
    <row r="3" spans="1:14" x14ac:dyDescent="0.3">
      <c r="A3" s="70" t="s">
        <v>118</v>
      </c>
      <c r="B3" s="70">
        <v>1</v>
      </c>
      <c r="C3" s="44">
        <v>1</v>
      </c>
      <c r="D3" s="45">
        <v>18</v>
      </c>
      <c r="E3" s="44">
        <f t="shared" si="0"/>
        <v>19</v>
      </c>
      <c r="F3" s="44" t="s">
        <v>6</v>
      </c>
      <c r="H3" s="74" t="s">
        <v>101</v>
      </c>
      <c r="I3" s="70">
        <v>7</v>
      </c>
      <c r="J3" s="75" t="s">
        <v>104</v>
      </c>
      <c r="L3" s="139" t="s">
        <v>152</v>
      </c>
      <c r="M3" s="126">
        <v>8</v>
      </c>
      <c r="N3" s="140" t="s">
        <v>158</v>
      </c>
    </row>
    <row r="4" spans="1:14" x14ac:dyDescent="0.3">
      <c r="A4" s="70" t="s">
        <v>102</v>
      </c>
      <c r="B4" s="70">
        <v>1</v>
      </c>
      <c r="C4" s="44">
        <v>4</v>
      </c>
      <c r="D4" s="45">
        <v>10</v>
      </c>
      <c r="E4" s="44">
        <f t="shared" si="0"/>
        <v>14</v>
      </c>
      <c r="F4" s="44" t="s">
        <v>6</v>
      </c>
      <c r="H4" s="74" t="s">
        <v>102</v>
      </c>
      <c r="I4" s="70">
        <v>7</v>
      </c>
      <c r="J4" s="75" t="s">
        <v>130</v>
      </c>
      <c r="L4" s="139" t="s">
        <v>148</v>
      </c>
      <c r="M4" s="126">
        <v>8</v>
      </c>
      <c r="N4" s="140" t="s">
        <v>174</v>
      </c>
    </row>
    <row r="5" spans="1:14" x14ac:dyDescent="0.3">
      <c r="A5" s="182" t="s">
        <v>169</v>
      </c>
      <c r="B5" s="182">
        <v>3</v>
      </c>
      <c r="C5" s="44">
        <v>1</v>
      </c>
      <c r="D5" s="45">
        <v>10</v>
      </c>
      <c r="E5" s="44">
        <f t="shared" si="0"/>
        <v>11</v>
      </c>
      <c r="F5" s="44" t="s">
        <v>6</v>
      </c>
      <c r="H5" s="74" t="s">
        <v>118</v>
      </c>
      <c r="I5" s="70">
        <v>7</v>
      </c>
      <c r="J5" s="75" t="s">
        <v>131</v>
      </c>
      <c r="L5" s="139" t="s">
        <v>159</v>
      </c>
      <c r="M5" s="126">
        <v>1</v>
      </c>
      <c r="N5" s="140" t="s">
        <v>176</v>
      </c>
    </row>
    <row r="6" spans="1:14" x14ac:dyDescent="0.3">
      <c r="A6" s="182" t="s">
        <v>152</v>
      </c>
      <c r="B6" s="182">
        <v>3</v>
      </c>
      <c r="C6" s="44">
        <v>4</v>
      </c>
      <c r="D6" s="45">
        <v>5</v>
      </c>
      <c r="E6" s="44">
        <f t="shared" si="0"/>
        <v>9</v>
      </c>
      <c r="F6" s="44" t="s">
        <v>6</v>
      </c>
      <c r="H6" s="74" t="s">
        <v>103</v>
      </c>
      <c r="I6" s="70">
        <v>7</v>
      </c>
      <c r="J6" s="75" t="s">
        <v>119</v>
      </c>
      <c r="L6" s="139" t="s">
        <v>160</v>
      </c>
      <c r="M6" s="126">
        <v>1</v>
      </c>
      <c r="N6" s="140" t="s">
        <v>176</v>
      </c>
    </row>
    <row r="7" spans="1:14" ht="16.2" thickBot="1" x14ac:dyDescent="0.35">
      <c r="A7" s="70" t="s">
        <v>101</v>
      </c>
      <c r="B7" s="70">
        <v>1</v>
      </c>
      <c r="C7" s="44">
        <v>2</v>
      </c>
      <c r="D7" s="45">
        <v>6</v>
      </c>
      <c r="E7" s="44">
        <f t="shared" si="0"/>
        <v>8</v>
      </c>
      <c r="F7" s="44" t="s">
        <v>129</v>
      </c>
      <c r="H7" s="211" t="s">
        <v>124</v>
      </c>
      <c r="I7" s="212">
        <v>9</v>
      </c>
      <c r="J7" s="213" t="s">
        <v>126</v>
      </c>
      <c r="L7" s="139" t="s">
        <v>161</v>
      </c>
      <c r="M7" s="126">
        <v>1</v>
      </c>
      <c r="N7" s="140" t="s">
        <v>175</v>
      </c>
    </row>
    <row r="8" spans="1:14" ht="16.2" thickBot="1" x14ac:dyDescent="0.35">
      <c r="A8" s="63" t="s">
        <v>124</v>
      </c>
      <c r="B8" s="63">
        <v>1</v>
      </c>
      <c r="C8" s="44">
        <v>1</v>
      </c>
      <c r="D8" s="45">
        <v>6</v>
      </c>
      <c r="E8" s="44">
        <f t="shared" si="0"/>
        <v>7</v>
      </c>
      <c r="F8" s="44" t="s">
        <v>125</v>
      </c>
      <c r="H8" s="76" t="s">
        <v>24</v>
      </c>
      <c r="I8" s="240">
        <f>SUM(I3:I7)</f>
        <v>37</v>
      </c>
      <c r="J8" s="75"/>
      <c r="L8" s="141" t="s">
        <v>162</v>
      </c>
      <c r="M8" s="142">
        <v>4</v>
      </c>
      <c r="N8" s="143" t="s">
        <v>162</v>
      </c>
    </row>
    <row r="9" spans="1:14" x14ac:dyDescent="0.3">
      <c r="D9" s="43"/>
      <c r="H9" s="76" t="s">
        <v>25</v>
      </c>
      <c r="I9" s="77">
        <f>COUNT(I3:I7)</f>
        <v>5</v>
      </c>
      <c r="J9" s="78"/>
      <c r="L9" s="144" t="s">
        <v>24</v>
      </c>
      <c r="M9" s="214">
        <f>SUM(M3:M4)</f>
        <v>16</v>
      </c>
      <c r="N9" s="140"/>
    </row>
    <row r="10" spans="1:14" x14ac:dyDescent="0.3">
      <c r="D10" s="45">
        <f ca="1">RANDBETWEEN(1,20)</f>
        <v>15</v>
      </c>
      <c r="H10" s="76" t="s">
        <v>27</v>
      </c>
      <c r="I10" s="79">
        <f>I8/4</f>
        <v>9.25</v>
      </c>
      <c r="J10" s="75" t="s">
        <v>28</v>
      </c>
      <c r="L10" s="144" t="s">
        <v>98</v>
      </c>
      <c r="M10" s="145">
        <f>AVERAGE(M3:M4)</f>
        <v>8</v>
      </c>
      <c r="N10" s="140"/>
    </row>
    <row r="11" spans="1:14" ht="16.2" thickBot="1" x14ac:dyDescent="0.35">
      <c r="H11" s="80" t="s">
        <v>29</v>
      </c>
      <c r="I11" s="81">
        <f>I10*2</f>
        <v>18.5</v>
      </c>
      <c r="J11" s="82" t="s">
        <v>30</v>
      </c>
      <c r="L11" s="146" t="s">
        <v>25</v>
      </c>
      <c r="M11" s="147">
        <f>COUNT(M3:M4)</f>
        <v>2</v>
      </c>
      <c r="N11" s="148"/>
    </row>
    <row r="12" spans="1:14" ht="16.2" thickTop="1" x14ac:dyDescent="0.3"/>
    <row r="13" spans="1:14" x14ac:dyDescent="0.3">
      <c r="N13" s="83"/>
    </row>
    <row r="14" spans="1:14" x14ac:dyDescent="0.3">
      <c r="L14" s="84" t="s">
        <v>31</v>
      </c>
      <c r="M14" s="85">
        <f>I10</f>
        <v>9.25</v>
      </c>
      <c r="N14" s="83"/>
    </row>
    <row r="15" spans="1:14" x14ac:dyDescent="0.3">
      <c r="L15" s="84" t="s">
        <v>32</v>
      </c>
      <c r="M15" s="85">
        <f>I11</f>
        <v>18.5</v>
      </c>
      <c r="N15" s="83"/>
    </row>
    <row r="16" spans="1:14" x14ac:dyDescent="0.3">
      <c r="L16" s="84" t="s">
        <v>33</v>
      </c>
      <c r="M16" s="85">
        <f>I8</f>
        <v>37</v>
      </c>
      <c r="N16" s="83"/>
    </row>
    <row r="18" spans="12:13" x14ac:dyDescent="0.3">
      <c r="L18" s="86" t="s">
        <v>34</v>
      </c>
      <c r="M18" s="85">
        <f>M9</f>
        <v>16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8">
    <cfRule type="cellIs" dxfId="550" priority="1434" operator="greaterThan">
      <formula>$M$16</formula>
    </cfRule>
    <cfRule type="cellIs" dxfId="549" priority="1435" operator="between">
      <formula>$M$15</formula>
      <formula>$M$16</formula>
    </cfRule>
    <cfRule type="cellIs" dxfId="548" priority="1436" operator="between">
      <formula>$M$14</formula>
      <formula>$M$15</formula>
    </cfRule>
    <cfRule type="cellIs" dxfId="547" priority="1437" operator="lessThan">
      <formula>$M$14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25" t="s">
        <v>73</v>
      </c>
      <c r="B1" s="226" t="s">
        <v>74</v>
      </c>
      <c r="C1" s="226" t="s">
        <v>75</v>
      </c>
      <c r="D1" s="225" t="s">
        <v>76</v>
      </c>
      <c r="E1" s="225" t="s">
        <v>96</v>
      </c>
      <c r="F1" s="225" t="s">
        <v>95</v>
      </c>
      <c r="G1" s="225" t="s">
        <v>94</v>
      </c>
      <c r="H1" s="225" t="s">
        <v>93</v>
      </c>
      <c r="I1" s="225" t="s">
        <v>97</v>
      </c>
      <c r="J1" s="225" t="s">
        <v>77</v>
      </c>
      <c r="K1" s="225" t="s">
        <v>78</v>
      </c>
      <c r="L1" s="225" t="s">
        <v>79</v>
      </c>
      <c r="M1" s="225" t="s">
        <v>80</v>
      </c>
      <c r="O1" s="196" t="s">
        <v>81</v>
      </c>
      <c r="P1" s="67">
        <v>139</v>
      </c>
      <c r="Q1" s="197" t="s">
        <v>120</v>
      </c>
      <c r="R1" s="198">
        <v>0.45833333333333331</v>
      </c>
      <c r="S1" s="199" t="s">
        <v>121</v>
      </c>
      <c r="T1" s="198">
        <f>R1+((P1)/(24*60*10))</f>
        <v>0.4679861111111111</v>
      </c>
    </row>
    <row r="2" spans="1:20" ht="16.8" x14ac:dyDescent="0.3">
      <c r="A2" s="223" t="s">
        <v>101</v>
      </c>
      <c r="B2" s="224" t="s">
        <v>105</v>
      </c>
      <c r="C2" s="220"/>
      <c r="D2" s="96">
        <v>1</v>
      </c>
      <c r="E2" s="221" t="s">
        <v>82</v>
      </c>
      <c r="F2" s="221" t="s">
        <v>87</v>
      </c>
      <c r="G2" s="221" t="s">
        <v>82</v>
      </c>
      <c r="H2" s="221" t="s">
        <v>82</v>
      </c>
      <c r="I2" s="96"/>
      <c r="J2" s="96">
        <f t="shared" ref="J2:J45" si="0">IF($E2="þ",$D2,IF($F2="þ",($D2*10),IF($G2="þ",($D2*100),IF($H2="þ",($D2*600),$I2))))</f>
        <v>10</v>
      </c>
      <c r="K2" s="96">
        <f t="shared" ref="K2:K16" si="1">J2+C2</f>
        <v>10</v>
      </c>
      <c r="L2" s="221" t="s">
        <v>82</v>
      </c>
      <c r="M2" s="222" t="str">
        <f t="shared" ref="M2:M31" si="2">IF(C2="","",IF(K2&lt;=$P$1,"þ","q"))</f>
        <v/>
      </c>
    </row>
    <row r="3" spans="1:20" ht="16.8" x14ac:dyDescent="0.3">
      <c r="A3" s="169" t="s">
        <v>101</v>
      </c>
      <c r="B3" s="60" t="s">
        <v>108</v>
      </c>
      <c r="C3" s="61">
        <v>20</v>
      </c>
      <c r="D3" s="56">
        <v>5</v>
      </c>
      <c r="E3" s="57" t="s">
        <v>82</v>
      </c>
      <c r="F3" s="57" t="s">
        <v>87</v>
      </c>
      <c r="G3" s="57" t="s">
        <v>82</v>
      </c>
      <c r="H3" s="57" t="s">
        <v>82</v>
      </c>
      <c r="I3" s="56"/>
      <c r="J3" s="56">
        <f t="shared" si="0"/>
        <v>50</v>
      </c>
      <c r="K3" s="56">
        <f t="shared" ref="K3:K5" si="3">J3+C3</f>
        <v>70</v>
      </c>
      <c r="L3" s="57" t="s">
        <v>87</v>
      </c>
      <c r="M3" s="58" t="str">
        <f t="shared" si="2"/>
        <v>þ</v>
      </c>
      <c r="O3" s="69"/>
    </row>
    <row r="4" spans="1:20" ht="16.8" x14ac:dyDescent="0.3">
      <c r="A4" s="169" t="s">
        <v>101</v>
      </c>
      <c r="B4" s="60" t="s">
        <v>133</v>
      </c>
      <c r="C4" s="61">
        <v>1</v>
      </c>
      <c r="D4" s="56">
        <v>6</v>
      </c>
      <c r="E4" s="57" t="s">
        <v>82</v>
      </c>
      <c r="F4" s="57" t="s">
        <v>82</v>
      </c>
      <c r="G4" s="57" t="s">
        <v>87</v>
      </c>
      <c r="H4" s="57" t="s">
        <v>82</v>
      </c>
      <c r="I4" s="56"/>
      <c r="J4" s="56">
        <f t="shared" si="0"/>
        <v>600</v>
      </c>
      <c r="K4" s="56">
        <f t="shared" ref="K4" si="4">J4+C4</f>
        <v>601</v>
      </c>
      <c r="L4" s="57" t="s">
        <v>87</v>
      </c>
      <c r="M4" s="58" t="str">
        <f t="shared" si="2"/>
        <v>q</v>
      </c>
    </row>
    <row r="5" spans="1:20" ht="16.8" x14ac:dyDescent="0.3">
      <c r="A5" s="169" t="s">
        <v>101</v>
      </c>
      <c r="B5" s="60" t="s">
        <v>142</v>
      </c>
      <c r="C5" s="61">
        <v>41</v>
      </c>
      <c r="D5" s="56">
        <v>4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40</v>
      </c>
      <c r="K5" s="56">
        <f t="shared" si="3"/>
        <v>81</v>
      </c>
      <c r="L5" s="57" t="s">
        <v>87</v>
      </c>
      <c r="M5" s="58" t="str">
        <f t="shared" si="2"/>
        <v>þ</v>
      </c>
    </row>
    <row r="6" spans="1:20" ht="16.8" x14ac:dyDescent="0.3">
      <c r="A6" s="170" t="s">
        <v>102</v>
      </c>
      <c r="B6" s="60" t="s">
        <v>105</v>
      </c>
      <c r="C6" s="61"/>
      <c r="D6" s="56">
        <v>4</v>
      </c>
      <c r="E6" s="57" t="s">
        <v>82</v>
      </c>
      <c r="F6" s="57" t="s">
        <v>87</v>
      </c>
      <c r="G6" s="57" t="s">
        <v>82</v>
      </c>
      <c r="H6" s="57" t="s">
        <v>82</v>
      </c>
      <c r="I6" s="56"/>
      <c r="J6" s="56">
        <f t="shared" si="0"/>
        <v>40</v>
      </c>
      <c r="K6" s="56">
        <f t="shared" si="1"/>
        <v>40</v>
      </c>
      <c r="L6" s="57" t="s">
        <v>82</v>
      </c>
      <c r="M6" s="58" t="str">
        <f t="shared" si="2"/>
        <v/>
      </c>
      <c r="O6" s="69"/>
      <c r="Q6" s="69"/>
    </row>
    <row r="7" spans="1:20" ht="16.8" x14ac:dyDescent="0.3">
      <c r="A7" s="170" t="s">
        <v>102</v>
      </c>
      <c r="B7" s="60" t="s">
        <v>132</v>
      </c>
      <c r="C7" s="61"/>
      <c r="D7" s="56">
        <v>4</v>
      </c>
      <c r="E7" s="57" t="s">
        <v>82</v>
      </c>
      <c r="F7" s="57" t="s">
        <v>82</v>
      </c>
      <c r="G7" s="57" t="s">
        <v>82</v>
      </c>
      <c r="H7" s="57" t="s">
        <v>87</v>
      </c>
      <c r="I7" s="56"/>
      <c r="J7" s="56">
        <f t="shared" si="0"/>
        <v>2400</v>
      </c>
      <c r="K7" s="56">
        <f t="shared" si="1"/>
        <v>2400</v>
      </c>
      <c r="L7" s="57" t="s">
        <v>82</v>
      </c>
      <c r="M7" s="58" t="str">
        <f t="shared" si="2"/>
        <v/>
      </c>
      <c r="O7" s="69"/>
      <c r="Q7" s="69"/>
    </row>
    <row r="8" spans="1:20" ht="16.8" x14ac:dyDescent="0.3">
      <c r="A8" s="170" t="s">
        <v>102</v>
      </c>
      <c r="B8" s="60" t="s">
        <v>112</v>
      </c>
      <c r="C8" s="61">
        <v>1</v>
      </c>
      <c r="D8" s="56">
        <v>4</v>
      </c>
      <c r="E8" s="57" t="s">
        <v>82</v>
      </c>
      <c r="F8" s="57" t="s">
        <v>87</v>
      </c>
      <c r="G8" s="57" t="s">
        <v>82</v>
      </c>
      <c r="H8" s="57" t="s">
        <v>82</v>
      </c>
      <c r="I8" s="56"/>
      <c r="J8" s="56">
        <f t="shared" si="0"/>
        <v>40</v>
      </c>
      <c r="K8" s="56">
        <f t="shared" ref="K8" si="5">J8+C8</f>
        <v>41</v>
      </c>
      <c r="L8" s="57" t="s">
        <v>87</v>
      </c>
      <c r="M8" s="58" t="str">
        <f t="shared" si="2"/>
        <v>þ</v>
      </c>
      <c r="O8" s="69"/>
      <c r="Q8" s="69"/>
    </row>
    <row r="9" spans="1:20" ht="16.8" x14ac:dyDescent="0.3">
      <c r="A9" s="170" t="s">
        <v>102</v>
      </c>
      <c r="B9" s="60" t="s">
        <v>112</v>
      </c>
      <c r="C9" s="61">
        <v>32</v>
      </c>
      <c r="D9" s="56">
        <v>4</v>
      </c>
      <c r="E9" s="57" t="s">
        <v>82</v>
      </c>
      <c r="F9" s="57" t="s">
        <v>87</v>
      </c>
      <c r="G9" s="57" t="s">
        <v>82</v>
      </c>
      <c r="H9" s="57" t="s">
        <v>82</v>
      </c>
      <c r="I9" s="56">
        <v>10</v>
      </c>
      <c r="J9" s="56">
        <f t="shared" si="0"/>
        <v>40</v>
      </c>
      <c r="K9" s="56">
        <f t="shared" si="1"/>
        <v>72</v>
      </c>
      <c r="L9" s="57" t="s">
        <v>87</v>
      </c>
      <c r="M9" s="58" t="str">
        <f t="shared" si="2"/>
        <v>þ</v>
      </c>
      <c r="O9" s="69"/>
      <c r="Q9" s="69"/>
    </row>
    <row r="10" spans="1:20" ht="16.8" x14ac:dyDescent="0.3">
      <c r="A10" s="170" t="s">
        <v>102</v>
      </c>
      <c r="B10" s="60" t="s">
        <v>137</v>
      </c>
      <c r="C10" s="61">
        <v>40</v>
      </c>
      <c r="D10" s="56">
        <v>3</v>
      </c>
      <c r="E10" s="57" t="s">
        <v>82</v>
      </c>
      <c r="F10" s="57" t="s">
        <v>82</v>
      </c>
      <c r="G10" s="57" t="s">
        <v>87</v>
      </c>
      <c r="H10" s="57" t="s">
        <v>82</v>
      </c>
      <c r="I10" s="56"/>
      <c r="J10" s="56">
        <f t="shared" si="0"/>
        <v>300</v>
      </c>
      <c r="K10" s="56">
        <f t="shared" ref="K10:K12" si="6">J10+C10</f>
        <v>340</v>
      </c>
      <c r="L10" s="57" t="s">
        <v>87</v>
      </c>
      <c r="M10" s="58" t="str">
        <f t="shared" si="2"/>
        <v>q</v>
      </c>
      <c r="O10" s="69"/>
      <c r="Q10" s="69"/>
    </row>
    <row r="11" spans="1:20" ht="16.8" x14ac:dyDescent="0.3">
      <c r="A11" s="170" t="s">
        <v>102</v>
      </c>
      <c r="B11" s="60" t="s">
        <v>144</v>
      </c>
      <c r="C11" s="61">
        <v>82</v>
      </c>
      <c r="D11" s="56">
        <v>4</v>
      </c>
      <c r="E11" s="57" t="s">
        <v>82</v>
      </c>
      <c r="F11" s="57" t="s">
        <v>82</v>
      </c>
      <c r="G11" s="57" t="s">
        <v>87</v>
      </c>
      <c r="H11" s="57" t="s">
        <v>82</v>
      </c>
      <c r="I11" s="56">
        <v>10</v>
      </c>
      <c r="J11" s="56">
        <f t="shared" si="0"/>
        <v>400</v>
      </c>
      <c r="K11" s="56">
        <f t="shared" ref="K11" si="7">J11+C11</f>
        <v>482</v>
      </c>
      <c r="L11" s="57" t="s">
        <v>87</v>
      </c>
      <c r="M11" s="58" t="str">
        <f t="shared" si="2"/>
        <v>q</v>
      </c>
      <c r="O11" s="69"/>
      <c r="Q11" s="69"/>
    </row>
    <row r="12" spans="1:20" ht="16.8" x14ac:dyDescent="0.3">
      <c r="A12" s="170" t="s">
        <v>102</v>
      </c>
      <c r="B12" s="60" t="s">
        <v>146</v>
      </c>
      <c r="C12" s="61">
        <v>90</v>
      </c>
      <c r="D12" s="56">
        <v>4</v>
      </c>
      <c r="E12" s="57" t="s">
        <v>82</v>
      </c>
      <c r="F12" s="57" t="s">
        <v>87</v>
      </c>
      <c r="G12" s="57" t="s">
        <v>82</v>
      </c>
      <c r="H12" s="57" t="s">
        <v>82</v>
      </c>
      <c r="I12" s="56"/>
      <c r="J12" s="56">
        <f t="shared" si="0"/>
        <v>40</v>
      </c>
      <c r="K12" s="56">
        <f t="shared" si="6"/>
        <v>130</v>
      </c>
      <c r="L12" s="57" t="s">
        <v>87</v>
      </c>
      <c r="M12" s="58" t="str">
        <f t="shared" si="2"/>
        <v>þ</v>
      </c>
      <c r="O12" s="69"/>
      <c r="Q12" s="69"/>
    </row>
    <row r="13" spans="1:20" ht="16.8" x14ac:dyDescent="0.3">
      <c r="A13" s="170" t="s">
        <v>102</v>
      </c>
      <c r="B13" s="60" t="s">
        <v>147</v>
      </c>
      <c r="C13" s="61">
        <v>91</v>
      </c>
      <c r="D13" s="56">
        <v>5</v>
      </c>
      <c r="E13" s="57" t="s">
        <v>82</v>
      </c>
      <c r="F13" s="57" t="s">
        <v>87</v>
      </c>
      <c r="G13" s="57" t="s">
        <v>82</v>
      </c>
      <c r="H13" s="57" t="s">
        <v>82</v>
      </c>
      <c r="I13" s="56"/>
      <c r="J13" s="56">
        <f t="shared" si="0"/>
        <v>50</v>
      </c>
      <c r="K13" s="56">
        <f t="shared" ref="K13" si="8">J13+C13</f>
        <v>141</v>
      </c>
      <c r="L13" s="57" t="s">
        <v>82</v>
      </c>
      <c r="M13" s="58" t="str">
        <f t="shared" si="2"/>
        <v>q</v>
      </c>
      <c r="O13" s="69"/>
      <c r="Q13" s="69"/>
    </row>
    <row r="14" spans="1:20" ht="16.8" x14ac:dyDescent="0.3">
      <c r="A14" s="62" t="s">
        <v>103</v>
      </c>
      <c r="B14" s="60" t="s">
        <v>114</v>
      </c>
      <c r="C14" s="61"/>
      <c r="D14" s="56">
        <v>1</v>
      </c>
      <c r="E14" s="57" t="s">
        <v>82</v>
      </c>
      <c r="F14" s="57" t="s">
        <v>82</v>
      </c>
      <c r="G14" s="57" t="s">
        <v>82</v>
      </c>
      <c r="H14" s="57" t="s">
        <v>87</v>
      </c>
      <c r="I14" s="56"/>
      <c r="J14" s="56">
        <f t="shared" si="0"/>
        <v>600</v>
      </c>
      <c r="K14" s="56">
        <f t="shared" si="1"/>
        <v>600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 t="s">
        <v>115</v>
      </c>
      <c r="C15" s="61"/>
      <c r="D15" s="56">
        <v>1</v>
      </c>
      <c r="E15" s="57" t="s">
        <v>82</v>
      </c>
      <c r="F15" s="57" t="s">
        <v>87</v>
      </c>
      <c r="G15" s="57" t="s">
        <v>82</v>
      </c>
      <c r="H15" s="57" t="s">
        <v>82</v>
      </c>
      <c r="I15" s="56"/>
      <c r="J15" s="56">
        <f t="shared" si="0"/>
        <v>10</v>
      </c>
      <c r="K15" s="56">
        <f t="shared" ref="K15" si="9">J15+C15</f>
        <v>10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 t="s">
        <v>108</v>
      </c>
      <c r="C16" s="61"/>
      <c r="D16" s="56">
        <v>5</v>
      </c>
      <c r="E16" s="57" t="s">
        <v>82</v>
      </c>
      <c r="F16" s="57" t="s">
        <v>87</v>
      </c>
      <c r="G16" s="57" t="s">
        <v>82</v>
      </c>
      <c r="H16" s="57" t="s">
        <v>82</v>
      </c>
      <c r="I16" s="56"/>
      <c r="J16" s="56">
        <f t="shared" si="0"/>
        <v>50</v>
      </c>
      <c r="K16" s="56">
        <f t="shared" si="1"/>
        <v>50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62" t="s">
        <v>103</v>
      </c>
      <c r="B17" s="60" t="s">
        <v>108</v>
      </c>
      <c r="C17" s="61"/>
      <c r="D17" s="56">
        <v>5</v>
      </c>
      <c r="E17" s="57" t="s">
        <v>82</v>
      </c>
      <c r="F17" s="57" t="s">
        <v>87</v>
      </c>
      <c r="G17" s="57" t="s">
        <v>82</v>
      </c>
      <c r="H17" s="57" t="s">
        <v>82</v>
      </c>
      <c r="I17" s="56"/>
      <c r="J17" s="56">
        <f t="shared" si="0"/>
        <v>50</v>
      </c>
      <c r="K17" s="56">
        <f t="shared" ref="K17" si="10">J17+C17</f>
        <v>50</v>
      </c>
      <c r="L17" s="57" t="s">
        <v>82</v>
      </c>
      <c r="M17" s="58" t="str">
        <f t="shared" si="2"/>
        <v/>
      </c>
      <c r="O17" s="69"/>
      <c r="Q17" s="69"/>
    </row>
    <row r="18" spans="1:17" ht="16.8" x14ac:dyDescent="0.3">
      <c r="A18" s="62" t="s">
        <v>103</v>
      </c>
      <c r="B18" s="60" t="s">
        <v>109</v>
      </c>
      <c r="C18" s="61"/>
      <c r="D18" s="56">
        <v>1</v>
      </c>
      <c r="E18" s="57" t="s">
        <v>82</v>
      </c>
      <c r="F18" s="57" t="s">
        <v>82</v>
      </c>
      <c r="G18" s="57" t="s">
        <v>82</v>
      </c>
      <c r="H18" s="57" t="s">
        <v>82</v>
      </c>
      <c r="I18" s="56">
        <v>10</v>
      </c>
      <c r="J18" s="56">
        <f t="shared" si="0"/>
        <v>10</v>
      </c>
      <c r="K18" s="56">
        <f t="shared" ref="K18:K22" si="11">J18+C18</f>
        <v>10</v>
      </c>
      <c r="L18" s="57" t="s">
        <v>82</v>
      </c>
      <c r="M18" s="58" t="str">
        <f t="shared" si="2"/>
        <v/>
      </c>
      <c r="O18" s="69"/>
      <c r="Q18" s="69"/>
    </row>
    <row r="19" spans="1:17" ht="16.8" x14ac:dyDescent="0.3">
      <c r="A19" s="62" t="s">
        <v>103</v>
      </c>
      <c r="B19" s="60" t="s">
        <v>112</v>
      </c>
      <c r="C19" s="61"/>
      <c r="D19" s="56">
        <v>4</v>
      </c>
      <c r="E19" s="57" t="s">
        <v>82</v>
      </c>
      <c r="F19" s="57" t="s">
        <v>87</v>
      </c>
      <c r="G19" s="57" t="s">
        <v>82</v>
      </c>
      <c r="H19" s="57" t="s">
        <v>82</v>
      </c>
      <c r="I19" s="56"/>
      <c r="J19" s="56">
        <f t="shared" si="0"/>
        <v>40</v>
      </c>
      <c r="K19" s="56">
        <f t="shared" ref="K19" si="12">J19+C19</f>
        <v>40</v>
      </c>
      <c r="L19" s="57" t="s">
        <v>82</v>
      </c>
      <c r="M19" s="58" t="str">
        <f t="shared" si="2"/>
        <v/>
      </c>
      <c r="O19" s="69"/>
      <c r="Q19" s="69"/>
    </row>
    <row r="20" spans="1:17" ht="16.8" x14ac:dyDescent="0.3">
      <c r="A20" s="62" t="s">
        <v>103</v>
      </c>
      <c r="B20" s="60" t="s">
        <v>127</v>
      </c>
      <c r="C20" s="61"/>
      <c r="D20" s="56">
        <v>4</v>
      </c>
      <c r="E20" s="57" t="s">
        <v>87</v>
      </c>
      <c r="F20" s="57" t="s">
        <v>82</v>
      </c>
      <c r="G20" s="57" t="s">
        <v>82</v>
      </c>
      <c r="H20" s="57" t="s">
        <v>82</v>
      </c>
      <c r="I20" s="56"/>
      <c r="J20" s="56">
        <f t="shared" si="0"/>
        <v>4</v>
      </c>
      <c r="K20" s="56">
        <f t="shared" ref="K20" si="13">J20+C20</f>
        <v>4</v>
      </c>
      <c r="L20" s="57" t="s">
        <v>82</v>
      </c>
      <c r="M20" s="58" t="str">
        <f t="shared" si="2"/>
        <v/>
      </c>
      <c r="O20" s="69"/>
      <c r="Q20" s="69"/>
    </row>
    <row r="21" spans="1:17" ht="16.8" x14ac:dyDescent="0.3">
      <c r="A21" s="195" t="s">
        <v>118</v>
      </c>
      <c r="B21" s="60" t="s">
        <v>145</v>
      </c>
      <c r="C21" s="61">
        <v>84</v>
      </c>
      <c r="D21" s="56">
        <v>7</v>
      </c>
      <c r="E21" s="57" t="s">
        <v>87</v>
      </c>
      <c r="F21" s="57" t="s">
        <v>82</v>
      </c>
      <c r="G21" s="57" t="s">
        <v>82</v>
      </c>
      <c r="H21" s="57" t="s">
        <v>82</v>
      </c>
      <c r="I21" s="56"/>
      <c r="J21" s="56">
        <f t="shared" si="0"/>
        <v>7</v>
      </c>
      <c r="K21" s="56">
        <f t="shared" si="11"/>
        <v>91</v>
      </c>
      <c r="L21" s="57" t="s">
        <v>87</v>
      </c>
      <c r="M21" s="58" t="str">
        <f t="shared" si="2"/>
        <v>þ</v>
      </c>
      <c r="O21" s="69"/>
      <c r="Q21" s="69"/>
    </row>
    <row r="22" spans="1:17" ht="16.8" x14ac:dyDescent="0.3">
      <c r="A22" s="195" t="s">
        <v>118</v>
      </c>
      <c r="B22" s="60" t="s">
        <v>133</v>
      </c>
      <c r="C22" s="61">
        <v>2</v>
      </c>
      <c r="D22" s="56">
        <v>7</v>
      </c>
      <c r="E22" s="57" t="s">
        <v>82</v>
      </c>
      <c r="F22" s="57" t="s">
        <v>82</v>
      </c>
      <c r="G22" s="57" t="s">
        <v>87</v>
      </c>
      <c r="H22" s="57" t="s">
        <v>82</v>
      </c>
      <c r="I22" s="56"/>
      <c r="J22" s="56">
        <f t="shared" si="0"/>
        <v>700</v>
      </c>
      <c r="K22" s="56">
        <f t="shared" si="11"/>
        <v>702</v>
      </c>
      <c r="L22" s="57" t="s">
        <v>87</v>
      </c>
      <c r="M22" s="58" t="str">
        <f t="shared" si="2"/>
        <v>q</v>
      </c>
      <c r="O22" s="69"/>
      <c r="Q22" s="69"/>
    </row>
    <row r="23" spans="1:17" ht="16.8" x14ac:dyDescent="0.3">
      <c r="A23" s="195" t="s">
        <v>118</v>
      </c>
      <c r="B23" s="60" t="s">
        <v>108</v>
      </c>
      <c r="C23" s="61"/>
      <c r="D23" s="56">
        <v>5</v>
      </c>
      <c r="E23" s="57" t="s">
        <v>82</v>
      </c>
      <c r="F23" s="57" t="s">
        <v>87</v>
      </c>
      <c r="G23" s="57" t="s">
        <v>82</v>
      </c>
      <c r="H23" s="57" t="s">
        <v>82</v>
      </c>
      <c r="I23" s="56"/>
      <c r="J23" s="56">
        <f t="shared" si="0"/>
        <v>50</v>
      </c>
      <c r="K23" s="56">
        <f t="shared" ref="K23" si="14">J23+C23</f>
        <v>50</v>
      </c>
      <c r="L23" s="57" t="s">
        <v>82</v>
      </c>
      <c r="M23" s="58" t="str">
        <f t="shared" si="2"/>
        <v/>
      </c>
      <c r="O23" s="69"/>
      <c r="Q23" s="69"/>
    </row>
    <row r="24" spans="1:17" ht="16.8" x14ac:dyDescent="0.3">
      <c r="A24" s="195" t="s">
        <v>118</v>
      </c>
      <c r="B24" s="60" t="s">
        <v>122</v>
      </c>
      <c r="C24" s="61">
        <v>85</v>
      </c>
      <c r="D24" s="56">
        <v>7</v>
      </c>
      <c r="E24" s="57" t="s">
        <v>82</v>
      </c>
      <c r="F24" s="57" t="s">
        <v>87</v>
      </c>
      <c r="G24" s="57" t="s">
        <v>82</v>
      </c>
      <c r="H24" s="57" t="s">
        <v>82</v>
      </c>
      <c r="I24" s="56"/>
      <c r="J24" s="56">
        <f t="shared" si="0"/>
        <v>70</v>
      </c>
      <c r="K24" s="56">
        <f t="shared" ref="K24:K26" si="15">J24+C24</f>
        <v>155</v>
      </c>
      <c r="L24" s="57" t="s">
        <v>87</v>
      </c>
      <c r="M24" s="58" t="str">
        <f t="shared" si="2"/>
        <v>q</v>
      </c>
      <c r="O24" s="69"/>
      <c r="Q24" s="69"/>
    </row>
    <row r="25" spans="1:17" ht="16.8" x14ac:dyDescent="0.3">
      <c r="A25" s="195" t="s">
        <v>118</v>
      </c>
      <c r="B25" s="60" t="s">
        <v>151</v>
      </c>
      <c r="C25" s="61">
        <v>101</v>
      </c>
      <c r="D25" s="56">
        <v>7</v>
      </c>
      <c r="E25" s="57" t="s">
        <v>82</v>
      </c>
      <c r="F25" s="57" t="s">
        <v>82</v>
      </c>
      <c r="G25" s="57" t="s">
        <v>87</v>
      </c>
      <c r="H25" s="57" t="s">
        <v>82</v>
      </c>
      <c r="I25" s="56"/>
      <c r="J25" s="56">
        <f t="shared" si="0"/>
        <v>700</v>
      </c>
      <c r="K25" s="56">
        <f t="shared" ref="K25" si="16">J25+C25</f>
        <v>801</v>
      </c>
      <c r="L25" s="57" t="s">
        <v>87</v>
      </c>
      <c r="M25" s="58" t="str">
        <f t="shared" si="2"/>
        <v>q</v>
      </c>
      <c r="O25" s="69"/>
      <c r="Q25" s="69"/>
    </row>
    <row r="26" spans="1:17" ht="16.8" x14ac:dyDescent="0.3">
      <c r="A26" s="195" t="s">
        <v>118</v>
      </c>
      <c r="B26" s="60" t="s">
        <v>123</v>
      </c>
      <c r="C26" s="61"/>
      <c r="D26" s="56">
        <v>7</v>
      </c>
      <c r="E26" s="57" t="s">
        <v>82</v>
      </c>
      <c r="F26" s="57" t="s">
        <v>82</v>
      </c>
      <c r="G26" s="57" t="s">
        <v>82</v>
      </c>
      <c r="H26" s="57" t="s">
        <v>82</v>
      </c>
      <c r="I26" s="56">
        <f>3+1</f>
        <v>4</v>
      </c>
      <c r="J26" s="56">
        <f t="shared" si="0"/>
        <v>4</v>
      </c>
      <c r="K26" s="56">
        <f t="shared" si="15"/>
        <v>4</v>
      </c>
      <c r="L26" s="57" t="s">
        <v>82</v>
      </c>
      <c r="M26" s="58" t="str">
        <f t="shared" si="2"/>
        <v/>
      </c>
      <c r="O26" s="69"/>
      <c r="Q26" s="69"/>
    </row>
    <row r="27" spans="1:17" ht="16.8" x14ac:dyDescent="0.3">
      <c r="A27" s="195" t="s">
        <v>118</v>
      </c>
      <c r="B27" s="60" t="s">
        <v>115</v>
      </c>
      <c r="C27" s="61"/>
      <c r="D27" s="56">
        <v>5</v>
      </c>
      <c r="E27" s="57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50</v>
      </c>
      <c r="K27" s="56">
        <f t="shared" ref="K27:K28" si="17">J27+C27</f>
        <v>50</v>
      </c>
      <c r="L27" s="57" t="s">
        <v>82</v>
      </c>
      <c r="M27" s="58" t="str">
        <f t="shared" si="2"/>
        <v/>
      </c>
      <c r="O27" s="69"/>
      <c r="Q27" s="69"/>
    </row>
    <row r="28" spans="1:17" ht="16.8" x14ac:dyDescent="0.3">
      <c r="A28" s="205" t="s">
        <v>124</v>
      </c>
      <c r="B28" s="60" t="s">
        <v>108</v>
      </c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7"/>
        <v>50</v>
      </c>
      <c r="L28" s="57" t="s">
        <v>82</v>
      </c>
      <c r="M28" s="58" t="str">
        <f t="shared" si="2"/>
        <v/>
      </c>
      <c r="O28" s="69"/>
      <c r="Q28" s="69"/>
    </row>
    <row r="29" spans="1:17" ht="16.8" x14ac:dyDescent="0.3">
      <c r="A29" s="205" t="s">
        <v>124</v>
      </c>
      <c r="B29" s="60"/>
      <c r="C29" s="61"/>
      <c r="D29" s="56">
        <v>5</v>
      </c>
      <c r="E29" s="57" t="s">
        <v>82</v>
      </c>
      <c r="F29" s="57" t="s">
        <v>87</v>
      </c>
      <c r="G29" s="57" t="s">
        <v>82</v>
      </c>
      <c r="H29" s="57" t="s">
        <v>82</v>
      </c>
      <c r="I29" s="56"/>
      <c r="J29" s="56">
        <f t="shared" si="0"/>
        <v>50</v>
      </c>
      <c r="K29" s="56">
        <f t="shared" ref="K29:K31" si="18">J29+C29</f>
        <v>50</v>
      </c>
      <c r="L29" s="57" t="s">
        <v>82</v>
      </c>
      <c r="M29" s="58" t="str">
        <f t="shared" si="2"/>
        <v/>
      </c>
      <c r="O29" s="69"/>
      <c r="Q29" s="69"/>
    </row>
    <row r="30" spans="1:17" ht="16.8" x14ac:dyDescent="0.3">
      <c r="A30" s="205" t="s">
        <v>124</v>
      </c>
      <c r="B30" s="60"/>
      <c r="C30" s="61"/>
      <c r="D30" s="56">
        <v>5</v>
      </c>
      <c r="E30" s="57" t="s">
        <v>82</v>
      </c>
      <c r="F30" s="57" t="s">
        <v>87</v>
      </c>
      <c r="G30" s="57" t="s">
        <v>82</v>
      </c>
      <c r="H30" s="57" t="s">
        <v>82</v>
      </c>
      <c r="I30" s="56"/>
      <c r="J30" s="56">
        <f t="shared" si="0"/>
        <v>50</v>
      </c>
      <c r="K30" s="56">
        <f t="shared" si="18"/>
        <v>50</v>
      </c>
      <c r="L30" s="57" t="s">
        <v>82</v>
      </c>
      <c r="M30" s="58" t="str">
        <f t="shared" si="2"/>
        <v/>
      </c>
      <c r="O30" s="69"/>
      <c r="Q30" s="69"/>
    </row>
    <row r="31" spans="1:17" ht="16.8" x14ac:dyDescent="0.3">
      <c r="A31" s="205" t="s">
        <v>124</v>
      </c>
      <c r="B31" s="60"/>
      <c r="C31" s="61"/>
      <c r="D31" s="56">
        <v>5</v>
      </c>
      <c r="E31" s="57" t="s">
        <v>82</v>
      </c>
      <c r="F31" s="57" t="s">
        <v>87</v>
      </c>
      <c r="G31" s="57" t="s">
        <v>82</v>
      </c>
      <c r="H31" s="57" t="s">
        <v>82</v>
      </c>
      <c r="I31" s="56"/>
      <c r="J31" s="56">
        <f t="shared" si="0"/>
        <v>50</v>
      </c>
      <c r="K31" s="56">
        <f t="shared" si="18"/>
        <v>50</v>
      </c>
      <c r="L31" s="57" t="s">
        <v>82</v>
      </c>
      <c r="M31" s="58" t="str">
        <f t="shared" si="2"/>
        <v/>
      </c>
      <c r="O31" s="69"/>
      <c r="Q31" s="69"/>
    </row>
    <row r="32" spans="1:17" x14ac:dyDescent="0.3">
      <c r="O32" s="43"/>
    </row>
    <row r="33" spans="1:13" ht="31.8" thickBot="1" x14ac:dyDescent="0.35">
      <c r="A33" s="225" t="s">
        <v>73</v>
      </c>
      <c r="B33" s="226" t="s">
        <v>74</v>
      </c>
      <c r="C33" s="226" t="s">
        <v>75</v>
      </c>
      <c r="D33" s="225" t="s">
        <v>76</v>
      </c>
      <c r="E33" s="225" t="s">
        <v>96</v>
      </c>
      <c r="F33" s="225" t="s">
        <v>95</v>
      </c>
      <c r="G33" s="225" t="s">
        <v>94</v>
      </c>
      <c r="H33" s="225" t="s">
        <v>93</v>
      </c>
      <c r="I33" s="225" t="s">
        <v>97</v>
      </c>
      <c r="J33" s="225" t="s">
        <v>77</v>
      </c>
      <c r="K33" s="225" t="s">
        <v>78</v>
      </c>
      <c r="L33" s="225" t="s">
        <v>79</v>
      </c>
      <c r="M33" s="225" t="s">
        <v>80</v>
      </c>
    </row>
    <row r="34" spans="1:13" ht="16.8" x14ac:dyDescent="0.3">
      <c r="A34" s="218"/>
      <c r="B34" s="219"/>
      <c r="C34" s="220"/>
      <c r="D34" s="96"/>
      <c r="E34" s="57" t="s">
        <v>82</v>
      </c>
      <c r="F34" s="221" t="s">
        <v>82</v>
      </c>
      <c r="G34" s="221" t="s">
        <v>82</v>
      </c>
      <c r="H34" s="221" t="s">
        <v>82</v>
      </c>
      <c r="I34" s="96"/>
      <c r="J34" s="96">
        <f t="shared" si="0"/>
        <v>0</v>
      </c>
      <c r="K34" s="96">
        <f t="shared" ref="K34" si="19">J34+C34</f>
        <v>0</v>
      </c>
      <c r="L34" s="221" t="s">
        <v>82</v>
      </c>
      <c r="M34" s="222" t="str">
        <f t="shared" ref="M34" si="20">IF(K34&lt;=$P$1,"þ","q")</f>
        <v>þ</v>
      </c>
    </row>
    <row r="35" spans="1:13" ht="16.8" x14ac:dyDescent="0.3">
      <c r="A35" s="218"/>
      <c r="B35" s="208"/>
      <c r="C35" s="61"/>
      <c r="D35" s="56"/>
      <c r="E35" s="57" t="s">
        <v>82</v>
      </c>
      <c r="F35" s="57" t="s">
        <v>82</v>
      </c>
      <c r="G35" s="57" t="s">
        <v>82</v>
      </c>
      <c r="H35" s="57" t="s">
        <v>82</v>
      </c>
      <c r="I35" s="56"/>
      <c r="J35" s="56">
        <f t="shared" si="0"/>
        <v>0</v>
      </c>
      <c r="K35" s="56">
        <f t="shared" ref="K35" si="21">J35+C35</f>
        <v>0</v>
      </c>
      <c r="L35" s="57" t="s">
        <v>82</v>
      </c>
      <c r="M35" s="58" t="str">
        <f t="shared" ref="M35" si="22">IF(K35&lt;=$P$1,"þ","q")</f>
        <v>þ</v>
      </c>
    </row>
    <row r="36" spans="1:13" ht="16.8" x14ac:dyDescent="0.3">
      <c r="A36" s="218"/>
      <c r="B36" s="208"/>
      <c r="C36" s="61"/>
      <c r="D36" s="56"/>
      <c r="E36" s="57" t="s">
        <v>82</v>
      </c>
      <c r="F36" s="57" t="s">
        <v>82</v>
      </c>
      <c r="G36" s="57" t="s">
        <v>82</v>
      </c>
      <c r="H36" s="57" t="s">
        <v>82</v>
      </c>
      <c r="I36" s="56"/>
      <c r="J36" s="56">
        <f t="shared" si="0"/>
        <v>0</v>
      </c>
      <c r="K36" s="56">
        <f t="shared" ref="K36" si="23">J36+C36</f>
        <v>0</v>
      </c>
      <c r="L36" s="57" t="s">
        <v>82</v>
      </c>
      <c r="M36" s="58" t="str">
        <f t="shared" ref="M36" si="24">IF(K36&lt;=$P$1,"þ","q")</f>
        <v>þ</v>
      </c>
    </row>
    <row r="37" spans="1:13" ht="16.8" x14ac:dyDescent="0.3">
      <c r="A37" s="217"/>
      <c r="C37" s="61"/>
      <c r="D37" s="56"/>
      <c r="E37" s="57" t="s">
        <v>82</v>
      </c>
      <c r="F37" s="57" t="s">
        <v>82</v>
      </c>
      <c r="G37" s="57" t="s">
        <v>82</v>
      </c>
      <c r="H37" s="57" t="s">
        <v>82</v>
      </c>
      <c r="I37" s="56"/>
      <c r="J37" s="56">
        <f t="shared" si="0"/>
        <v>0</v>
      </c>
      <c r="K37" s="56">
        <f t="shared" ref="K37" si="25">J37+C37</f>
        <v>0</v>
      </c>
      <c r="L37" s="221" t="s">
        <v>82</v>
      </c>
      <c r="M37" s="58" t="str">
        <f t="shared" ref="M37" si="26">IF(K37&lt;=$P$1,"þ","q")</f>
        <v>þ</v>
      </c>
    </row>
    <row r="38" spans="1:13" ht="16.8" x14ac:dyDescent="0.3">
      <c r="A38" s="217"/>
      <c r="B38" s="208"/>
      <c r="C38" s="61"/>
      <c r="D38" s="56"/>
      <c r="E38" s="57" t="s">
        <v>82</v>
      </c>
      <c r="F38" s="57" t="s">
        <v>82</v>
      </c>
      <c r="G38" s="57" t="s">
        <v>82</v>
      </c>
      <c r="H38" s="57" t="s">
        <v>82</v>
      </c>
      <c r="I38" s="56"/>
      <c r="J38" s="56">
        <f t="shared" si="0"/>
        <v>0</v>
      </c>
      <c r="K38" s="56">
        <f t="shared" ref="K38" si="27">J38+C38</f>
        <v>0</v>
      </c>
      <c r="L38" s="221" t="s">
        <v>82</v>
      </c>
      <c r="M38" s="58" t="str">
        <f t="shared" ref="M38" si="28">IF(K38&lt;=$P$1,"þ","q")</f>
        <v>þ</v>
      </c>
    </row>
    <row r="39" spans="1:13" ht="16.8" x14ac:dyDescent="0.3">
      <c r="A39" s="217"/>
      <c r="B39" s="208"/>
      <c r="C39" s="61"/>
      <c r="D39" s="56"/>
      <c r="E39" s="57" t="s">
        <v>82</v>
      </c>
      <c r="F39" s="57" t="s">
        <v>82</v>
      </c>
      <c r="G39" s="57" t="s">
        <v>82</v>
      </c>
      <c r="H39" s="57" t="s">
        <v>82</v>
      </c>
      <c r="I39" s="56"/>
      <c r="J39" s="56">
        <f t="shared" si="0"/>
        <v>0</v>
      </c>
      <c r="K39" s="56">
        <f t="shared" ref="K39" si="29">J39+C39</f>
        <v>0</v>
      </c>
      <c r="L39" s="57" t="s">
        <v>82</v>
      </c>
      <c r="M39" s="58" t="str">
        <f t="shared" ref="M39" si="30">IF(K39&lt;=$P$1,"þ","q")</f>
        <v>þ</v>
      </c>
    </row>
    <row r="40" spans="1:13" ht="16.8" x14ac:dyDescent="0.3">
      <c r="A40" s="217"/>
      <c r="B40" s="208"/>
      <c r="C40" s="61"/>
      <c r="D40" s="56"/>
      <c r="E40" s="57" t="s">
        <v>82</v>
      </c>
      <c r="F40" s="57" t="s">
        <v>82</v>
      </c>
      <c r="G40" s="57" t="s">
        <v>82</v>
      </c>
      <c r="H40" s="57" t="s">
        <v>82</v>
      </c>
      <c r="I40" s="56"/>
      <c r="J40" s="56">
        <f t="shared" si="0"/>
        <v>0</v>
      </c>
      <c r="K40" s="56">
        <f t="shared" ref="K40:K41" si="31">J40+C40</f>
        <v>0</v>
      </c>
      <c r="L40" s="57" t="s">
        <v>82</v>
      </c>
      <c r="M40" s="58" t="str">
        <f t="shared" ref="M40:M41" si="32">IF(K40&lt;=$P$1,"þ","q")</f>
        <v>þ</v>
      </c>
    </row>
    <row r="41" spans="1:13" ht="16.8" x14ac:dyDescent="0.3">
      <c r="A41" s="209"/>
      <c r="B41" s="208"/>
      <c r="C41" s="61"/>
      <c r="D41" s="56"/>
      <c r="E41" s="57" t="s">
        <v>82</v>
      </c>
      <c r="F41" s="57" t="s">
        <v>82</v>
      </c>
      <c r="G41" s="57" t="s">
        <v>82</v>
      </c>
      <c r="H41" s="57" t="s">
        <v>82</v>
      </c>
      <c r="I41" s="56"/>
      <c r="J41" s="56">
        <f t="shared" si="0"/>
        <v>0</v>
      </c>
      <c r="K41" s="56">
        <f t="shared" si="31"/>
        <v>0</v>
      </c>
      <c r="L41" s="221" t="s">
        <v>82</v>
      </c>
      <c r="M41" s="58" t="str">
        <f t="shared" si="32"/>
        <v>þ</v>
      </c>
    </row>
    <row r="42" spans="1:13" ht="16.8" x14ac:dyDescent="0.3">
      <c r="A42" s="209"/>
      <c r="B42" s="208"/>
      <c r="C42" s="61"/>
      <c r="D42" s="56"/>
      <c r="E42" s="57" t="s">
        <v>82</v>
      </c>
      <c r="F42" s="57" t="s">
        <v>82</v>
      </c>
      <c r="G42" s="57" t="s">
        <v>82</v>
      </c>
      <c r="H42" s="57" t="s">
        <v>82</v>
      </c>
      <c r="I42" s="56"/>
      <c r="J42" s="56">
        <f t="shared" si="0"/>
        <v>0</v>
      </c>
      <c r="K42" s="56">
        <f t="shared" ref="K42" si="33">J42+C42</f>
        <v>0</v>
      </c>
      <c r="L42" s="57" t="s">
        <v>82</v>
      </c>
      <c r="M42" s="58" t="str">
        <f t="shared" ref="M42" si="34">IF(K42&lt;=$P$1,"þ","q")</f>
        <v>þ</v>
      </c>
    </row>
    <row r="43" spans="1:13" ht="16.8" x14ac:dyDescent="0.3">
      <c r="A43" s="210"/>
      <c r="B43" s="208"/>
      <c r="C43" s="61"/>
      <c r="D43" s="56"/>
      <c r="E43" s="57" t="s">
        <v>82</v>
      </c>
      <c r="F43" s="57" t="s">
        <v>82</v>
      </c>
      <c r="G43" s="57" t="s">
        <v>82</v>
      </c>
      <c r="H43" s="57" t="s">
        <v>82</v>
      </c>
      <c r="I43" s="56"/>
      <c r="J43" s="56">
        <f t="shared" si="0"/>
        <v>0</v>
      </c>
      <c r="K43" s="56">
        <f t="shared" ref="K43" si="35">J43+C43</f>
        <v>0</v>
      </c>
      <c r="L43" s="57" t="s">
        <v>82</v>
      </c>
      <c r="M43" s="58" t="str">
        <f t="shared" ref="M43" si="36">IF(K43&lt;=$P$1,"þ","q")</f>
        <v>þ</v>
      </c>
    </row>
    <row r="44" spans="1:13" ht="16.8" x14ac:dyDescent="0.3">
      <c r="A44" s="210"/>
      <c r="B44" s="208"/>
      <c r="C44" s="61"/>
      <c r="D44" s="56"/>
      <c r="E44" s="57" t="s">
        <v>82</v>
      </c>
      <c r="F44" s="57" t="s">
        <v>82</v>
      </c>
      <c r="G44" s="57" t="s">
        <v>82</v>
      </c>
      <c r="H44" s="57" t="s">
        <v>82</v>
      </c>
      <c r="I44" s="56"/>
      <c r="J44" s="56">
        <f t="shared" si="0"/>
        <v>0</v>
      </c>
      <c r="K44" s="56">
        <f t="shared" ref="K44" si="37">J44+C44</f>
        <v>0</v>
      </c>
      <c r="L44" s="57" t="s">
        <v>82</v>
      </c>
      <c r="M44" s="58" t="str">
        <f t="shared" ref="M44" si="38">IF(K44&lt;=$P$1,"þ","q")</f>
        <v>þ</v>
      </c>
    </row>
    <row r="45" spans="1:13" ht="16.8" x14ac:dyDescent="0.3">
      <c r="A45" s="210"/>
      <c r="B45" s="208"/>
      <c r="C45" s="61"/>
      <c r="D45" s="56"/>
      <c r="E45" s="57" t="s">
        <v>82</v>
      </c>
      <c r="F45" s="57" t="s">
        <v>82</v>
      </c>
      <c r="G45" s="57" t="s">
        <v>82</v>
      </c>
      <c r="H45" s="57" t="s">
        <v>82</v>
      </c>
      <c r="I45" s="56"/>
      <c r="J45" s="56">
        <f t="shared" si="0"/>
        <v>0</v>
      </c>
      <c r="K45" s="56">
        <f t="shared" ref="K45" si="39">J45+C45</f>
        <v>0</v>
      </c>
      <c r="L45" s="57" t="s">
        <v>82</v>
      </c>
      <c r="M45" s="58" t="str">
        <f t="shared" ref="M45" si="40">IF(K45&lt;=$P$1,"þ","q")</f>
        <v>þ</v>
      </c>
    </row>
  </sheetData>
  <sortState xmlns:xlrd2="http://schemas.microsoft.com/office/spreadsheetml/2017/richdata2" ref="A2:M32">
    <sortCondition ref="A2:A32"/>
    <sortCondition ref="C2:C32"/>
  </sortState>
  <conditionalFormatting sqref="M2 G6:H6 M6 M9 G9:H9">
    <cfRule type="cellIs" dxfId="546" priority="1088" stopIfTrue="1" operator="equal">
      <formula>"þ"</formula>
    </cfRule>
  </conditionalFormatting>
  <conditionalFormatting sqref="K2 K6 K9">
    <cfRule type="cellIs" dxfId="545" priority="1087" operator="lessThan">
      <formula>$P$1</formula>
    </cfRule>
  </conditionalFormatting>
  <conditionalFormatting sqref="L32:M32">
    <cfRule type="cellIs" dxfId="544" priority="1086" stopIfTrue="1" operator="equal">
      <formula>"þ"</formula>
    </cfRule>
  </conditionalFormatting>
  <conditionalFormatting sqref="E2 H2">
    <cfRule type="cellIs" dxfId="543" priority="1034" stopIfTrue="1" operator="equal">
      <formula>"þ"</formula>
    </cfRule>
  </conditionalFormatting>
  <conditionalFormatting sqref="G2">
    <cfRule type="cellIs" dxfId="542" priority="1003" stopIfTrue="1" operator="equal">
      <formula>"þ"</formula>
    </cfRule>
  </conditionalFormatting>
  <conditionalFormatting sqref="M16">
    <cfRule type="cellIs" dxfId="541" priority="991" stopIfTrue="1" operator="equal">
      <formula>"þ"</formula>
    </cfRule>
  </conditionalFormatting>
  <conditionalFormatting sqref="M16">
    <cfRule type="cellIs" dxfId="540" priority="990" stopIfTrue="1" operator="equal">
      <formula>"þ"</formula>
    </cfRule>
  </conditionalFormatting>
  <conditionalFormatting sqref="K16">
    <cfRule type="cellIs" dxfId="539" priority="989" operator="lessThan">
      <formula>$P$1</formula>
    </cfRule>
  </conditionalFormatting>
  <conditionalFormatting sqref="E16 H16 E6:F6 E9">
    <cfRule type="cellIs" dxfId="538" priority="988" stopIfTrue="1" operator="equal">
      <formula>"þ"</formula>
    </cfRule>
  </conditionalFormatting>
  <conditionalFormatting sqref="E16 H16 E6:F6 E9">
    <cfRule type="cellIs" dxfId="537" priority="987" stopIfTrue="1" operator="equal">
      <formula>"þ"</formula>
    </cfRule>
  </conditionalFormatting>
  <conditionalFormatting sqref="G16">
    <cfRule type="cellIs" dxfId="536" priority="986" stopIfTrue="1" operator="equal">
      <formula>"þ"</formula>
    </cfRule>
  </conditionalFormatting>
  <conditionalFormatting sqref="G16">
    <cfRule type="cellIs" dxfId="535" priority="985" stopIfTrue="1" operator="equal">
      <formula>"þ"</formula>
    </cfRule>
  </conditionalFormatting>
  <conditionalFormatting sqref="M14">
    <cfRule type="cellIs" dxfId="534" priority="969" stopIfTrue="1" operator="equal">
      <formula>"þ"</formula>
    </cfRule>
  </conditionalFormatting>
  <conditionalFormatting sqref="M14">
    <cfRule type="cellIs" dxfId="533" priority="968" stopIfTrue="1" operator="equal">
      <formula>"þ"</formula>
    </cfRule>
  </conditionalFormatting>
  <conditionalFormatting sqref="K14">
    <cfRule type="cellIs" dxfId="532" priority="967" operator="lessThan">
      <formula>$P$1</formula>
    </cfRule>
  </conditionalFormatting>
  <conditionalFormatting sqref="E14">
    <cfRule type="cellIs" dxfId="531" priority="966" stopIfTrue="1" operator="equal">
      <formula>"þ"</formula>
    </cfRule>
  </conditionalFormatting>
  <conditionalFormatting sqref="E14">
    <cfRule type="cellIs" dxfId="530" priority="965" stopIfTrue="1" operator="equal">
      <formula>"þ"</formula>
    </cfRule>
  </conditionalFormatting>
  <conditionalFormatting sqref="G14">
    <cfRule type="cellIs" dxfId="529" priority="964" stopIfTrue="1" operator="equal">
      <formula>"þ"</formula>
    </cfRule>
  </conditionalFormatting>
  <conditionalFormatting sqref="G14">
    <cfRule type="cellIs" dxfId="528" priority="963" stopIfTrue="1" operator="equal">
      <formula>"þ"</formula>
    </cfRule>
  </conditionalFormatting>
  <conditionalFormatting sqref="H3">
    <cfRule type="cellIs" dxfId="527" priority="897" stopIfTrue="1" operator="equal">
      <formula>"þ"</formula>
    </cfRule>
  </conditionalFormatting>
  <conditionalFormatting sqref="H3">
    <cfRule type="cellIs" dxfId="526" priority="896" stopIfTrue="1" operator="equal">
      <formula>"þ"</formula>
    </cfRule>
  </conditionalFormatting>
  <conditionalFormatting sqref="M3">
    <cfRule type="cellIs" dxfId="525" priority="901" stopIfTrue="1" operator="equal">
      <formula>"þ"</formula>
    </cfRule>
  </conditionalFormatting>
  <conditionalFormatting sqref="K3">
    <cfRule type="cellIs" dxfId="524" priority="900" operator="lessThan">
      <formula>$P$1</formula>
    </cfRule>
  </conditionalFormatting>
  <conditionalFormatting sqref="G3">
    <cfRule type="cellIs" dxfId="523" priority="894" stopIfTrue="1" operator="equal">
      <formula>"þ"</formula>
    </cfRule>
  </conditionalFormatting>
  <conditionalFormatting sqref="G3">
    <cfRule type="cellIs" dxfId="522" priority="871" stopIfTrue="1" operator="equal">
      <formula>"þ"</formula>
    </cfRule>
  </conditionalFormatting>
  <conditionalFormatting sqref="F2">
    <cfRule type="cellIs" dxfId="521" priority="705" stopIfTrue="1" operator="equal">
      <formula>"þ"</formula>
    </cfRule>
  </conditionalFormatting>
  <conditionalFormatting sqref="F2">
    <cfRule type="cellIs" dxfId="520" priority="704" stopIfTrue="1" operator="equal">
      <formula>"þ"</formula>
    </cfRule>
  </conditionalFormatting>
  <conditionalFormatting sqref="F16">
    <cfRule type="cellIs" dxfId="519" priority="703" stopIfTrue="1" operator="equal">
      <formula>"þ"</formula>
    </cfRule>
  </conditionalFormatting>
  <conditionalFormatting sqref="F16">
    <cfRule type="cellIs" dxfId="518" priority="702" stopIfTrue="1" operator="equal">
      <formula>"þ"</formula>
    </cfRule>
  </conditionalFormatting>
  <conditionalFormatting sqref="E3">
    <cfRule type="cellIs" dxfId="517" priority="701" stopIfTrue="1" operator="equal">
      <formula>"þ"</formula>
    </cfRule>
  </conditionalFormatting>
  <conditionalFormatting sqref="E3">
    <cfRule type="cellIs" dxfId="516" priority="700" stopIfTrue="1" operator="equal">
      <formula>"þ"</formula>
    </cfRule>
  </conditionalFormatting>
  <conditionalFormatting sqref="F3">
    <cfRule type="cellIs" dxfId="515" priority="699" stopIfTrue="1" operator="equal">
      <formula>"þ"</formula>
    </cfRule>
  </conditionalFormatting>
  <conditionalFormatting sqref="F3">
    <cfRule type="cellIs" dxfId="514" priority="698" stopIfTrue="1" operator="equal">
      <formula>"þ"</formula>
    </cfRule>
  </conditionalFormatting>
  <conditionalFormatting sqref="L2 L15">
    <cfRule type="cellIs" dxfId="513" priority="696" stopIfTrue="1" operator="equal">
      <formula>"þ"</formula>
    </cfRule>
  </conditionalFormatting>
  <conditionalFormatting sqref="M34">
    <cfRule type="cellIs" dxfId="512" priority="687" stopIfTrue="1" operator="equal">
      <formula>"þ"</formula>
    </cfRule>
  </conditionalFormatting>
  <conditionalFormatting sqref="M34">
    <cfRule type="cellIs" dxfId="511" priority="686" stopIfTrue="1" operator="equal">
      <formula>"þ"</formula>
    </cfRule>
  </conditionalFormatting>
  <conditionalFormatting sqref="K34">
    <cfRule type="cellIs" dxfId="510" priority="685" operator="lessThan">
      <formula>$P$1</formula>
    </cfRule>
  </conditionalFormatting>
  <conditionalFormatting sqref="H34">
    <cfRule type="cellIs" dxfId="509" priority="684" stopIfTrue="1" operator="equal">
      <formula>"þ"</formula>
    </cfRule>
  </conditionalFormatting>
  <conditionalFormatting sqref="H34">
    <cfRule type="cellIs" dxfId="508" priority="683" stopIfTrue="1" operator="equal">
      <formula>"þ"</formula>
    </cfRule>
  </conditionalFormatting>
  <conditionalFormatting sqref="G34">
    <cfRule type="cellIs" dxfId="507" priority="682" stopIfTrue="1" operator="equal">
      <formula>"þ"</formula>
    </cfRule>
  </conditionalFormatting>
  <conditionalFormatting sqref="G34">
    <cfRule type="cellIs" dxfId="506" priority="681" stopIfTrue="1" operator="equal">
      <formula>"þ"</formula>
    </cfRule>
  </conditionalFormatting>
  <conditionalFormatting sqref="L34">
    <cfRule type="cellIs" dxfId="505" priority="680" stopIfTrue="1" operator="equal">
      <formula>"þ"</formula>
    </cfRule>
  </conditionalFormatting>
  <conditionalFormatting sqref="M18">
    <cfRule type="cellIs" dxfId="504" priority="617" stopIfTrue="1" operator="equal">
      <formula>"þ"</formula>
    </cfRule>
  </conditionalFormatting>
  <conditionalFormatting sqref="M18">
    <cfRule type="cellIs" dxfId="503" priority="616" stopIfTrue="1" operator="equal">
      <formula>"þ"</formula>
    </cfRule>
  </conditionalFormatting>
  <conditionalFormatting sqref="E18 H18">
    <cfRule type="cellIs" dxfId="502" priority="614" stopIfTrue="1" operator="equal">
      <formula>"þ"</formula>
    </cfRule>
  </conditionalFormatting>
  <conditionalFormatting sqref="E18 H18">
    <cfRule type="cellIs" dxfId="501" priority="613" stopIfTrue="1" operator="equal">
      <formula>"þ"</formula>
    </cfRule>
  </conditionalFormatting>
  <conditionalFormatting sqref="F18">
    <cfRule type="cellIs" dxfId="500" priority="610" stopIfTrue="1" operator="equal">
      <formula>"þ"</formula>
    </cfRule>
  </conditionalFormatting>
  <conditionalFormatting sqref="L2">
    <cfRule type="cellIs" dxfId="499" priority="619" stopIfTrue="1" operator="equal">
      <formula>"þ"</formula>
    </cfRule>
  </conditionalFormatting>
  <conditionalFormatting sqref="K18">
    <cfRule type="cellIs" dxfId="498" priority="615" operator="lessThan">
      <formula>$P$1</formula>
    </cfRule>
  </conditionalFormatting>
  <conditionalFormatting sqref="G18">
    <cfRule type="cellIs" dxfId="497" priority="612" stopIfTrue="1" operator="equal">
      <formula>"þ"</formula>
    </cfRule>
  </conditionalFormatting>
  <conditionalFormatting sqref="G18">
    <cfRule type="cellIs" dxfId="496" priority="611" stopIfTrue="1" operator="equal">
      <formula>"þ"</formula>
    </cfRule>
  </conditionalFormatting>
  <conditionalFormatting sqref="F18">
    <cfRule type="cellIs" dxfId="495" priority="609" stopIfTrue="1" operator="equal">
      <formula>"þ"</formula>
    </cfRule>
  </conditionalFormatting>
  <conditionalFormatting sqref="L18">
    <cfRule type="cellIs" dxfId="494" priority="608" stopIfTrue="1" operator="equal">
      <formula>"þ"</formula>
    </cfRule>
  </conditionalFormatting>
  <conditionalFormatting sqref="M15">
    <cfRule type="cellIs" dxfId="493" priority="605" stopIfTrue="1" operator="equal">
      <formula>"þ"</formula>
    </cfRule>
  </conditionalFormatting>
  <conditionalFormatting sqref="M15">
    <cfRule type="cellIs" dxfId="492" priority="604" stopIfTrue="1" operator="equal">
      <formula>"þ"</formula>
    </cfRule>
  </conditionalFormatting>
  <conditionalFormatting sqref="K15">
    <cfRule type="cellIs" dxfId="491" priority="603" operator="lessThan">
      <formula>$P$1</formula>
    </cfRule>
  </conditionalFormatting>
  <conditionalFormatting sqref="H15 E15">
    <cfRule type="cellIs" dxfId="490" priority="602" stopIfTrue="1" operator="equal">
      <formula>"þ"</formula>
    </cfRule>
  </conditionalFormatting>
  <conditionalFormatting sqref="H15 E15">
    <cfRule type="cellIs" dxfId="489" priority="601" stopIfTrue="1" operator="equal">
      <formula>"þ"</formula>
    </cfRule>
  </conditionalFormatting>
  <conditionalFormatting sqref="G15">
    <cfRule type="cellIs" dxfId="488" priority="600" stopIfTrue="1" operator="equal">
      <formula>"þ"</formula>
    </cfRule>
  </conditionalFormatting>
  <conditionalFormatting sqref="G15">
    <cfRule type="cellIs" dxfId="487" priority="599" stopIfTrue="1" operator="equal">
      <formula>"þ"</formula>
    </cfRule>
  </conditionalFormatting>
  <conditionalFormatting sqref="G8:H8 M8">
    <cfRule type="cellIs" dxfId="486" priority="595" stopIfTrue="1" operator="equal">
      <formula>"þ"</formula>
    </cfRule>
  </conditionalFormatting>
  <conditionalFormatting sqref="K8">
    <cfRule type="cellIs" dxfId="485" priority="594" operator="lessThan">
      <formula>$P$1</formula>
    </cfRule>
  </conditionalFormatting>
  <conditionalFormatting sqref="E8:F8">
    <cfRule type="cellIs" dxfId="484" priority="593" stopIfTrue="1" operator="equal">
      <formula>"þ"</formula>
    </cfRule>
  </conditionalFormatting>
  <conditionalFormatting sqref="E8:F8">
    <cfRule type="cellIs" dxfId="483" priority="592" stopIfTrue="1" operator="equal">
      <formula>"þ"</formula>
    </cfRule>
  </conditionalFormatting>
  <conditionalFormatting sqref="F14">
    <cfRule type="cellIs" dxfId="482" priority="589" stopIfTrue="1" operator="equal">
      <formula>"þ"</formula>
    </cfRule>
  </conditionalFormatting>
  <conditionalFormatting sqref="F14">
    <cfRule type="cellIs" dxfId="481" priority="588" stopIfTrue="1" operator="equal">
      <formula>"þ"</formula>
    </cfRule>
  </conditionalFormatting>
  <conditionalFormatting sqref="H14">
    <cfRule type="cellIs" dxfId="480" priority="586" stopIfTrue="1" operator="equal">
      <formula>"þ"</formula>
    </cfRule>
  </conditionalFormatting>
  <conditionalFormatting sqref="H14">
    <cfRule type="cellIs" dxfId="479" priority="587" stopIfTrue="1" operator="equal">
      <formula>"þ"</formula>
    </cfRule>
  </conditionalFormatting>
  <conditionalFormatting sqref="F15">
    <cfRule type="cellIs" dxfId="478" priority="585" stopIfTrue="1" operator="equal">
      <formula>"þ"</formula>
    </cfRule>
  </conditionalFormatting>
  <conditionalFormatting sqref="F15">
    <cfRule type="cellIs" dxfId="477" priority="584" stopIfTrue="1" operator="equal">
      <formula>"þ"</formula>
    </cfRule>
  </conditionalFormatting>
  <conditionalFormatting sqref="M37">
    <cfRule type="cellIs" dxfId="476" priority="536" stopIfTrue="1" operator="equal">
      <formula>"þ"</formula>
    </cfRule>
  </conditionalFormatting>
  <conditionalFormatting sqref="M37">
    <cfRule type="cellIs" dxfId="475" priority="535" stopIfTrue="1" operator="equal">
      <formula>"þ"</formula>
    </cfRule>
  </conditionalFormatting>
  <conditionalFormatting sqref="K37">
    <cfRule type="cellIs" dxfId="474" priority="534" operator="lessThan">
      <formula>$P$1</formula>
    </cfRule>
  </conditionalFormatting>
  <conditionalFormatting sqref="H37">
    <cfRule type="cellIs" dxfId="473" priority="533" stopIfTrue="1" operator="equal">
      <formula>"þ"</formula>
    </cfRule>
  </conditionalFormatting>
  <conditionalFormatting sqref="H37">
    <cfRule type="cellIs" dxfId="472" priority="532" stopIfTrue="1" operator="equal">
      <formula>"þ"</formula>
    </cfRule>
  </conditionalFormatting>
  <conditionalFormatting sqref="G37">
    <cfRule type="cellIs" dxfId="471" priority="531" stopIfTrue="1" operator="equal">
      <formula>"þ"</formula>
    </cfRule>
  </conditionalFormatting>
  <conditionalFormatting sqref="G37">
    <cfRule type="cellIs" dxfId="470" priority="530" stopIfTrue="1" operator="equal">
      <formula>"þ"</formula>
    </cfRule>
  </conditionalFormatting>
  <conditionalFormatting sqref="E37">
    <cfRule type="cellIs" dxfId="469" priority="529" stopIfTrue="1" operator="equal">
      <formula>"þ"</formula>
    </cfRule>
  </conditionalFormatting>
  <conditionalFormatting sqref="E37">
    <cfRule type="cellIs" dxfId="468" priority="528" stopIfTrue="1" operator="equal">
      <formula>"þ"</formula>
    </cfRule>
  </conditionalFormatting>
  <conditionalFormatting sqref="F37">
    <cfRule type="cellIs" dxfId="467" priority="527" stopIfTrue="1" operator="equal">
      <formula>"þ"</formula>
    </cfRule>
  </conditionalFormatting>
  <conditionalFormatting sqref="F37">
    <cfRule type="cellIs" dxfId="466" priority="526" stopIfTrue="1" operator="equal">
      <formula>"þ"</formula>
    </cfRule>
  </conditionalFormatting>
  <conditionalFormatting sqref="F37">
    <cfRule type="cellIs" dxfId="465" priority="525" stopIfTrue="1" operator="equal">
      <formula>"þ"</formula>
    </cfRule>
  </conditionalFormatting>
  <conditionalFormatting sqref="F37">
    <cfRule type="cellIs" dxfId="464" priority="524" stopIfTrue="1" operator="equal">
      <formula>"þ"</formula>
    </cfRule>
  </conditionalFormatting>
  <conditionalFormatting sqref="M38">
    <cfRule type="cellIs" dxfId="463" priority="520" stopIfTrue="1" operator="equal">
      <formula>"þ"</formula>
    </cfRule>
  </conditionalFormatting>
  <conditionalFormatting sqref="M38">
    <cfRule type="cellIs" dxfId="462" priority="521" stopIfTrue="1" operator="equal">
      <formula>"þ"</formula>
    </cfRule>
  </conditionalFormatting>
  <conditionalFormatting sqref="K38">
    <cfRule type="cellIs" dxfId="461" priority="519" operator="lessThan">
      <formula>$P$1</formula>
    </cfRule>
  </conditionalFormatting>
  <conditionalFormatting sqref="H38">
    <cfRule type="cellIs" dxfId="460" priority="518" stopIfTrue="1" operator="equal">
      <formula>"þ"</formula>
    </cfRule>
  </conditionalFormatting>
  <conditionalFormatting sqref="H38">
    <cfRule type="cellIs" dxfId="459" priority="517" stopIfTrue="1" operator="equal">
      <formula>"þ"</formula>
    </cfRule>
  </conditionalFormatting>
  <conditionalFormatting sqref="G38">
    <cfRule type="cellIs" dxfId="458" priority="516" stopIfTrue="1" operator="equal">
      <formula>"þ"</formula>
    </cfRule>
  </conditionalFormatting>
  <conditionalFormatting sqref="G38">
    <cfRule type="cellIs" dxfId="457" priority="515" stopIfTrue="1" operator="equal">
      <formula>"þ"</formula>
    </cfRule>
  </conditionalFormatting>
  <conditionalFormatting sqref="L15">
    <cfRule type="cellIs" dxfId="456" priority="501" stopIfTrue="1" operator="equal">
      <formula>"þ"</formula>
    </cfRule>
  </conditionalFormatting>
  <conditionalFormatting sqref="G5:H5 M5">
    <cfRule type="cellIs" dxfId="455" priority="500" stopIfTrue="1" operator="equal">
      <formula>"þ"</formula>
    </cfRule>
  </conditionalFormatting>
  <conditionalFormatting sqref="K5">
    <cfRule type="cellIs" dxfId="454" priority="499" operator="lessThan">
      <formula>$P$1</formula>
    </cfRule>
  </conditionalFormatting>
  <conditionalFormatting sqref="E5:F5">
    <cfRule type="cellIs" dxfId="453" priority="498" stopIfTrue="1" operator="equal">
      <formula>"þ"</formula>
    </cfRule>
  </conditionalFormatting>
  <conditionalFormatting sqref="E5:F5">
    <cfRule type="cellIs" dxfId="452" priority="497" stopIfTrue="1" operator="equal">
      <formula>"þ"</formula>
    </cfRule>
  </conditionalFormatting>
  <conditionalFormatting sqref="E38">
    <cfRule type="cellIs" dxfId="451" priority="484" stopIfTrue="1" operator="equal">
      <formula>"þ"</formula>
    </cfRule>
  </conditionalFormatting>
  <conditionalFormatting sqref="E38">
    <cfRule type="cellIs" dxfId="450" priority="483" stopIfTrue="1" operator="equal">
      <formula>"þ"</formula>
    </cfRule>
  </conditionalFormatting>
  <conditionalFormatting sqref="L14">
    <cfRule type="cellIs" dxfId="449" priority="463" stopIfTrue="1" operator="equal">
      <formula>"þ"</formula>
    </cfRule>
  </conditionalFormatting>
  <conditionalFormatting sqref="L14">
    <cfRule type="cellIs" dxfId="448" priority="462" stopIfTrue="1" operator="equal">
      <formula>"þ"</formula>
    </cfRule>
  </conditionalFormatting>
  <conditionalFormatting sqref="M10 G10:H10">
    <cfRule type="cellIs" dxfId="447" priority="461" stopIfTrue="1" operator="equal">
      <formula>"þ"</formula>
    </cfRule>
  </conditionalFormatting>
  <conditionalFormatting sqref="K10">
    <cfRule type="cellIs" dxfId="446" priority="460" operator="lessThan">
      <formula>$P$1</formula>
    </cfRule>
  </conditionalFormatting>
  <conditionalFormatting sqref="E10">
    <cfRule type="cellIs" dxfId="445" priority="459" stopIfTrue="1" operator="equal">
      <formula>"þ"</formula>
    </cfRule>
  </conditionalFormatting>
  <conditionalFormatting sqref="E10">
    <cfRule type="cellIs" dxfId="444" priority="458" stopIfTrue="1" operator="equal">
      <formula>"þ"</formula>
    </cfRule>
  </conditionalFormatting>
  <conditionalFormatting sqref="F10">
    <cfRule type="cellIs" dxfId="443" priority="454" stopIfTrue="1" operator="equal">
      <formula>"þ"</formula>
    </cfRule>
  </conditionalFormatting>
  <conditionalFormatting sqref="F10">
    <cfRule type="cellIs" dxfId="442" priority="453" stopIfTrue="1" operator="equal">
      <formula>"þ"</formula>
    </cfRule>
  </conditionalFormatting>
  <conditionalFormatting sqref="L6">
    <cfRule type="cellIs" dxfId="441" priority="451" stopIfTrue="1" operator="equal">
      <formula>"þ"</formula>
    </cfRule>
  </conditionalFormatting>
  <conditionalFormatting sqref="L6">
    <cfRule type="cellIs" dxfId="440" priority="452" stopIfTrue="1" operator="equal">
      <formula>"þ"</formula>
    </cfRule>
  </conditionalFormatting>
  <conditionalFormatting sqref="L8">
    <cfRule type="cellIs" dxfId="439" priority="447" stopIfTrue="1" operator="equal">
      <formula>"þ"</formula>
    </cfRule>
  </conditionalFormatting>
  <conditionalFormatting sqref="L8">
    <cfRule type="cellIs" dxfId="438" priority="448" stopIfTrue="1" operator="equal">
      <formula>"þ"</formula>
    </cfRule>
  </conditionalFormatting>
  <conditionalFormatting sqref="M24 M26">
    <cfRule type="cellIs" dxfId="437" priority="444" stopIfTrue="1" operator="equal">
      <formula>"þ"</formula>
    </cfRule>
  </conditionalFormatting>
  <conditionalFormatting sqref="M24 M26">
    <cfRule type="cellIs" dxfId="436" priority="443" stopIfTrue="1" operator="equal">
      <formula>"þ"</formula>
    </cfRule>
  </conditionalFormatting>
  <conditionalFormatting sqref="E24 H24 H26 E26">
    <cfRule type="cellIs" dxfId="435" priority="441" stopIfTrue="1" operator="equal">
      <formula>"þ"</formula>
    </cfRule>
  </conditionalFormatting>
  <conditionalFormatting sqref="E24 H24 H26 E26">
    <cfRule type="cellIs" dxfId="434" priority="440" stopIfTrue="1" operator="equal">
      <formula>"þ"</formula>
    </cfRule>
  </conditionalFormatting>
  <conditionalFormatting sqref="F26">
    <cfRule type="cellIs" dxfId="433" priority="437" stopIfTrue="1" operator="equal">
      <formula>"þ"</formula>
    </cfRule>
  </conditionalFormatting>
  <conditionalFormatting sqref="K24 K26">
    <cfRule type="cellIs" dxfId="432" priority="442" operator="lessThan">
      <formula>$P$1</formula>
    </cfRule>
  </conditionalFormatting>
  <conditionalFormatting sqref="G24 G26">
    <cfRule type="cellIs" dxfId="431" priority="439" stopIfTrue="1" operator="equal">
      <formula>"þ"</formula>
    </cfRule>
  </conditionalFormatting>
  <conditionalFormatting sqref="G24 G26">
    <cfRule type="cellIs" dxfId="430" priority="438" stopIfTrue="1" operator="equal">
      <formula>"þ"</formula>
    </cfRule>
  </conditionalFormatting>
  <conditionalFormatting sqref="F26">
    <cfRule type="cellIs" dxfId="429" priority="436" stopIfTrue="1" operator="equal">
      <formula>"þ"</formula>
    </cfRule>
  </conditionalFormatting>
  <conditionalFormatting sqref="P1">
    <cfRule type="cellIs" dxfId="428" priority="434" operator="equal">
      <formula>0</formula>
    </cfRule>
  </conditionalFormatting>
  <conditionalFormatting sqref="T1">
    <cfRule type="cellIs" dxfId="427" priority="432" operator="equal">
      <formula>0</formula>
    </cfRule>
  </conditionalFormatting>
  <conditionalFormatting sqref="R1">
    <cfRule type="cellIs" dxfId="426" priority="433" operator="equal">
      <formula>0</formula>
    </cfRule>
  </conditionalFormatting>
  <conditionalFormatting sqref="H12">
    <cfRule type="cellIs" dxfId="425" priority="429" stopIfTrue="1" operator="equal">
      <formula>"þ"</formula>
    </cfRule>
  </conditionalFormatting>
  <conditionalFormatting sqref="H12">
    <cfRule type="cellIs" dxfId="424" priority="428" stopIfTrue="1" operator="equal">
      <formula>"þ"</formula>
    </cfRule>
  </conditionalFormatting>
  <conditionalFormatting sqref="M12">
    <cfRule type="cellIs" dxfId="423" priority="431" stopIfTrue="1" operator="equal">
      <formula>"þ"</formula>
    </cfRule>
  </conditionalFormatting>
  <conditionalFormatting sqref="K12">
    <cfRule type="cellIs" dxfId="422" priority="430" operator="lessThan">
      <formula>$P$1</formula>
    </cfRule>
  </conditionalFormatting>
  <conditionalFormatting sqref="G12">
    <cfRule type="cellIs" dxfId="421" priority="427" stopIfTrue="1" operator="equal">
      <formula>"þ"</formula>
    </cfRule>
  </conditionalFormatting>
  <conditionalFormatting sqref="G12">
    <cfRule type="cellIs" dxfId="420" priority="426" stopIfTrue="1" operator="equal">
      <formula>"þ"</formula>
    </cfRule>
  </conditionalFormatting>
  <conditionalFormatting sqref="E12">
    <cfRule type="cellIs" dxfId="419" priority="425" stopIfTrue="1" operator="equal">
      <formula>"þ"</formula>
    </cfRule>
  </conditionalFormatting>
  <conditionalFormatting sqref="E12">
    <cfRule type="cellIs" dxfId="418" priority="424" stopIfTrue="1" operator="equal">
      <formula>"þ"</formula>
    </cfRule>
  </conditionalFormatting>
  <conditionalFormatting sqref="H21">
    <cfRule type="cellIs" dxfId="417" priority="417" stopIfTrue="1" operator="equal">
      <formula>"þ"</formula>
    </cfRule>
  </conditionalFormatting>
  <conditionalFormatting sqref="H21">
    <cfRule type="cellIs" dxfId="416" priority="416" stopIfTrue="1" operator="equal">
      <formula>"þ"</formula>
    </cfRule>
  </conditionalFormatting>
  <conditionalFormatting sqref="M21">
    <cfRule type="cellIs" dxfId="415" priority="419" stopIfTrue="1" operator="equal">
      <formula>"þ"</formula>
    </cfRule>
  </conditionalFormatting>
  <conditionalFormatting sqref="K21">
    <cfRule type="cellIs" dxfId="414" priority="418" operator="lessThan">
      <formula>$P$1</formula>
    </cfRule>
  </conditionalFormatting>
  <conditionalFormatting sqref="G21">
    <cfRule type="cellIs" dxfId="413" priority="415" stopIfTrue="1" operator="equal">
      <formula>"þ"</formula>
    </cfRule>
  </conditionalFormatting>
  <conditionalFormatting sqref="G21">
    <cfRule type="cellIs" dxfId="412" priority="414" stopIfTrue="1" operator="equal">
      <formula>"þ"</formula>
    </cfRule>
  </conditionalFormatting>
  <conditionalFormatting sqref="E21">
    <cfRule type="cellIs" dxfId="411" priority="413" stopIfTrue="1" operator="equal">
      <formula>"þ"</formula>
    </cfRule>
  </conditionalFormatting>
  <conditionalFormatting sqref="E21">
    <cfRule type="cellIs" dxfId="410" priority="412" stopIfTrue="1" operator="equal">
      <formula>"þ"</formula>
    </cfRule>
  </conditionalFormatting>
  <conditionalFormatting sqref="F21">
    <cfRule type="cellIs" dxfId="409" priority="411" stopIfTrue="1" operator="equal">
      <formula>"þ"</formula>
    </cfRule>
  </conditionalFormatting>
  <conditionalFormatting sqref="F21">
    <cfRule type="cellIs" dxfId="408" priority="410" stopIfTrue="1" operator="equal">
      <formula>"þ"</formula>
    </cfRule>
  </conditionalFormatting>
  <conditionalFormatting sqref="M11 H11">
    <cfRule type="cellIs" dxfId="407" priority="405" stopIfTrue="1" operator="equal">
      <formula>"þ"</formula>
    </cfRule>
  </conditionalFormatting>
  <conditionalFormatting sqref="K11">
    <cfRule type="cellIs" dxfId="406" priority="404" operator="lessThan">
      <formula>$P$1</formula>
    </cfRule>
  </conditionalFormatting>
  <conditionalFormatting sqref="E11">
    <cfRule type="cellIs" dxfId="405" priority="403" stopIfTrue="1" operator="equal">
      <formula>"þ"</formula>
    </cfRule>
  </conditionalFormatting>
  <conditionalFormatting sqref="E11">
    <cfRule type="cellIs" dxfId="404" priority="402" stopIfTrue="1" operator="equal">
      <formula>"þ"</formula>
    </cfRule>
  </conditionalFormatting>
  <conditionalFormatting sqref="L11">
    <cfRule type="cellIs" dxfId="403" priority="400" stopIfTrue="1" operator="equal">
      <formula>"þ"</formula>
    </cfRule>
  </conditionalFormatting>
  <conditionalFormatting sqref="L11">
    <cfRule type="cellIs" dxfId="402" priority="401" stopIfTrue="1" operator="equal">
      <formula>"þ"</formula>
    </cfRule>
  </conditionalFormatting>
  <conditionalFormatting sqref="F11">
    <cfRule type="cellIs" dxfId="401" priority="397" stopIfTrue="1" operator="equal">
      <formula>"þ"</formula>
    </cfRule>
  </conditionalFormatting>
  <conditionalFormatting sqref="F24">
    <cfRule type="cellIs" dxfId="400" priority="396" stopIfTrue="1" operator="equal">
      <formula>"þ"</formula>
    </cfRule>
  </conditionalFormatting>
  <conditionalFormatting sqref="F24">
    <cfRule type="cellIs" dxfId="399" priority="395" stopIfTrue="1" operator="equal">
      <formula>"þ"</formula>
    </cfRule>
  </conditionalFormatting>
  <conditionalFormatting sqref="M25">
    <cfRule type="cellIs" dxfId="398" priority="388" stopIfTrue="1" operator="equal">
      <formula>"þ"</formula>
    </cfRule>
  </conditionalFormatting>
  <conditionalFormatting sqref="M25">
    <cfRule type="cellIs" dxfId="397" priority="387" stopIfTrue="1" operator="equal">
      <formula>"þ"</formula>
    </cfRule>
  </conditionalFormatting>
  <conditionalFormatting sqref="E25 H25">
    <cfRule type="cellIs" dxfId="396" priority="385" stopIfTrue="1" operator="equal">
      <formula>"þ"</formula>
    </cfRule>
  </conditionalFormatting>
  <conditionalFormatting sqref="E25 H25">
    <cfRule type="cellIs" dxfId="395" priority="384" stopIfTrue="1" operator="equal">
      <formula>"þ"</formula>
    </cfRule>
  </conditionalFormatting>
  <conditionalFormatting sqref="K25">
    <cfRule type="cellIs" dxfId="394" priority="386" operator="lessThan">
      <formula>$P$1</formula>
    </cfRule>
  </conditionalFormatting>
  <conditionalFormatting sqref="G25">
    <cfRule type="cellIs" dxfId="393" priority="383" stopIfTrue="1" operator="equal">
      <formula>"þ"</formula>
    </cfRule>
  </conditionalFormatting>
  <conditionalFormatting sqref="G25">
    <cfRule type="cellIs" dxfId="392" priority="382" stopIfTrue="1" operator="equal">
      <formula>"þ"</formula>
    </cfRule>
  </conditionalFormatting>
  <conditionalFormatting sqref="F25">
    <cfRule type="cellIs" dxfId="391" priority="381" stopIfTrue="1" operator="equal">
      <formula>"þ"</formula>
    </cfRule>
  </conditionalFormatting>
  <conditionalFormatting sqref="F25">
    <cfRule type="cellIs" dxfId="390" priority="380" stopIfTrue="1" operator="equal">
      <formula>"þ"</formula>
    </cfRule>
  </conditionalFormatting>
  <conditionalFormatting sqref="L26">
    <cfRule type="cellIs" dxfId="389" priority="376" stopIfTrue="1" operator="equal">
      <formula>"þ"</formula>
    </cfRule>
  </conditionalFormatting>
  <conditionalFormatting sqref="L26">
    <cfRule type="cellIs" dxfId="388" priority="375" stopIfTrue="1" operator="equal">
      <formula>"þ"</formula>
    </cfRule>
  </conditionalFormatting>
  <conditionalFormatting sqref="M27">
    <cfRule type="cellIs" dxfId="387" priority="374" stopIfTrue="1" operator="equal">
      <formula>"þ"</formula>
    </cfRule>
  </conditionalFormatting>
  <conditionalFormatting sqref="M27">
    <cfRule type="cellIs" dxfId="386" priority="373" stopIfTrue="1" operator="equal">
      <formula>"þ"</formula>
    </cfRule>
  </conditionalFormatting>
  <conditionalFormatting sqref="H27 E27">
    <cfRule type="cellIs" dxfId="385" priority="371" stopIfTrue="1" operator="equal">
      <formula>"þ"</formula>
    </cfRule>
  </conditionalFormatting>
  <conditionalFormatting sqref="H27 E27">
    <cfRule type="cellIs" dxfId="384" priority="370" stopIfTrue="1" operator="equal">
      <formula>"þ"</formula>
    </cfRule>
  </conditionalFormatting>
  <conditionalFormatting sqref="K27">
    <cfRule type="cellIs" dxfId="383" priority="372" operator="lessThan">
      <formula>$P$1</formula>
    </cfRule>
  </conditionalFormatting>
  <conditionalFormatting sqref="G27">
    <cfRule type="cellIs" dxfId="382" priority="369" stopIfTrue="1" operator="equal">
      <formula>"þ"</formula>
    </cfRule>
  </conditionalFormatting>
  <conditionalFormatting sqref="G27">
    <cfRule type="cellIs" dxfId="381" priority="368" stopIfTrue="1" operator="equal">
      <formula>"þ"</formula>
    </cfRule>
  </conditionalFormatting>
  <conditionalFormatting sqref="L27">
    <cfRule type="cellIs" dxfId="380" priority="365" stopIfTrue="1" operator="equal">
      <formula>"þ"</formula>
    </cfRule>
  </conditionalFormatting>
  <conditionalFormatting sqref="L27">
    <cfRule type="cellIs" dxfId="379" priority="364" stopIfTrue="1" operator="equal">
      <formula>"þ"</formula>
    </cfRule>
  </conditionalFormatting>
  <conditionalFormatting sqref="F27">
    <cfRule type="cellIs" dxfId="378" priority="363" stopIfTrue="1" operator="equal">
      <formula>"þ"</formula>
    </cfRule>
  </conditionalFormatting>
  <conditionalFormatting sqref="F27">
    <cfRule type="cellIs" dxfId="377" priority="362" stopIfTrue="1" operator="equal">
      <formula>"þ"</formula>
    </cfRule>
  </conditionalFormatting>
  <conditionalFormatting sqref="H23">
    <cfRule type="cellIs" dxfId="376" priority="357" stopIfTrue="1" operator="equal">
      <formula>"þ"</formula>
    </cfRule>
  </conditionalFormatting>
  <conditionalFormatting sqref="H23">
    <cfRule type="cellIs" dxfId="375" priority="356" stopIfTrue="1" operator="equal">
      <formula>"þ"</formula>
    </cfRule>
  </conditionalFormatting>
  <conditionalFormatting sqref="M23">
    <cfRule type="cellIs" dxfId="374" priority="359" stopIfTrue="1" operator="equal">
      <formula>"þ"</formula>
    </cfRule>
  </conditionalFormatting>
  <conditionalFormatting sqref="K23">
    <cfRule type="cellIs" dxfId="373" priority="358" operator="lessThan">
      <formula>$P$1</formula>
    </cfRule>
  </conditionalFormatting>
  <conditionalFormatting sqref="G23">
    <cfRule type="cellIs" dxfId="372" priority="355" stopIfTrue="1" operator="equal">
      <formula>"þ"</formula>
    </cfRule>
  </conditionalFormatting>
  <conditionalFormatting sqref="G23">
    <cfRule type="cellIs" dxfId="371" priority="354" stopIfTrue="1" operator="equal">
      <formula>"þ"</formula>
    </cfRule>
  </conditionalFormatting>
  <conditionalFormatting sqref="E23">
    <cfRule type="cellIs" dxfId="370" priority="353" stopIfTrue="1" operator="equal">
      <formula>"þ"</formula>
    </cfRule>
  </conditionalFormatting>
  <conditionalFormatting sqref="E23">
    <cfRule type="cellIs" dxfId="369" priority="352" stopIfTrue="1" operator="equal">
      <formula>"þ"</formula>
    </cfRule>
  </conditionalFormatting>
  <conditionalFormatting sqref="F23">
    <cfRule type="cellIs" dxfId="368" priority="351" stopIfTrue="1" operator="equal">
      <formula>"þ"</formula>
    </cfRule>
  </conditionalFormatting>
  <conditionalFormatting sqref="F23">
    <cfRule type="cellIs" dxfId="367" priority="350" stopIfTrue="1" operator="equal">
      <formula>"þ"</formula>
    </cfRule>
  </conditionalFormatting>
  <conditionalFormatting sqref="L23">
    <cfRule type="cellIs" dxfId="366" priority="349" stopIfTrue="1" operator="equal">
      <formula>"þ"</formula>
    </cfRule>
  </conditionalFormatting>
  <conditionalFormatting sqref="L23">
    <cfRule type="cellIs" dxfId="365" priority="348" stopIfTrue="1" operator="equal">
      <formula>"þ"</formula>
    </cfRule>
  </conditionalFormatting>
  <conditionalFormatting sqref="M17">
    <cfRule type="cellIs" dxfId="364" priority="347" stopIfTrue="1" operator="equal">
      <formula>"þ"</formula>
    </cfRule>
  </conditionalFormatting>
  <conditionalFormatting sqref="M17">
    <cfRule type="cellIs" dxfId="363" priority="346" stopIfTrue="1" operator="equal">
      <formula>"þ"</formula>
    </cfRule>
  </conditionalFormatting>
  <conditionalFormatting sqref="K17">
    <cfRule type="cellIs" dxfId="362" priority="345" operator="lessThan">
      <formula>$P$1</formula>
    </cfRule>
  </conditionalFormatting>
  <conditionalFormatting sqref="E17 H17">
    <cfRule type="cellIs" dxfId="361" priority="344" stopIfTrue="1" operator="equal">
      <formula>"þ"</formula>
    </cfRule>
  </conditionalFormatting>
  <conditionalFormatting sqref="E17 H17">
    <cfRule type="cellIs" dxfId="360" priority="343" stopIfTrue="1" operator="equal">
      <formula>"þ"</formula>
    </cfRule>
  </conditionalFormatting>
  <conditionalFormatting sqref="G17">
    <cfRule type="cellIs" dxfId="359" priority="342" stopIfTrue="1" operator="equal">
      <formula>"þ"</formula>
    </cfRule>
  </conditionalFormatting>
  <conditionalFormatting sqref="G17">
    <cfRule type="cellIs" dxfId="358" priority="341" stopIfTrue="1" operator="equal">
      <formula>"þ"</formula>
    </cfRule>
  </conditionalFormatting>
  <conditionalFormatting sqref="F17">
    <cfRule type="cellIs" dxfId="357" priority="340" stopIfTrue="1" operator="equal">
      <formula>"þ"</formula>
    </cfRule>
  </conditionalFormatting>
  <conditionalFormatting sqref="F17">
    <cfRule type="cellIs" dxfId="356" priority="339" stopIfTrue="1" operator="equal">
      <formula>"þ"</formula>
    </cfRule>
  </conditionalFormatting>
  <conditionalFormatting sqref="L17">
    <cfRule type="cellIs" dxfId="355" priority="338" stopIfTrue="1" operator="equal">
      <formula>"þ"</formula>
    </cfRule>
  </conditionalFormatting>
  <conditionalFormatting sqref="L17">
    <cfRule type="cellIs" dxfId="354" priority="337" stopIfTrue="1" operator="equal">
      <formula>"þ"</formula>
    </cfRule>
  </conditionalFormatting>
  <conditionalFormatting sqref="H13">
    <cfRule type="cellIs" dxfId="353" priority="334" stopIfTrue="1" operator="equal">
      <formula>"þ"</formula>
    </cfRule>
  </conditionalFormatting>
  <conditionalFormatting sqref="H13">
    <cfRule type="cellIs" dxfId="352" priority="333" stopIfTrue="1" operator="equal">
      <formula>"þ"</formula>
    </cfRule>
  </conditionalFormatting>
  <conditionalFormatting sqref="M13">
    <cfRule type="cellIs" dxfId="351" priority="336" stopIfTrue="1" operator="equal">
      <formula>"þ"</formula>
    </cfRule>
  </conditionalFormatting>
  <conditionalFormatting sqref="K13">
    <cfRule type="cellIs" dxfId="350" priority="335" operator="lessThan">
      <formula>$P$1</formula>
    </cfRule>
  </conditionalFormatting>
  <conditionalFormatting sqref="G13">
    <cfRule type="cellIs" dxfId="349" priority="332" stopIfTrue="1" operator="equal">
      <formula>"þ"</formula>
    </cfRule>
  </conditionalFormatting>
  <conditionalFormatting sqref="G13">
    <cfRule type="cellIs" dxfId="348" priority="331" stopIfTrue="1" operator="equal">
      <formula>"þ"</formula>
    </cfRule>
  </conditionalFormatting>
  <conditionalFormatting sqref="E13">
    <cfRule type="cellIs" dxfId="347" priority="330" stopIfTrue="1" operator="equal">
      <formula>"þ"</formula>
    </cfRule>
  </conditionalFormatting>
  <conditionalFormatting sqref="E13">
    <cfRule type="cellIs" dxfId="346" priority="329" stopIfTrue="1" operator="equal">
      <formula>"þ"</formula>
    </cfRule>
  </conditionalFormatting>
  <conditionalFormatting sqref="F13">
    <cfRule type="cellIs" dxfId="345" priority="328" stopIfTrue="1" operator="equal">
      <formula>"þ"</formula>
    </cfRule>
  </conditionalFormatting>
  <conditionalFormatting sqref="F13">
    <cfRule type="cellIs" dxfId="344" priority="327" stopIfTrue="1" operator="equal">
      <formula>"þ"</formula>
    </cfRule>
  </conditionalFormatting>
  <conditionalFormatting sqref="L13">
    <cfRule type="cellIs" dxfId="343" priority="325" stopIfTrue="1" operator="equal">
      <formula>"þ"</formula>
    </cfRule>
  </conditionalFormatting>
  <conditionalFormatting sqref="L13">
    <cfRule type="cellIs" dxfId="342" priority="326" stopIfTrue="1" operator="equal">
      <formula>"þ"</formula>
    </cfRule>
  </conditionalFormatting>
  <conditionalFormatting sqref="H4">
    <cfRule type="cellIs" dxfId="341" priority="322" stopIfTrue="1" operator="equal">
      <formula>"þ"</formula>
    </cfRule>
  </conditionalFormatting>
  <conditionalFormatting sqref="H4">
    <cfRule type="cellIs" dxfId="340" priority="321" stopIfTrue="1" operator="equal">
      <formula>"þ"</formula>
    </cfRule>
  </conditionalFormatting>
  <conditionalFormatting sqref="M4">
    <cfRule type="cellIs" dxfId="339" priority="324" stopIfTrue="1" operator="equal">
      <formula>"þ"</formula>
    </cfRule>
  </conditionalFormatting>
  <conditionalFormatting sqref="K4">
    <cfRule type="cellIs" dxfId="338" priority="323" operator="lessThan">
      <formula>$P$1</formula>
    </cfRule>
  </conditionalFormatting>
  <conditionalFormatting sqref="G4">
    <cfRule type="cellIs" dxfId="337" priority="320" stopIfTrue="1" operator="equal">
      <formula>"þ"</formula>
    </cfRule>
  </conditionalFormatting>
  <conditionalFormatting sqref="G4">
    <cfRule type="cellIs" dxfId="336" priority="319" stopIfTrue="1" operator="equal">
      <formula>"þ"</formula>
    </cfRule>
  </conditionalFormatting>
  <conditionalFormatting sqref="E4">
    <cfRule type="cellIs" dxfId="335" priority="318" stopIfTrue="1" operator="equal">
      <formula>"þ"</formula>
    </cfRule>
  </conditionalFormatting>
  <conditionalFormatting sqref="E4">
    <cfRule type="cellIs" dxfId="334" priority="317" stopIfTrue="1" operator="equal">
      <formula>"þ"</formula>
    </cfRule>
  </conditionalFormatting>
  <conditionalFormatting sqref="F4">
    <cfRule type="cellIs" dxfId="333" priority="316" stopIfTrue="1" operator="equal">
      <formula>"þ"</formula>
    </cfRule>
  </conditionalFormatting>
  <conditionalFormatting sqref="F4">
    <cfRule type="cellIs" dxfId="332" priority="315" stopIfTrue="1" operator="equal">
      <formula>"þ"</formula>
    </cfRule>
  </conditionalFormatting>
  <conditionalFormatting sqref="L4">
    <cfRule type="cellIs" dxfId="331" priority="313" stopIfTrue="1" operator="equal">
      <formula>"þ"</formula>
    </cfRule>
  </conditionalFormatting>
  <conditionalFormatting sqref="L4">
    <cfRule type="cellIs" dxfId="330" priority="314" stopIfTrue="1" operator="equal">
      <formula>"þ"</formula>
    </cfRule>
  </conditionalFormatting>
  <conditionalFormatting sqref="M29:M31">
    <cfRule type="cellIs" dxfId="329" priority="312" stopIfTrue="1" operator="equal">
      <formula>"þ"</formula>
    </cfRule>
  </conditionalFormatting>
  <conditionalFormatting sqref="M29:M31">
    <cfRule type="cellIs" dxfId="328" priority="311" stopIfTrue="1" operator="equal">
      <formula>"þ"</formula>
    </cfRule>
  </conditionalFormatting>
  <conditionalFormatting sqref="H29:H31 E29:E31">
    <cfRule type="cellIs" dxfId="327" priority="309" stopIfTrue="1" operator="equal">
      <formula>"þ"</formula>
    </cfRule>
  </conditionalFormatting>
  <conditionalFormatting sqref="H29:H31 E29:E31">
    <cfRule type="cellIs" dxfId="326" priority="308" stopIfTrue="1" operator="equal">
      <formula>"þ"</formula>
    </cfRule>
  </conditionalFormatting>
  <conditionalFormatting sqref="K29:K31">
    <cfRule type="cellIs" dxfId="325" priority="310" operator="lessThan">
      <formula>$P$1</formula>
    </cfRule>
  </conditionalFormatting>
  <conditionalFormatting sqref="G29:G31">
    <cfRule type="cellIs" dxfId="324" priority="307" stopIfTrue="1" operator="equal">
      <formula>"þ"</formula>
    </cfRule>
  </conditionalFormatting>
  <conditionalFormatting sqref="G29:G31">
    <cfRule type="cellIs" dxfId="323" priority="306" stopIfTrue="1" operator="equal">
      <formula>"þ"</formula>
    </cfRule>
  </conditionalFormatting>
  <conditionalFormatting sqref="L29:L31">
    <cfRule type="cellIs" dxfId="322" priority="305" stopIfTrue="1" operator="equal">
      <formula>"þ"</formula>
    </cfRule>
  </conditionalFormatting>
  <conditionalFormatting sqref="L29:L31">
    <cfRule type="cellIs" dxfId="321" priority="304" stopIfTrue="1" operator="equal">
      <formula>"þ"</formula>
    </cfRule>
  </conditionalFormatting>
  <conditionalFormatting sqref="F29:F31">
    <cfRule type="cellIs" dxfId="320" priority="303" stopIfTrue="1" operator="equal">
      <formula>"þ"</formula>
    </cfRule>
  </conditionalFormatting>
  <conditionalFormatting sqref="F29:F31">
    <cfRule type="cellIs" dxfId="319" priority="302" stopIfTrue="1" operator="equal">
      <formula>"þ"</formula>
    </cfRule>
  </conditionalFormatting>
  <conditionalFormatting sqref="H28">
    <cfRule type="cellIs" dxfId="318" priority="299" stopIfTrue="1" operator="equal">
      <formula>"þ"</formula>
    </cfRule>
  </conditionalFormatting>
  <conditionalFormatting sqref="H28">
    <cfRule type="cellIs" dxfId="317" priority="298" stopIfTrue="1" operator="equal">
      <formula>"þ"</formula>
    </cfRule>
  </conditionalFormatting>
  <conditionalFormatting sqref="M28">
    <cfRule type="cellIs" dxfId="316" priority="301" stopIfTrue="1" operator="equal">
      <formula>"þ"</formula>
    </cfRule>
  </conditionalFormatting>
  <conditionalFormatting sqref="K28">
    <cfRule type="cellIs" dxfId="315" priority="300" operator="lessThan">
      <formula>$P$1</formula>
    </cfRule>
  </conditionalFormatting>
  <conditionalFormatting sqref="G28">
    <cfRule type="cellIs" dxfId="314" priority="297" stopIfTrue="1" operator="equal">
      <formula>"þ"</formula>
    </cfRule>
  </conditionalFormatting>
  <conditionalFormatting sqref="G28">
    <cfRule type="cellIs" dxfId="313" priority="296" stopIfTrue="1" operator="equal">
      <formula>"þ"</formula>
    </cfRule>
  </conditionalFormatting>
  <conditionalFormatting sqref="E28">
    <cfRule type="cellIs" dxfId="312" priority="295" stopIfTrue="1" operator="equal">
      <formula>"þ"</formula>
    </cfRule>
  </conditionalFormatting>
  <conditionalFormatting sqref="E28">
    <cfRule type="cellIs" dxfId="311" priority="294" stopIfTrue="1" operator="equal">
      <formula>"þ"</formula>
    </cfRule>
  </conditionalFormatting>
  <conditionalFormatting sqref="F28">
    <cfRule type="cellIs" dxfId="310" priority="293" stopIfTrue="1" operator="equal">
      <formula>"þ"</formula>
    </cfRule>
  </conditionalFormatting>
  <conditionalFormatting sqref="F28">
    <cfRule type="cellIs" dxfId="309" priority="292" stopIfTrue="1" operator="equal">
      <formula>"þ"</formula>
    </cfRule>
  </conditionalFormatting>
  <conditionalFormatting sqref="L28">
    <cfRule type="cellIs" dxfId="308" priority="289" stopIfTrue="1" operator="equal">
      <formula>"þ"</formula>
    </cfRule>
  </conditionalFormatting>
  <conditionalFormatting sqref="L28">
    <cfRule type="cellIs" dxfId="307" priority="288" stopIfTrue="1" operator="equal">
      <formula>"þ"</formula>
    </cfRule>
  </conditionalFormatting>
  <conditionalFormatting sqref="L3">
    <cfRule type="cellIs" dxfId="306" priority="287" stopIfTrue="1" operator="equal">
      <formula>"þ"</formula>
    </cfRule>
  </conditionalFormatting>
  <conditionalFormatting sqref="L3">
    <cfRule type="cellIs" dxfId="305" priority="286" stopIfTrue="1" operator="equal">
      <formula>"þ"</formula>
    </cfRule>
  </conditionalFormatting>
  <conditionalFormatting sqref="L16">
    <cfRule type="cellIs" dxfId="304" priority="283" stopIfTrue="1" operator="equal">
      <formula>"þ"</formula>
    </cfRule>
  </conditionalFormatting>
  <conditionalFormatting sqref="L16">
    <cfRule type="cellIs" dxfId="303" priority="282" stopIfTrue="1" operator="equal">
      <formula>"þ"</formula>
    </cfRule>
  </conditionalFormatting>
  <conditionalFormatting sqref="M19">
    <cfRule type="cellIs" dxfId="302" priority="277" stopIfTrue="1" operator="equal">
      <formula>"þ"</formula>
    </cfRule>
  </conditionalFormatting>
  <conditionalFormatting sqref="M19">
    <cfRule type="cellIs" dxfId="301" priority="276" stopIfTrue="1" operator="equal">
      <formula>"þ"</formula>
    </cfRule>
  </conditionalFormatting>
  <conditionalFormatting sqref="E19 H19">
    <cfRule type="cellIs" dxfId="300" priority="274" stopIfTrue="1" operator="equal">
      <formula>"þ"</formula>
    </cfRule>
  </conditionalFormatting>
  <conditionalFormatting sqref="E19 H19">
    <cfRule type="cellIs" dxfId="299" priority="273" stopIfTrue="1" operator="equal">
      <formula>"þ"</formula>
    </cfRule>
  </conditionalFormatting>
  <conditionalFormatting sqref="K19">
    <cfRule type="cellIs" dxfId="298" priority="275" operator="lessThan">
      <formula>$P$1</formula>
    </cfRule>
  </conditionalFormatting>
  <conditionalFormatting sqref="G19">
    <cfRule type="cellIs" dxfId="297" priority="272" stopIfTrue="1" operator="equal">
      <formula>"þ"</formula>
    </cfRule>
  </conditionalFormatting>
  <conditionalFormatting sqref="G19">
    <cfRule type="cellIs" dxfId="296" priority="271" stopIfTrue="1" operator="equal">
      <formula>"þ"</formula>
    </cfRule>
  </conditionalFormatting>
  <conditionalFormatting sqref="L19">
    <cfRule type="cellIs" dxfId="295" priority="265" stopIfTrue="1" operator="equal">
      <formula>"þ"</formula>
    </cfRule>
  </conditionalFormatting>
  <conditionalFormatting sqref="L19">
    <cfRule type="cellIs" dxfId="294" priority="264" stopIfTrue="1" operator="equal">
      <formula>"þ"</formula>
    </cfRule>
  </conditionalFormatting>
  <conditionalFormatting sqref="F19">
    <cfRule type="cellIs" dxfId="293" priority="263" stopIfTrue="1" operator="equal">
      <formula>"þ"</formula>
    </cfRule>
  </conditionalFormatting>
  <conditionalFormatting sqref="F19">
    <cfRule type="cellIs" dxfId="292" priority="262" stopIfTrue="1" operator="equal">
      <formula>"þ"</formula>
    </cfRule>
  </conditionalFormatting>
  <conditionalFormatting sqref="M20">
    <cfRule type="cellIs" dxfId="291" priority="261" stopIfTrue="1" operator="equal">
      <formula>"þ"</formula>
    </cfRule>
  </conditionalFormatting>
  <conditionalFormatting sqref="M20">
    <cfRule type="cellIs" dxfId="290" priority="260" stopIfTrue="1" operator="equal">
      <formula>"þ"</formula>
    </cfRule>
  </conditionalFormatting>
  <conditionalFormatting sqref="E20 H20">
    <cfRule type="cellIs" dxfId="289" priority="258" stopIfTrue="1" operator="equal">
      <formula>"þ"</formula>
    </cfRule>
  </conditionalFormatting>
  <conditionalFormatting sqref="E20 H20">
    <cfRule type="cellIs" dxfId="288" priority="257" stopIfTrue="1" operator="equal">
      <formula>"þ"</formula>
    </cfRule>
  </conditionalFormatting>
  <conditionalFormatting sqref="K20">
    <cfRule type="cellIs" dxfId="287" priority="259" operator="lessThan">
      <formula>$P$1</formula>
    </cfRule>
  </conditionalFormatting>
  <conditionalFormatting sqref="G20">
    <cfRule type="cellIs" dxfId="286" priority="256" stopIfTrue="1" operator="equal">
      <formula>"þ"</formula>
    </cfRule>
  </conditionalFormatting>
  <conditionalFormatting sqref="G20">
    <cfRule type="cellIs" dxfId="285" priority="255" stopIfTrue="1" operator="equal">
      <formula>"þ"</formula>
    </cfRule>
  </conditionalFormatting>
  <conditionalFormatting sqref="L20">
    <cfRule type="cellIs" dxfId="284" priority="254" stopIfTrue="1" operator="equal">
      <formula>"þ"</formula>
    </cfRule>
  </conditionalFormatting>
  <conditionalFormatting sqref="L20">
    <cfRule type="cellIs" dxfId="283" priority="253" stopIfTrue="1" operator="equal">
      <formula>"þ"</formula>
    </cfRule>
  </conditionalFormatting>
  <conditionalFormatting sqref="F20">
    <cfRule type="cellIs" dxfId="282" priority="252" stopIfTrue="1" operator="equal">
      <formula>"þ"</formula>
    </cfRule>
  </conditionalFormatting>
  <conditionalFormatting sqref="F20">
    <cfRule type="cellIs" dxfId="281" priority="251" stopIfTrue="1" operator="equal">
      <formula>"þ"</formula>
    </cfRule>
  </conditionalFormatting>
  <conditionalFormatting sqref="F20">
    <cfRule type="cellIs" dxfId="280" priority="250" stopIfTrue="1" operator="equal">
      <formula>"þ"</formula>
    </cfRule>
  </conditionalFormatting>
  <conditionalFormatting sqref="F20">
    <cfRule type="cellIs" dxfId="279" priority="249" stopIfTrue="1" operator="equal">
      <formula>"þ"</formula>
    </cfRule>
  </conditionalFormatting>
  <conditionalFormatting sqref="E20">
    <cfRule type="cellIs" dxfId="278" priority="248" stopIfTrue="1" operator="equal">
      <formula>"þ"</formula>
    </cfRule>
  </conditionalFormatting>
  <conditionalFormatting sqref="E20">
    <cfRule type="cellIs" dxfId="277" priority="247" stopIfTrue="1" operator="equal">
      <formula>"þ"</formula>
    </cfRule>
  </conditionalFormatting>
  <conditionalFormatting sqref="E12">
    <cfRule type="cellIs" dxfId="276" priority="244" stopIfTrue="1" operator="equal">
      <formula>"þ"</formula>
    </cfRule>
  </conditionalFormatting>
  <conditionalFormatting sqref="E12">
    <cfRule type="cellIs" dxfId="275" priority="243" stopIfTrue="1" operator="equal">
      <formula>"þ"</formula>
    </cfRule>
  </conditionalFormatting>
  <conditionalFormatting sqref="M44">
    <cfRule type="cellIs" dxfId="274" priority="241" stopIfTrue="1" operator="equal">
      <formula>"þ"</formula>
    </cfRule>
  </conditionalFormatting>
  <conditionalFormatting sqref="M44">
    <cfRule type="cellIs" dxfId="273" priority="242" stopIfTrue="1" operator="equal">
      <formula>"þ"</formula>
    </cfRule>
  </conditionalFormatting>
  <conditionalFormatting sqref="K44">
    <cfRule type="cellIs" dxfId="272" priority="240" operator="lessThan">
      <formula>$P$1</formula>
    </cfRule>
  </conditionalFormatting>
  <conditionalFormatting sqref="H44">
    <cfRule type="cellIs" dxfId="271" priority="239" stopIfTrue="1" operator="equal">
      <formula>"þ"</formula>
    </cfRule>
  </conditionalFormatting>
  <conditionalFormatting sqref="H44">
    <cfRule type="cellIs" dxfId="270" priority="238" stopIfTrue="1" operator="equal">
      <formula>"þ"</formula>
    </cfRule>
  </conditionalFormatting>
  <conditionalFormatting sqref="G44">
    <cfRule type="cellIs" dxfId="269" priority="237" stopIfTrue="1" operator="equal">
      <formula>"þ"</formula>
    </cfRule>
  </conditionalFormatting>
  <conditionalFormatting sqref="G44">
    <cfRule type="cellIs" dxfId="268" priority="236" stopIfTrue="1" operator="equal">
      <formula>"þ"</formula>
    </cfRule>
  </conditionalFormatting>
  <conditionalFormatting sqref="L44">
    <cfRule type="cellIs" dxfId="267" priority="235" stopIfTrue="1" operator="equal">
      <formula>"þ"</formula>
    </cfRule>
  </conditionalFormatting>
  <conditionalFormatting sqref="F44">
    <cfRule type="cellIs" dxfId="266" priority="234" stopIfTrue="1" operator="equal">
      <formula>"þ"</formula>
    </cfRule>
  </conditionalFormatting>
  <conditionalFormatting sqref="F44">
    <cfRule type="cellIs" dxfId="265" priority="233" stopIfTrue="1" operator="equal">
      <formula>"þ"</formula>
    </cfRule>
  </conditionalFormatting>
  <conditionalFormatting sqref="F44">
    <cfRule type="cellIs" dxfId="264" priority="232" stopIfTrue="1" operator="equal">
      <formula>"þ"</formula>
    </cfRule>
  </conditionalFormatting>
  <conditionalFormatting sqref="F44">
    <cfRule type="cellIs" dxfId="263" priority="231" stopIfTrue="1" operator="equal">
      <formula>"þ"</formula>
    </cfRule>
  </conditionalFormatting>
  <conditionalFormatting sqref="F44">
    <cfRule type="cellIs" dxfId="262" priority="230" stopIfTrue="1" operator="equal">
      <formula>"þ"</formula>
    </cfRule>
  </conditionalFormatting>
  <conditionalFormatting sqref="F44">
    <cfRule type="cellIs" dxfId="261" priority="229" stopIfTrue="1" operator="equal">
      <formula>"þ"</formula>
    </cfRule>
  </conditionalFormatting>
  <conditionalFormatting sqref="E44">
    <cfRule type="cellIs" dxfId="260" priority="228" stopIfTrue="1" operator="equal">
      <formula>"þ"</formula>
    </cfRule>
  </conditionalFormatting>
  <conditionalFormatting sqref="E44">
    <cfRule type="cellIs" dxfId="259" priority="227" stopIfTrue="1" operator="equal">
      <formula>"þ"</formula>
    </cfRule>
  </conditionalFormatting>
  <conditionalFormatting sqref="F34">
    <cfRule type="cellIs" dxfId="258" priority="226" stopIfTrue="1" operator="equal">
      <formula>"þ"</formula>
    </cfRule>
  </conditionalFormatting>
  <conditionalFormatting sqref="F34">
    <cfRule type="cellIs" dxfId="257" priority="225" stopIfTrue="1" operator="equal">
      <formula>"þ"</formula>
    </cfRule>
  </conditionalFormatting>
  <conditionalFormatting sqref="M35">
    <cfRule type="cellIs" dxfId="256" priority="216" stopIfTrue="1" operator="equal">
      <formula>"þ"</formula>
    </cfRule>
  </conditionalFormatting>
  <conditionalFormatting sqref="M35">
    <cfRule type="cellIs" dxfId="255" priority="215" stopIfTrue="1" operator="equal">
      <formula>"þ"</formula>
    </cfRule>
  </conditionalFormatting>
  <conditionalFormatting sqref="K35">
    <cfRule type="cellIs" dxfId="254" priority="214" operator="lessThan">
      <formula>$P$1</formula>
    </cfRule>
  </conditionalFormatting>
  <conditionalFormatting sqref="H35 E35">
    <cfRule type="cellIs" dxfId="253" priority="213" stopIfTrue="1" operator="equal">
      <formula>"þ"</formula>
    </cfRule>
  </conditionalFormatting>
  <conditionalFormatting sqref="H35 E35">
    <cfRule type="cellIs" dxfId="252" priority="212" stopIfTrue="1" operator="equal">
      <formula>"þ"</formula>
    </cfRule>
  </conditionalFormatting>
  <conditionalFormatting sqref="G35">
    <cfRule type="cellIs" dxfId="251" priority="211" stopIfTrue="1" operator="equal">
      <formula>"þ"</formula>
    </cfRule>
  </conditionalFormatting>
  <conditionalFormatting sqref="G35">
    <cfRule type="cellIs" dxfId="250" priority="210" stopIfTrue="1" operator="equal">
      <formula>"þ"</formula>
    </cfRule>
  </conditionalFormatting>
  <conditionalFormatting sqref="L35">
    <cfRule type="cellIs" dxfId="249" priority="209" stopIfTrue="1" operator="equal">
      <formula>"þ"</formula>
    </cfRule>
  </conditionalFormatting>
  <conditionalFormatting sqref="E35">
    <cfRule type="cellIs" dxfId="248" priority="208" stopIfTrue="1" operator="equal">
      <formula>"þ"</formula>
    </cfRule>
  </conditionalFormatting>
  <conditionalFormatting sqref="E35">
    <cfRule type="cellIs" dxfId="247" priority="207" stopIfTrue="1" operator="equal">
      <formula>"þ"</formula>
    </cfRule>
  </conditionalFormatting>
  <conditionalFormatting sqref="F35">
    <cfRule type="cellIs" dxfId="246" priority="206" stopIfTrue="1" operator="equal">
      <formula>"þ"</formula>
    </cfRule>
  </conditionalFormatting>
  <conditionalFormatting sqref="F35">
    <cfRule type="cellIs" dxfId="245" priority="205" stopIfTrue="1" operator="equal">
      <formula>"þ"</formula>
    </cfRule>
  </conditionalFormatting>
  <conditionalFormatting sqref="M39">
    <cfRule type="cellIs" dxfId="244" priority="203" stopIfTrue="1" operator="equal">
      <formula>"þ"</formula>
    </cfRule>
  </conditionalFormatting>
  <conditionalFormatting sqref="M39">
    <cfRule type="cellIs" dxfId="243" priority="204" stopIfTrue="1" operator="equal">
      <formula>"þ"</formula>
    </cfRule>
  </conditionalFormatting>
  <conditionalFormatting sqref="K39">
    <cfRule type="cellIs" dxfId="242" priority="202" operator="lessThan">
      <formula>$P$1</formula>
    </cfRule>
  </conditionalFormatting>
  <conditionalFormatting sqref="H39">
    <cfRule type="cellIs" dxfId="241" priority="201" stopIfTrue="1" operator="equal">
      <formula>"þ"</formula>
    </cfRule>
  </conditionalFormatting>
  <conditionalFormatting sqref="H39">
    <cfRule type="cellIs" dxfId="240" priority="200" stopIfTrue="1" operator="equal">
      <formula>"þ"</formula>
    </cfRule>
  </conditionalFormatting>
  <conditionalFormatting sqref="G39">
    <cfRule type="cellIs" dxfId="239" priority="199" stopIfTrue="1" operator="equal">
      <formula>"þ"</formula>
    </cfRule>
  </conditionalFormatting>
  <conditionalFormatting sqref="G39">
    <cfRule type="cellIs" dxfId="238" priority="198" stopIfTrue="1" operator="equal">
      <formula>"þ"</formula>
    </cfRule>
  </conditionalFormatting>
  <conditionalFormatting sqref="E39">
    <cfRule type="cellIs" dxfId="237" priority="197" stopIfTrue="1" operator="equal">
      <formula>"þ"</formula>
    </cfRule>
  </conditionalFormatting>
  <conditionalFormatting sqref="E39">
    <cfRule type="cellIs" dxfId="236" priority="196" stopIfTrue="1" operator="equal">
      <formula>"þ"</formula>
    </cfRule>
  </conditionalFormatting>
  <conditionalFormatting sqref="F39">
    <cfRule type="cellIs" dxfId="235" priority="195" stopIfTrue="1" operator="equal">
      <formula>"þ"</formula>
    </cfRule>
  </conditionalFormatting>
  <conditionalFormatting sqref="F39">
    <cfRule type="cellIs" dxfId="234" priority="194" stopIfTrue="1" operator="equal">
      <formula>"þ"</formula>
    </cfRule>
  </conditionalFormatting>
  <conditionalFormatting sqref="F39">
    <cfRule type="cellIs" dxfId="233" priority="193" stopIfTrue="1" operator="equal">
      <formula>"þ"</formula>
    </cfRule>
  </conditionalFormatting>
  <conditionalFormatting sqref="F39">
    <cfRule type="cellIs" dxfId="232" priority="192" stopIfTrue="1" operator="equal">
      <formula>"þ"</formula>
    </cfRule>
  </conditionalFormatting>
  <conditionalFormatting sqref="F39">
    <cfRule type="cellIs" dxfId="231" priority="191" stopIfTrue="1" operator="equal">
      <formula>"þ"</formula>
    </cfRule>
  </conditionalFormatting>
  <conditionalFormatting sqref="F39">
    <cfRule type="cellIs" dxfId="230" priority="190" stopIfTrue="1" operator="equal">
      <formula>"þ"</formula>
    </cfRule>
  </conditionalFormatting>
  <conditionalFormatting sqref="L39">
    <cfRule type="cellIs" dxfId="229" priority="189" stopIfTrue="1" operator="equal">
      <formula>"þ"</formula>
    </cfRule>
  </conditionalFormatting>
  <conditionalFormatting sqref="M45">
    <cfRule type="cellIs" dxfId="228" priority="187" stopIfTrue="1" operator="equal">
      <formula>"þ"</formula>
    </cfRule>
  </conditionalFormatting>
  <conditionalFormatting sqref="M45">
    <cfRule type="cellIs" dxfId="227" priority="188" stopIfTrue="1" operator="equal">
      <formula>"þ"</formula>
    </cfRule>
  </conditionalFormatting>
  <conditionalFormatting sqref="K45">
    <cfRule type="cellIs" dxfId="226" priority="186" operator="lessThan">
      <formula>$P$1</formula>
    </cfRule>
  </conditionalFormatting>
  <conditionalFormatting sqref="H45">
    <cfRule type="cellIs" dxfId="225" priority="185" stopIfTrue="1" operator="equal">
      <formula>"þ"</formula>
    </cfRule>
  </conditionalFormatting>
  <conditionalFormatting sqref="H45">
    <cfRule type="cellIs" dxfId="224" priority="184" stopIfTrue="1" operator="equal">
      <formula>"þ"</formula>
    </cfRule>
  </conditionalFormatting>
  <conditionalFormatting sqref="G45">
    <cfRule type="cellIs" dxfId="223" priority="183" stopIfTrue="1" operator="equal">
      <formula>"þ"</formula>
    </cfRule>
  </conditionalFormatting>
  <conditionalFormatting sqref="G45">
    <cfRule type="cellIs" dxfId="222" priority="182" stopIfTrue="1" operator="equal">
      <formula>"þ"</formula>
    </cfRule>
  </conditionalFormatting>
  <conditionalFormatting sqref="L45">
    <cfRule type="cellIs" dxfId="221" priority="181" stopIfTrue="1" operator="equal">
      <formula>"þ"</formula>
    </cfRule>
  </conditionalFormatting>
  <conditionalFormatting sqref="F45">
    <cfRule type="cellIs" dxfId="220" priority="180" stopIfTrue="1" operator="equal">
      <formula>"þ"</formula>
    </cfRule>
  </conditionalFormatting>
  <conditionalFormatting sqref="F45">
    <cfRule type="cellIs" dxfId="219" priority="179" stopIfTrue="1" operator="equal">
      <formula>"þ"</formula>
    </cfRule>
  </conditionalFormatting>
  <conditionalFormatting sqref="F45">
    <cfRule type="cellIs" dxfId="218" priority="178" stopIfTrue="1" operator="equal">
      <formula>"þ"</formula>
    </cfRule>
  </conditionalFormatting>
  <conditionalFormatting sqref="F45">
    <cfRule type="cellIs" dxfId="217" priority="177" stopIfTrue="1" operator="equal">
      <formula>"þ"</formula>
    </cfRule>
  </conditionalFormatting>
  <conditionalFormatting sqref="F45">
    <cfRule type="cellIs" dxfId="216" priority="176" stopIfTrue="1" operator="equal">
      <formula>"þ"</formula>
    </cfRule>
  </conditionalFormatting>
  <conditionalFormatting sqref="F45">
    <cfRule type="cellIs" dxfId="215" priority="175" stopIfTrue="1" operator="equal">
      <formula>"þ"</formula>
    </cfRule>
  </conditionalFormatting>
  <conditionalFormatting sqref="E45">
    <cfRule type="cellIs" dxfId="214" priority="174" stopIfTrue="1" operator="equal">
      <formula>"þ"</formula>
    </cfRule>
  </conditionalFormatting>
  <conditionalFormatting sqref="E45">
    <cfRule type="cellIs" dxfId="213" priority="173" stopIfTrue="1" operator="equal">
      <formula>"þ"</formula>
    </cfRule>
  </conditionalFormatting>
  <conditionalFormatting sqref="F45">
    <cfRule type="cellIs" dxfId="212" priority="172" stopIfTrue="1" operator="equal">
      <formula>"þ"</formula>
    </cfRule>
  </conditionalFormatting>
  <conditionalFormatting sqref="F45">
    <cfRule type="cellIs" dxfId="211" priority="171" stopIfTrue="1" operator="equal">
      <formula>"þ"</formula>
    </cfRule>
  </conditionalFormatting>
  <conditionalFormatting sqref="E45">
    <cfRule type="cellIs" dxfId="210" priority="170" stopIfTrue="1" operator="equal">
      <formula>"þ"</formula>
    </cfRule>
  </conditionalFormatting>
  <conditionalFormatting sqref="E45">
    <cfRule type="cellIs" dxfId="209" priority="169" stopIfTrue="1" operator="equal">
      <formula>"þ"</formula>
    </cfRule>
  </conditionalFormatting>
  <conditionalFormatting sqref="E45">
    <cfRule type="cellIs" dxfId="208" priority="168" stopIfTrue="1" operator="equal">
      <formula>"þ"</formula>
    </cfRule>
  </conditionalFormatting>
  <conditionalFormatting sqref="E45">
    <cfRule type="cellIs" dxfId="207" priority="167" stopIfTrue="1" operator="equal">
      <formula>"þ"</formula>
    </cfRule>
  </conditionalFormatting>
  <conditionalFormatting sqref="E45">
    <cfRule type="cellIs" dxfId="206" priority="166" stopIfTrue="1" operator="equal">
      <formula>"þ"</formula>
    </cfRule>
  </conditionalFormatting>
  <conditionalFormatting sqref="E45">
    <cfRule type="cellIs" dxfId="205" priority="165" stopIfTrue="1" operator="equal">
      <formula>"þ"</formula>
    </cfRule>
  </conditionalFormatting>
  <conditionalFormatting sqref="M36">
    <cfRule type="cellIs" dxfId="204" priority="164" stopIfTrue="1" operator="equal">
      <formula>"þ"</formula>
    </cfRule>
  </conditionalFormatting>
  <conditionalFormatting sqref="M36">
    <cfRule type="cellIs" dxfId="203" priority="163" stopIfTrue="1" operator="equal">
      <formula>"þ"</formula>
    </cfRule>
  </conditionalFormatting>
  <conditionalFormatting sqref="K36">
    <cfRule type="cellIs" dxfId="202" priority="162" operator="lessThan">
      <formula>$P$1</formula>
    </cfRule>
  </conditionalFormatting>
  <conditionalFormatting sqref="H36 E36">
    <cfRule type="cellIs" dxfId="201" priority="161" stopIfTrue="1" operator="equal">
      <formula>"þ"</formula>
    </cfRule>
  </conditionalFormatting>
  <conditionalFormatting sqref="H36 E36">
    <cfRule type="cellIs" dxfId="200" priority="160" stopIfTrue="1" operator="equal">
      <formula>"þ"</formula>
    </cfRule>
  </conditionalFormatting>
  <conditionalFormatting sqref="G36">
    <cfRule type="cellIs" dxfId="199" priority="159" stopIfTrue="1" operator="equal">
      <formula>"þ"</formula>
    </cfRule>
  </conditionalFormatting>
  <conditionalFormatting sqref="G36">
    <cfRule type="cellIs" dxfId="198" priority="158" stopIfTrue="1" operator="equal">
      <formula>"þ"</formula>
    </cfRule>
  </conditionalFormatting>
  <conditionalFormatting sqref="L36">
    <cfRule type="cellIs" dxfId="197" priority="157" stopIfTrue="1" operator="equal">
      <formula>"þ"</formula>
    </cfRule>
  </conditionalFormatting>
  <conditionalFormatting sqref="E36">
    <cfRule type="cellIs" dxfId="196" priority="156" stopIfTrue="1" operator="equal">
      <formula>"þ"</formula>
    </cfRule>
  </conditionalFormatting>
  <conditionalFormatting sqref="E36">
    <cfRule type="cellIs" dxfId="195" priority="155" stopIfTrue="1" operator="equal">
      <formula>"þ"</formula>
    </cfRule>
  </conditionalFormatting>
  <conditionalFormatting sqref="F36">
    <cfRule type="cellIs" dxfId="194" priority="152" stopIfTrue="1" operator="equal">
      <formula>"þ"</formula>
    </cfRule>
  </conditionalFormatting>
  <conditionalFormatting sqref="F36">
    <cfRule type="cellIs" dxfId="193" priority="151" stopIfTrue="1" operator="equal">
      <formula>"þ"</formula>
    </cfRule>
  </conditionalFormatting>
  <conditionalFormatting sqref="F36">
    <cfRule type="cellIs" dxfId="192" priority="150" stopIfTrue="1" operator="equal">
      <formula>"þ"</formula>
    </cfRule>
  </conditionalFormatting>
  <conditionalFormatting sqref="F36">
    <cfRule type="cellIs" dxfId="191" priority="149" stopIfTrue="1" operator="equal">
      <formula>"þ"</formula>
    </cfRule>
  </conditionalFormatting>
  <conditionalFormatting sqref="M40">
    <cfRule type="cellIs" dxfId="190" priority="147" stopIfTrue="1" operator="equal">
      <formula>"þ"</formula>
    </cfRule>
  </conditionalFormatting>
  <conditionalFormatting sqref="M40">
    <cfRule type="cellIs" dxfId="189" priority="148" stopIfTrue="1" operator="equal">
      <formula>"þ"</formula>
    </cfRule>
  </conditionalFormatting>
  <conditionalFormatting sqref="K40">
    <cfRule type="cellIs" dxfId="188" priority="146" operator="lessThan">
      <formula>$P$1</formula>
    </cfRule>
  </conditionalFormatting>
  <conditionalFormatting sqref="H40">
    <cfRule type="cellIs" dxfId="187" priority="145" stopIfTrue="1" operator="equal">
      <formula>"þ"</formula>
    </cfRule>
  </conditionalFormatting>
  <conditionalFormatting sqref="H40">
    <cfRule type="cellIs" dxfId="186" priority="144" stopIfTrue="1" operator="equal">
      <formula>"þ"</formula>
    </cfRule>
  </conditionalFormatting>
  <conditionalFormatting sqref="G40">
    <cfRule type="cellIs" dxfId="185" priority="143" stopIfTrue="1" operator="equal">
      <formula>"þ"</formula>
    </cfRule>
  </conditionalFormatting>
  <conditionalFormatting sqref="G40">
    <cfRule type="cellIs" dxfId="184" priority="142" stopIfTrue="1" operator="equal">
      <formula>"þ"</formula>
    </cfRule>
  </conditionalFormatting>
  <conditionalFormatting sqref="E40">
    <cfRule type="cellIs" dxfId="183" priority="141" stopIfTrue="1" operator="equal">
      <formula>"þ"</formula>
    </cfRule>
  </conditionalFormatting>
  <conditionalFormatting sqref="E40">
    <cfRule type="cellIs" dxfId="182" priority="140" stopIfTrue="1" operator="equal">
      <formula>"þ"</formula>
    </cfRule>
  </conditionalFormatting>
  <conditionalFormatting sqref="F40">
    <cfRule type="cellIs" dxfId="181" priority="139" stopIfTrue="1" operator="equal">
      <formula>"þ"</formula>
    </cfRule>
  </conditionalFormatting>
  <conditionalFormatting sqref="F40">
    <cfRule type="cellIs" dxfId="180" priority="138" stopIfTrue="1" operator="equal">
      <formula>"þ"</formula>
    </cfRule>
  </conditionalFormatting>
  <conditionalFormatting sqref="F40">
    <cfRule type="cellIs" dxfId="179" priority="137" stopIfTrue="1" operator="equal">
      <formula>"þ"</formula>
    </cfRule>
  </conditionalFormatting>
  <conditionalFormatting sqref="F40">
    <cfRule type="cellIs" dxfId="178" priority="136" stopIfTrue="1" operator="equal">
      <formula>"þ"</formula>
    </cfRule>
  </conditionalFormatting>
  <conditionalFormatting sqref="F40">
    <cfRule type="cellIs" dxfId="177" priority="135" stopIfTrue="1" operator="equal">
      <formula>"þ"</formula>
    </cfRule>
  </conditionalFormatting>
  <conditionalFormatting sqref="F40">
    <cfRule type="cellIs" dxfId="176" priority="134" stopIfTrue="1" operator="equal">
      <formula>"þ"</formula>
    </cfRule>
  </conditionalFormatting>
  <conditionalFormatting sqref="L40">
    <cfRule type="cellIs" dxfId="175" priority="133" stopIfTrue="1" operator="equal">
      <formula>"þ"</formula>
    </cfRule>
  </conditionalFormatting>
  <conditionalFormatting sqref="F40">
    <cfRule type="cellIs" dxfId="174" priority="132" stopIfTrue="1" operator="equal">
      <formula>"þ"</formula>
    </cfRule>
  </conditionalFormatting>
  <conditionalFormatting sqref="F40">
    <cfRule type="cellIs" dxfId="173" priority="131" stopIfTrue="1" operator="equal">
      <formula>"þ"</formula>
    </cfRule>
  </conditionalFormatting>
  <conditionalFormatting sqref="E40">
    <cfRule type="cellIs" dxfId="172" priority="130" stopIfTrue="1" operator="equal">
      <formula>"þ"</formula>
    </cfRule>
  </conditionalFormatting>
  <conditionalFormatting sqref="E40">
    <cfRule type="cellIs" dxfId="171" priority="129" stopIfTrue="1" operator="equal">
      <formula>"þ"</formula>
    </cfRule>
  </conditionalFormatting>
  <conditionalFormatting sqref="E40">
    <cfRule type="cellIs" dxfId="170" priority="128" stopIfTrue="1" operator="equal">
      <formula>"þ"</formula>
    </cfRule>
  </conditionalFormatting>
  <conditionalFormatting sqref="E40">
    <cfRule type="cellIs" dxfId="169" priority="127" stopIfTrue="1" operator="equal">
      <formula>"þ"</formula>
    </cfRule>
  </conditionalFormatting>
  <conditionalFormatting sqref="E40">
    <cfRule type="cellIs" dxfId="168" priority="126" stopIfTrue="1" operator="equal">
      <formula>"þ"</formula>
    </cfRule>
  </conditionalFormatting>
  <conditionalFormatting sqref="E40">
    <cfRule type="cellIs" dxfId="167" priority="125" stopIfTrue="1" operator="equal">
      <formula>"þ"</formula>
    </cfRule>
  </conditionalFormatting>
  <conditionalFormatting sqref="M41">
    <cfRule type="cellIs" dxfId="166" priority="123" stopIfTrue="1" operator="equal">
      <formula>"þ"</formula>
    </cfRule>
  </conditionalFormatting>
  <conditionalFormatting sqref="M41">
    <cfRule type="cellIs" dxfId="165" priority="124" stopIfTrue="1" operator="equal">
      <formula>"þ"</formula>
    </cfRule>
  </conditionalFormatting>
  <conditionalFormatting sqref="K41">
    <cfRule type="cellIs" dxfId="164" priority="122" operator="lessThan">
      <formula>$P$1</formula>
    </cfRule>
  </conditionalFormatting>
  <conditionalFormatting sqref="H41">
    <cfRule type="cellIs" dxfId="163" priority="121" stopIfTrue="1" operator="equal">
      <formula>"þ"</formula>
    </cfRule>
  </conditionalFormatting>
  <conditionalFormatting sqref="H41">
    <cfRule type="cellIs" dxfId="162" priority="120" stopIfTrue="1" operator="equal">
      <formula>"þ"</formula>
    </cfRule>
  </conditionalFormatting>
  <conditionalFormatting sqref="G41">
    <cfRule type="cellIs" dxfId="161" priority="119" stopIfTrue="1" operator="equal">
      <formula>"þ"</formula>
    </cfRule>
  </conditionalFormatting>
  <conditionalFormatting sqref="G41">
    <cfRule type="cellIs" dxfId="160" priority="118" stopIfTrue="1" operator="equal">
      <formula>"þ"</formula>
    </cfRule>
  </conditionalFormatting>
  <conditionalFormatting sqref="E41">
    <cfRule type="cellIs" dxfId="159" priority="117" stopIfTrue="1" operator="equal">
      <formula>"þ"</formula>
    </cfRule>
  </conditionalFormatting>
  <conditionalFormatting sqref="E41">
    <cfRule type="cellIs" dxfId="158" priority="116" stopIfTrue="1" operator="equal">
      <formula>"þ"</formula>
    </cfRule>
  </conditionalFormatting>
  <conditionalFormatting sqref="M42">
    <cfRule type="cellIs" dxfId="157" priority="107" stopIfTrue="1" operator="equal">
      <formula>"þ"</formula>
    </cfRule>
  </conditionalFormatting>
  <conditionalFormatting sqref="M42">
    <cfRule type="cellIs" dxfId="156" priority="108" stopIfTrue="1" operator="equal">
      <formula>"þ"</formula>
    </cfRule>
  </conditionalFormatting>
  <conditionalFormatting sqref="K42">
    <cfRule type="cellIs" dxfId="155" priority="106" operator="lessThan">
      <formula>$P$1</formula>
    </cfRule>
  </conditionalFormatting>
  <conditionalFormatting sqref="H42">
    <cfRule type="cellIs" dxfId="154" priority="105" stopIfTrue="1" operator="equal">
      <formula>"þ"</formula>
    </cfRule>
  </conditionalFormatting>
  <conditionalFormatting sqref="H42">
    <cfRule type="cellIs" dxfId="153" priority="104" stopIfTrue="1" operator="equal">
      <formula>"þ"</formula>
    </cfRule>
  </conditionalFormatting>
  <conditionalFormatting sqref="G42">
    <cfRule type="cellIs" dxfId="152" priority="103" stopIfTrue="1" operator="equal">
      <formula>"þ"</formula>
    </cfRule>
  </conditionalFormatting>
  <conditionalFormatting sqref="G42">
    <cfRule type="cellIs" dxfId="151" priority="102" stopIfTrue="1" operator="equal">
      <formula>"þ"</formula>
    </cfRule>
  </conditionalFormatting>
  <conditionalFormatting sqref="E42">
    <cfRule type="cellIs" dxfId="150" priority="101" stopIfTrue="1" operator="equal">
      <formula>"þ"</formula>
    </cfRule>
  </conditionalFormatting>
  <conditionalFormatting sqref="E42">
    <cfRule type="cellIs" dxfId="149" priority="100" stopIfTrue="1" operator="equal">
      <formula>"þ"</formula>
    </cfRule>
  </conditionalFormatting>
  <conditionalFormatting sqref="F42">
    <cfRule type="cellIs" dxfId="148" priority="99" stopIfTrue="1" operator="equal">
      <formula>"þ"</formula>
    </cfRule>
  </conditionalFormatting>
  <conditionalFormatting sqref="F42">
    <cfRule type="cellIs" dxfId="147" priority="98" stopIfTrue="1" operator="equal">
      <formula>"þ"</formula>
    </cfRule>
  </conditionalFormatting>
  <conditionalFormatting sqref="F42">
    <cfRule type="cellIs" dxfId="146" priority="97" stopIfTrue="1" operator="equal">
      <formula>"þ"</formula>
    </cfRule>
  </conditionalFormatting>
  <conditionalFormatting sqref="F42">
    <cfRule type="cellIs" dxfId="145" priority="96" stopIfTrue="1" operator="equal">
      <formula>"þ"</formula>
    </cfRule>
  </conditionalFormatting>
  <conditionalFormatting sqref="F42">
    <cfRule type="cellIs" dxfId="144" priority="95" stopIfTrue="1" operator="equal">
      <formula>"þ"</formula>
    </cfRule>
  </conditionalFormatting>
  <conditionalFormatting sqref="F42">
    <cfRule type="cellIs" dxfId="143" priority="94" stopIfTrue="1" operator="equal">
      <formula>"þ"</formula>
    </cfRule>
  </conditionalFormatting>
  <conditionalFormatting sqref="L42">
    <cfRule type="cellIs" dxfId="142" priority="93" stopIfTrue="1" operator="equal">
      <formula>"þ"</formula>
    </cfRule>
  </conditionalFormatting>
  <conditionalFormatting sqref="M43">
    <cfRule type="cellIs" dxfId="141" priority="91" stopIfTrue="1" operator="equal">
      <formula>"þ"</formula>
    </cfRule>
  </conditionalFormatting>
  <conditionalFormatting sqref="M43">
    <cfRule type="cellIs" dxfId="140" priority="92" stopIfTrue="1" operator="equal">
      <formula>"þ"</formula>
    </cfRule>
  </conditionalFormatting>
  <conditionalFormatting sqref="K43">
    <cfRule type="cellIs" dxfId="139" priority="90" operator="lessThan">
      <formula>$P$1</formula>
    </cfRule>
  </conditionalFormatting>
  <conditionalFormatting sqref="H43">
    <cfRule type="cellIs" dxfId="138" priority="89" stopIfTrue="1" operator="equal">
      <formula>"þ"</formula>
    </cfRule>
  </conditionalFormatting>
  <conditionalFormatting sqref="H43">
    <cfRule type="cellIs" dxfId="137" priority="88" stopIfTrue="1" operator="equal">
      <formula>"þ"</formula>
    </cfRule>
  </conditionalFormatting>
  <conditionalFormatting sqref="G43">
    <cfRule type="cellIs" dxfId="136" priority="87" stopIfTrue="1" operator="equal">
      <formula>"þ"</formula>
    </cfRule>
  </conditionalFormatting>
  <conditionalFormatting sqref="G43">
    <cfRule type="cellIs" dxfId="135" priority="86" stopIfTrue="1" operator="equal">
      <formula>"þ"</formula>
    </cfRule>
  </conditionalFormatting>
  <conditionalFormatting sqref="E43">
    <cfRule type="cellIs" dxfId="134" priority="85" stopIfTrue="1" operator="equal">
      <formula>"þ"</formula>
    </cfRule>
  </conditionalFormatting>
  <conditionalFormatting sqref="E43">
    <cfRule type="cellIs" dxfId="133" priority="84" stopIfTrue="1" operator="equal">
      <formula>"þ"</formula>
    </cfRule>
  </conditionalFormatting>
  <conditionalFormatting sqref="F43">
    <cfRule type="cellIs" dxfId="132" priority="83" stopIfTrue="1" operator="equal">
      <formula>"þ"</formula>
    </cfRule>
  </conditionalFormatting>
  <conditionalFormatting sqref="F43">
    <cfRule type="cellIs" dxfId="131" priority="82" stopIfTrue="1" operator="equal">
      <formula>"þ"</formula>
    </cfRule>
  </conditionalFormatting>
  <conditionalFormatting sqref="F43">
    <cfRule type="cellIs" dxfId="130" priority="81" stopIfTrue="1" operator="equal">
      <formula>"þ"</formula>
    </cfRule>
  </conditionalFormatting>
  <conditionalFormatting sqref="F43">
    <cfRule type="cellIs" dxfId="129" priority="80" stopIfTrue="1" operator="equal">
      <formula>"þ"</formula>
    </cfRule>
  </conditionalFormatting>
  <conditionalFormatting sqref="F43">
    <cfRule type="cellIs" dxfId="128" priority="79" stopIfTrue="1" operator="equal">
      <formula>"þ"</formula>
    </cfRule>
  </conditionalFormatting>
  <conditionalFormatting sqref="F43">
    <cfRule type="cellIs" dxfId="127" priority="78" stopIfTrue="1" operator="equal">
      <formula>"þ"</formula>
    </cfRule>
  </conditionalFormatting>
  <conditionalFormatting sqref="L43">
    <cfRule type="cellIs" dxfId="126" priority="77" stopIfTrue="1" operator="equal">
      <formula>"þ"</formula>
    </cfRule>
  </conditionalFormatting>
  <conditionalFormatting sqref="F43">
    <cfRule type="cellIs" dxfId="125" priority="76" stopIfTrue="1" operator="equal">
      <formula>"þ"</formula>
    </cfRule>
  </conditionalFormatting>
  <conditionalFormatting sqref="F43">
    <cfRule type="cellIs" dxfId="124" priority="75" stopIfTrue="1" operator="equal">
      <formula>"þ"</formula>
    </cfRule>
  </conditionalFormatting>
  <conditionalFormatting sqref="E43">
    <cfRule type="cellIs" dxfId="123" priority="74" stopIfTrue="1" operator="equal">
      <formula>"þ"</formula>
    </cfRule>
  </conditionalFormatting>
  <conditionalFormatting sqref="E43">
    <cfRule type="cellIs" dxfId="122" priority="73" stopIfTrue="1" operator="equal">
      <formula>"þ"</formula>
    </cfRule>
  </conditionalFormatting>
  <conditionalFormatting sqref="E43">
    <cfRule type="cellIs" dxfId="121" priority="72" stopIfTrue="1" operator="equal">
      <formula>"þ"</formula>
    </cfRule>
  </conditionalFormatting>
  <conditionalFormatting sqref="E43">
    <cfRule type="cellIs" dxfId="120" priority="71" stopIfTrue="1" operator="equal">
      <formula>"þ"</formula>
    </cfRule>
  </conditionalFormatting>
  <conditionalFormatting sqref="E43">
    <cfRule type="cellIs" dxfId="119" priority="70" stopIfTrue="1" operator="equal">
      <formula>"þ"</formula>
    </cfRule>
  </conditionalFormatting>
  <conditionalFormatting sqref="E43">
    <cfRule type="cellIs" dxfId="118" priority="69" stopIfTrue="1" operator="equal">
      <formula>"þ"</formula>
    </cfRule>
  </conditionalFormatting>
  <conditionalFormatting sqref="M7 G7:H7">
    <cfRule type="cellIs" dxfId="117" priority="68" stopIfTrue="1" operator="equal">
      <formula>"þ"</formula>
    </cfRule>
  </conditionalFormatting>
  <conditionalFormatting sqref="K7">
    <cfRule type="cellIs" dxfId="116" priority="67" operator="lessThan">
      <formula>$P$1</formula>
    </cfRule>
  </conditionalFormatting>
  <conditionalFormatting sqref="E7:H7">
    <cfRule type="cellIs" dxfId="115" priority="66" stopIfTrue="1" operator="equal">
      <formula>"þ"</formula>
    </cfRule>
  </conditionalFormatting>
  <conditionalFormatting sqref="E7:H7">
    <cfRule type="cellIs" dxfId="114" priority="65" stopIfTrue="1" operator="equal">
      <formula>"þ"</formula>
    </cfRule>
  </conditionalFormatting>
  <conditionalFormatting sqref="L7">
    <cfRule type="cellIs" dxfId="113" priority="62" stopIfTrue="1" operator="equal">
      <formula>"þ"</formula>
    </cfRule>
  </conditionalFormatting>
  <conditionalFormatting sqref="L7">
    <cfRule type="cellIs" dxfId="112" priority="61" stopIfTrue="1" operator="equal">
      <formula>"þ"</formula>
    </cfRule>
  </conditionalFormatting>
  <conditionalFormatting sqref="H22">
    <cfRule type="cellIs" dxfId="111" priority="58" stopIfTrue="1" operator="equal">
      <formula>"þ"</formula>
    </cfRule>
  </conditionalFormatting>
  <conditionalFormatting sqref="H22">
    <cfRule type="cellIs" dxfId="110" priority="57" stopIfTrue="1" operator="equal">
      <formula>"þ"</formula>
    </cfRule>
  </conditionalFormatting>
  <conditionalFormatting sqref="M22">
    <cfRule type="cellIs" dxfId="109" priority="60" stopIfTrue="1" operator="equal">
      <formula>"þ"</formula>
    </cfRule>
  </conditionalFormatting>
  <conditionalFormatting sqref="K22">
    <cfRule type="cellIs" dxfId="108" priority="59" operator="lessThan">
      <formula>$P$1</formula>
    </cfRule>
  </conditionalFormatting>
  <conditionalFormatting sqref="E22">
    <cfRule type="cellIs" dxfId="107" priority="54" stopIfTrue="1" operator="equal">
      <formula>"þ"</formula>
    </cfRule>
  </conditionalFormatting>
  <conditionalFormatting sqref="E22">
    <cfRule type="cellIs" dxfId="106" priority="53" stopIfTrue="1" operator="equal">
      <formula>"þ"</formula>
    </cfRule>
  </conditionalFormatting>
  <conditionalFormatting sqref="F22">
    <cfRule type="cellIs" dxfId="105" priority="52" stopIfTrue="1" operator="equal">
      <formula>"þ"</formula>
    </cfRule>
  </conditionalFormatting>
  <conditionalFormatting sqref="F22">
    <cfRule type="cellIs" dxfId="104" priority="51" stopIfTrue="1" operator="equal">
      <formula>"þ"</formula>
    </cfRule>
  </conditionalFormatting>
  <conditionalFormatting sqref="G22">
    <cfRule type="cellIs" dxfId="103" priority="48" stopIfTrue="1" operator="equal">
      <formula>"þ"</formula>
    </cfRule>
  </conditionalFormatting>
  <conditionalFormatting sqref="G22">
    <cfRule type="cellIs" dxfId="102" priority="47" stopIfTrue="1" operator="equal">
      <formula>"þ"</formula>
    </cfRule>
  </conditionalFormatting>
  <conditionalFormatting sqref="L22">
    <cfRule type="cellIs" dxfId="101" priority="46" stopIfTrue="1" operator="equal">
      <formula>"þ"</formula>
    </cfRule>
  </conditionalFormatting>
  <conditionalFormatting sqref="L22">
    <cfRule type="cellIs" dxfId="100" priority="45" stopIfTrue="1" operator="equal">
      <formula>"þ"</formula>
    </cfRule>
  </conditionalFormatting>
  <conditionalFormatting sqref="F4">
    <cfRule type="cellIs" dxfId="99" priority="44" stopIfTrue="1" operator="equal">
      <formula>"þ"</formula>
    </cfRule>
  </conditionalFormatting>
  <conditionalFormatting sqref="F4">
    <cfRule type="cellIs" dxfId="98" priority="43" stopIfTrue="1" operator="equal">
      <formula>"þ"</formula>
    </cfRule>
  </conditionalFormatting>
  <conditionalFormatting sqref="G4">
    <cfRule type="cellIs" dxfId="97" priority="42" stopIfTrue="1" operator="equal">
      <formula>"þ"</formula>
    </cfRule>
  </conditionalFormatting>
  <conditionalFormatting sqref="G4">
    <cfRule type="cellIs" dxfId="96" priority="41" stopIfTrue="1" operator="equal">
      <formula>"þ"</formula>
    </cfRule>
  </conditionalFormatting>
  <conditionalFormatting sqref="E34">
    <cfRule type="cellIs" dxfId="95" priority="40" stopIfTrue="1" operator="equal">
      <formula>"þ"</formula>
    </cfRule>
  </conditionalFormatting>
  <conditionalFormatting sqref="E34">
    <cfRule type="cellIs" dxfId="94" priority="39" stopIfTrue="1" operator="equal">
      <formula>"þ"</formula>
    </cfRule>
  </conditionalFormatting>
  <conditionalFormatting sqref="L37">
    <cfRule type="cellIs" dxfId="93" priority="38" stopIfTrue="1" operator="equal">
      <formula>"þ"</formula>
    </cfRule>
  </conditionalFormatting>
  <conditionalFormatting sqref="F38">
    <cfRule type="cellIs" dxfId="92" priority="37" stopIfTrue="1" operator="equal">
      <formula>"þ"</formula>
    </cfRule>
  </conditionalFormatting>
  <conditionalFormatting sqref="F38">
    <cfRule type="cellIs" dxfId="91" priority="36" stopIfTrue="1" operator="equal">
      <formula>"þ"</formula>
    </cfRule>
  </conditionalFormatting>
  <conditionalFormatting sqref="L38">
    <cfRule type="cellIs" dxfId="90" priority="35" stopIfTrue="1" operator="equal">
      <formula>"þ"</formula>
    </cfRule>
  </conditionalFormatting>
  <conditionalFormatting sqref="F9">
    <cfRule type="cellIs" dxfId="89" priority="34" stopIfTrue="1" operator="equal">
      <formula>"þ"</formula>
    </cfRule>
  </conditionalFormatting>
  <conditionalFormatting sqref="F9">
    <cfRule type="cellIs" dxfId="88" priority="33" stopIfTrue="1" operator="equal">
      <formula>"þ"</formula>
    </cfRule>
  </conditionalFormatting>
  <conditionalFormatting sqref="L9">
    <cfRule type="cellIs" dxfId="87" priority="31" stopIfTrue="1" operator="equal">
      <formula>"þ"</formula>
    </cfRule>
  </conditionalFormatting>
  <conditionalFormatting sqref="L9">
    <cfRule type="cellIs" dxfId="86" priority="32" stopIfTrue="1" operator="equal">
      <formula>"þ"</formula>
    </cfRule>
  </conditionalFormatting>
  <conditionalFormatting sqref="L10">
    <cfRule type="cellIs" dxfId="85" priority="29" stopIfTrue="1" operator="equal">
      <formula>"þ"</formula>
    </cfRule>
  </conditionalFormatting>
  <conditionalFormatting sqref="L10">
    <cfRule type="cellIs" dxfId="84" priority="30" stopIfTrue="1" operator="equal">
      <formula>"þ"</formula>
    </cfRule>
  </conditionalFormatting>
  <conditionalFormatting sqref="F10">
    <cfRule type="cellIs" dxfId="83" priority="28" stopIfTrue="1" operator="equal">
      <formula>"þ"</formula>
    </cfRule>
  </conditionalFormatting>
  <conditionalFormatting sqref="F10">
    <cfRule type="cellIs" dxfId="82" priority="27" stopIfTrue="1" operator="equal">
      <formula>"þ"</formula>
    </cfRule>
  </conditionalFormatting>
  <conditionalFormatting sqref="G10">
    <cfRule type="cellIs" dxfId="81" priority="26" stopIfTrue="1" operator="equal">
      <formula>"þ"</formula>
    </cfRule>
  </conditionalFormatting>
  <conditionalFormatting sqref="G10">
    <cfRule type="cellIs" dxfId="80" priority="25" stopIfTrue="1" operator="equal">
      <formula>"þ"</formula>
    </cfRule>
  </conditionalFormatting>
  <conditionalFormatting sqref="G11">
    <cfRule type="cellIs" dxfId="79" priority="24" stopIfTrue="1" operator="equal">
      <formula>"þ"</formula>
    </cfRule>
  </conditionalFormatting>
  <conditionalFormatting sqref="G11">
    <cfRule type="cellIs" dxfId="78" priority="23" stopIfTrue="1" operator="equal">
      <formula>"þ"</formula>
    </cfRule>
  </conditionalFormatting>
  <conditionalFormatting sqref="G11">
    <cfRule type="cellIs" dxfId="77" priority="22" stopIfTrue="1" operator="equal">
      <formula>"þ"</formula>
    </cfRule>
  </conditionalFormatting>
  <conditionalFormatting sqref="F21">
    <cfRule type="cellIs" dxfId="76" priority="21" stopIfTrue="1" operator="equal">
      <formula>"þ"</formula>
    </cfRule>
  </conditionalFormatting>
  <conditionalFormatting sqref="F21">
    <cfRule type="cellIs" dxfId="75" priority="20" stopIfTrue="1" operator="equal">
      <formula>"þ"</formula>
    </cfRule>
  </conditionalFormatting>
  <conditionalFormatting sqref="E21">
    <cfRule type="cellIs" dxfId="74" priority="19" stopIfTrue="1" operator="equal">
      <formula>"þ"</formula>
    </cfRule>
  </conditionalFormatting>
  <conditionalFormatting sqref="E21">
    <cfRule type="cellIs" dxfId="73" priority="18" stopIfTrue="1" operator="equal">
      <formula>"þ"</formula>
    </cfRule>
  </conditionalFormatting>
  <conditionalFormatting sqref="L21">
    <cfRule type="cellIs" dxfId="72" priority="17" stopIfTrue="1" operator="equal">
      <formula>"þ"</formula>
    </cfRule>
  </conditionalFormatting>
  <conditionalFormatting sqref="L21">
    <cfRule type="cellIs" dxfId="71" priority="16" stopIfTrue="1" operator="equal">
      <formula>"þ"</formula>
    </cfRule>
  </conditionalFormatting>
  <conditionalFormatting sqref="F12">
    <cfRule type="cellIs" dxfId="70" priority="15" stopIfTrue="1" operator="equal">
      <formula>"þ"</formula>
    </cfRule>
  </conditionalFormatting>
  <conditionalFormatting sqref="F12">
    <cfRule type="cellIs" dxfId="69" priority="14" stopIfTrue="1" operator="equal">
      <formula>"þ"</formula>
    </cfRule>
  </conditionalFormatting>
  <conditionalFormatting sqref="L12">
    <cfRule type="cellIs" dxfId="68" priority="12" stopIfTrue="1" operator="equal">
      <formula>"þ"</formula>
    </cfRule>
  </conditionalFormatting>
  <conditionalFormatting sqref="L12">
    <cfRule type="cellIs" dxfId="67" priority="13" stopIfTrue="1" operator="equal">
      <formula>"þ"</formula>
    </cfRule>
  </conditionalFormatting>
  <conditionalFormatting sqref="L5">
    <cfRule type="cellIs" dxfId="66" priority="10" stopIfTrue="1" operator="equal">
      <formula>"þ"</formula>
    </cfRule>
  </conditionalFormatting>
  <conditionalFormatting sqref="L5">
    <cfRule type="cellIs" dxfId="65" priority="11" stopIfTrue="1" operator="equal">
      <formula>"þ"</formula>
    </cfRule>
  </conditionalFormatting>
  <conditionalFormatting sqref="F41">
    <cfRule type="cellIs" dxfId="64" priority="9" stopIfTrue="1" operator="equal">
      <formula>"þ"</formula>
    </cfRule>
  </conditionalFormatting>
  <conditionalFormatting sqref="F41">
    <cfRule type="cellIs" dxfId="63" priority="8" stopIfTrue="1" operator="equal">
      <formula>"þ"</formula>
    </cfRule>
  </conditionalFormatting>
  <conditionalFormatting sqref="L41">
    <cfRule type="cellIs" dxfId="62" priority="7" stopIfTrue="1" operator="equal">
      <formula>"þ"</formula>
    </cfRule>
  </conditionalFormatting>
  <conditionalFormatting sqref="F25">
    <cfRule type="cellIs" dxfId="61" priority="6" stopIfTrue="1" operator="equal">
      <formula>"þ"</formula>
    </cfRule>
  </conditionalFormatting>
  <conditionalFormatting sqref="F25">
    <cfRule type="cellIs" dxfId="60" priority="5" stopIfTrue="1" operator="equal">
      <formula>"þ"</formula>
    </cfRule>
  </conditionalFormatting>
  <conditionalFormatting sqref="G25">
    <cfRule type="cellIs" dxfId="59" priority="4" stopIfTrue="1" operator="equal">
      <formula>"þ"</formula>
    </cfRule>
  </conditionalFormatting>
  <conditionalFormatting sqref="G25">
    <cfRule type="cellIs" dxfId="58" priority="3" stopIfTrue="1" operator="equal">
      <formula>"þ"</formula>
    </cfRule>
  </conditionalFormatting>
  <conditionalFormatting sqref="L24:L25">
    <cfRule type="cellIs" dxfId="57" priority="2" stopIfTrue="1" operator="equal">
      <formula>"þ"</formula>
    </cfRule>
  </conditionalFormatting>
  <conditionalFormatting sqref="L24:L25">
    <cfRule type="cellIs" dxfId="56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8984375" style="48" bestFit="1" customWidth="1"/>
    <col min="2" max="2" width="24.59765625" style="48" bestFit="1" customWidth="1"/>
    <col min="3" max="3" width="12.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5.296875" style="43" bestFit="1" customWidth="1"/>
    <col min="16" max="16384" width="8.796875" style="43"/>
  </cols>
  <sheetData>
    <row r="1" spans="1:15" ht="31.8" thickBot="1" x14ac:dyDescent="0.35">
      <c r="A1" s="135" t="s">
        <v>0</v>
      </c>
      <c r="B1" s="131" t="s">
        <v>35</v>
      </c>
      <c r="C1" s="131" t="s">
        <v>36</v>
      </c>
      <c r="D1" s="132" t="s">
        <v>92</v>
      </c>
      <c r="E1" s="134" t="s">
        <v>37</v>
      </c>
      <c r="F1" s="133" t="s">
        <v>91</v>
      </c>
      <c r="G1" s="132" t="s">
        <v>90</v>
      </c>
      <c r="H1" s="131" t="s">
        <v>38</v>
      </c>
      <c r="I1" s="131" t="s">
        <v>39</v>
      </c>
      <c r="J1" s="128" t="s">
        <v>89</v>
      </c>
      <c r="K1" s="130" t="s">
        <v>3</v>
      </c>
      <c r="L1" s="128" t="s">
        <v>26</v>
      </c>
      <c r="M1" s="129" t="s">
        <v>86</v>
      </c>
      <c r="N1" s="128" t="s">
        <v>85</v>
      </c>
      <c r="O1" s="234" t="s">
        <v>88</v>
      </c>
    </row>
    <row r="2" spans="1:15" x14ac:dyDescent="0.3">
      <c r="A2" s="126" t="s">
        <v>152</v>
      </c>
      <c r="B2" s="68" t="s">
        <v>154</v>
      </c>
      <c r="C2" s="44" t="s">
        <v>153</v>
      </c>
      <c r="D2" s="127" t="s">
        <v>82</v>
      </c>
      <c r="E2" s="126">
        <v>6</v>
      </c>
      <c r="F2" s="125">
        <v>2</v>
      </c>
      <c r="G2" s="124">
        <v>2</v>
      </c>
      <c r="H2" s="44">
        <v>0</v>
      </c>
      <c r="I2" s="44">
        <v>0</v>
      </c>
      <c r="J2" s="44">
        <f t="shared" ref="J2:J4" si="0">IF(D2="þ",SUM(E2,G2:I2),SUM(E2,F2,H2,I2))</f>
        <v>8</v>
      </c>
      <c r="K2" s="45">
        <f t="shared" ref="K2:K17" ca="1" si="1">RANDBETWEEN(1,20)</f>
        <v>2</v>
      </c>
      <c r="L2" s="44">
        <f t="shared" ref="L2:L4" ca="1" si="2">SUM(J2:K2)</f>
        <v>10</v>
      </c>
      <c r="M2" s="63">
        <v>20</v>
      </c>
      <c r="N2" s="66" t="str">
        <f t="shared" ref="N2:N4" ca="1" si="3">IF(K2&gt;(M2-1),"þ","ý")</f>
        <v>ý</v>
      </c>
      <c r="O2" s="233"/>
    </row>
    <row r="3" spans="1:15" x14ac:dyDescent="0.3">
      <c r="A3" s="126" t="s">
        <v>152</v>
      </c>
      <c r="B3" s="68" t="s">
        <v>155</v>
      </c>
      <c r="C3" s="44" t="s">
        <v>153</v>
      </c>
      <c r="D3" s="127" t="s">
        <v>82</v>
      </c>
      <c r="E3" s="126">
        <v>6</v>
      </c>
      <c r="F3" s="125">
        <v>2</v>
      </c>
      <c r="G3" s="124">
        <v>2</v>
      </c>
      <c r="H3" s="44">
        <v>0</v>
      </c>
      <c r="I3" s="44">
        <v>0</v>
      </c>
      <c r="J3" s="44">
        <f t="shared" si="0"/>
        <v>8</v>
      </c>
      <c r="K3" s="45">
        <f t="shared" ca="1" si="1"/>
        <v>8</v>
      </c>
      <c r="L3" s="44">
        <f t="shared" ca="1" si="2"/>
        <v>16</v>
      </c>
      <c r="M3" s="63">
        <v>20</v>
      </c>
      <c r="N3" s="66" t="str">
        <f t="shared" ca="1" si="3"/>
        <v>ý</v>
      </c>
      <c r="O3" s="68"/>
    </row>
    <row r="4" spans="1:15" x14ac:dyDescent="0.3">
      <c r="A4" s="126" t="s">
        <v>152</v>
      </c>
      <c r="B4" s="68" t="s">
        <v>156</v>
      </c>
      <c r="C4" s="44" t="s">
        <v>153</v>
      </c>
      <c r="D4" s="127" t="s">
        <v>82</v>
      </c>
      <c r="E4" s="126">
        <v>6</v>
      </c>
      <c r="F4" s="125">
        <v>2</v>
      </c>
      <c r="G4" s="124">
        <v>2</v>
      </c>
      <c r="H4" s="44">
        <v>0</v>
      </c>
      <c r="I4" s="44">
        <v>0</v>
      </c>
      <c r="J4" s="44">
        <f t="shared" si="0"/>
        <v>8</v>
      </c>
      <c r="K4" s="45">
        <f t="shared" ca="1" si="1"/>
        <v>15</v>
      </c>
      <c r="L4" s="44">
        <f t="shared" ca="1" si="2"/>
        <v>23</v>
      </c>
      <c r="M4" s="63">
        <v>20</v>
      </c>
      <c r="N4" s="66" t="str">
        <f t="shared" ca="1" si="3"/>
        <v>ý</v>
      </c>
      <c r="O4" s="68"/>
    </row>
    <row r="5" spans="1:15" x14ac:dyDescent="0.3">
      <c r="A5" s="126" t="s">
        <v>152</v>
      </c>
      <c r="B5" s="68" t="s">
        <v>157</v>
      </c>
      <c r="C5" s="44" t="s">
        <v>153</v>
      </c>
      <c r="D5" s="127" t="s">
        <v>82</v>
      </c>
      <c r="E5" s="126">
        <v>6</v>
      </c>
      <c r="F5" s="125">
        <v>2</v>
      </c>
      <c r="G5" s="124">
        <v>2</v>
      </c>
      <c r="H5" s="44">
        <v>0</v>
      </c>
      <c r="I5" s="44">
        <v>0</v>
      </c>
      <c r="J5" s="44">
        <f t="shared" ref="J5:J9" si="4">IF(D5="þ",SUM(E5,G5:I5),SUM(E5,F5,H5,I5))</f>
        <v>8</v>
      </c>
      <c r="K5" s="45">
        <f t="shared" ca="1" si="1"/>
        <v>15</v>
      </c>
      <c r="L5" s="44">
        <f t="shared" ref="L5:L9" ca="1" si="5">SUM(J5:K5)</f>
        <v>23</v>
      </c>
      <c r="M5" s="63">
        <v>20</v>
      </c>
      <c r="N5" s="66" t="str">
        <f t="shared" ref="N5:N9" ca="1" si="6">IF(K5&gt;(M5-1),"þ","ý")</f>
        <v>ý</v>
      </c>
      <c r="O5" s="68"/>
    </row>
    <row r="6" spans="1:15" x14ac:dyDescent="0.3">
      <c r="A6" s="122" t="s">
        <v>152</v>
      </c>
      <c r="B6" s="46" t="s">
        <v>134</v>
      </c>
      <c r="C6" s="46" t="s">
        <v>134</v>
      </c>
      <c r="D6" s="123" t="s">
        <v>82</v>
      </c>
      <c r="E6" s="122">
        <v>6</v>
      </c>
      <c r="F6" s="121">
        <v>1</v>
      </c>
      <c r="G6" s="120">
        <v>2</v>
      </c>
      <c r="H6" s="46">
        <v>0</v>
      </c>
      <c r="I6" s="46">
        <v>0</v>
      </c>
      <c r="J6" s="46">
        <f t="shared" si="4"/>
        <v>7</v>
      </c>
      <c r="K6" s="47">
        <f t="shared" ca="1" si="1"/>
        <v>16</v>
      </c>
      <c r="L6" s="46">
        <f t="shared" ca="1" si="5"/>
        <v>23</v>
      </c>
      <c r="M6" s="64">
        <v>20</v>
      </c>
      <c r="N6" s="65" t="str">
        <f t="shared" ca="1" si="6"/>
        <v>ý</v>
      </c>
      <c r="O6" s="119"/>
    </row>
    <row r="7" spans="1:15" x14ac:dyDescent="0.3">
      <c r="A7" s="126" t="s">
        <v>148</v>
      </c>
      <c r="B7" s="68" t="s">
        <v>138</v>
      </c>
      <c r="C7" s="44" t="s">
        <v>150</v>
      </c>
      <c r="D7" s="127" t="s">
        <v>82</v>
      </c>
      <c r="E7" s="126">
        <v>4</v>
      </c>
      <c r="F7" s="125">
        <v>1</v>
      </c>
      <c r="G7" s="124">
        <v>3</v>
      </c>
      <c r="H7" s="44">
        <v>1</v>
      </c>
      <c r="I7" s="228">
        <v>-2</v>
      </c>
      <c r="J7" s="44">
        <f t="shared" si="4"/>
        <v>4</v>
      </c>
      <c r="K7" s="45">
        <f t="shared" ca="1" si="1"/>
        <v>9</v>
      </c>
      <c r="L7" s="44">
        <f t="shared" ca="1" si="5"/>
        <v>13</v>
      </c>
      <c r="M7" s="63">
        <v>20</v>
      </c>
      <c r="N7" s="66" t="str">
        <f t="shared" ca="1" si="6"/>
        <v>ý</v>
      </c>
      <c r="O7" s="233" t="s">
        <v>141</v>
      </c>
    </row>
    <row r="8" spans="1:15" x14ac:dyDescent="0.3">
      <c r="A8" s="126" t="s">
        <v>148</v>
      </c>
      <c r="B8" s="68" t="s">
        <v>139</v>
      </c>
      <c r="C8" s="44" t="s">
        <v>135</v>
      </c>
      <c r="D8" s="127" t="s">
        <v>87</v>
      </c>
      <c r="E8" s="126">
        <v>4</v>
      </c>
      <c r="F8" s="125">
        <v>1</v>
      </c>
      <c r="G8" s="124">
        <v>3</v>
      </c>
      <c r="H8" s="44">
        <v>1</v>
      </c>
      <c r="I8" s="228">
        <v>-2</v>
      </c>
      <c r="J8" s="44">
        <f t="shared" si="4"/>
        <v>6</v>
      </c>
      <c r="K8" s="45">
        <f t="shared" ca="1" si="1"/>
        <v>11</v>
      </c>
      <c r="L8" s="44">
        <f t="shared" ca="1" si="5"/>
        <v>17</v>
      </c>
      <c r="M8" s="63">
        <v>20</v>
      </c>
      <c r="N8" s="66" t="str">
        <f t="shared" ca="1" si="6"/>
        <v>ý</v>
      </c>
      <c r="O8" s="68" t="s">
        <v>140</v>
      </c>
    </row>
    <row r="9" spans="1:15" x14ac:dyDescent="0.3">
      <c r="A9" s="122" t="s">
        <v>148</v>
      </c>
      <c r="B9" s="46" t="s">
        <v>134</v>
      </c>
      <c r="C9" s="46" t="s">
        <v>134</v>
      </c>
      <c r="D9" s="123" t="s">
        <v>82</v>
      </c>
      <c r="E9" s="122">
        <v>4</v>
      </c>
      <c r="F9" s="121">
        <v>1</v>
      </c>
      <c r="G9" s="120">
        <v>3</v>
      </c>
      <c r="H9" s="46">
        <v>0</v>
      </c>
      <c r="I9" s="229">
        <v>-2</v>
      </c>
      <c r="J9" s="46">
        <f t="shared" si="4"/>
        <v>3</v>
      </c>
      <c r="K9" s="47">
        <f t="shared" ca="1" si="1"/>
        <v>18</v>
      </c>
      <c r="L9" s="46">
        <f t="shared" ca="1" si="5"/>
        <v>21</v>
      </c>
      <c r="M9" s="64">
        <v>20</v>
      </c>
      <c r="N9" s="65" t="str">
        <f t="shared" ca="1" si="6"/>
        <v>ý</v>
      </c>
      <c r="O9" s="119"/>
    </row>
    <row r="10" spans="1:15" x14ac:dyDescent="0.3">
      <c r="A10" s="126" t="s">
        <v>159</v>
      </c>
      <c r="B10" s="68" t="s">
        <v>163</v>
      </c>
      <c r="C10" s="44" t="s">
        <v>164</v>
      </c>
      <c r="D10" s="127" t="s">
        <v>82</v>
      </c>
      <c r="E10" s="126">
        <v>2</v>
      </c>
      <c r="F10" s="125">
        <v>2</v>
      </c>
      <c r="G10" s="124">
        <v>1</v>
      </c>
      <c r="H10" s="44">
        <v>0</v>
      </c>
      <c r="I10" s="44">
        <v>0</v>
      </c>
      <c r="J10" s="44">
        <f t="shared" ref="J10:J15" si="7">IF(D10="þ",SUM(E10,G10:I10),SUM(E10,F10,H10,I10))</f>
        <v>4</v>
      </c>
      <c r="K10" s="45">
        <f t="shared" ca="1" si="1"/>
        <v>4</v>
      </c>
      <c r="L10" s="44">
        <f t="shared" ref="L10:L15" ca="1" si="8">SUM(J10:K10)</f>
        <v>8</v>
      </c>
      <c r="M10" s="63">
        <v>20</v>
      </c>
      <c r="N10" s="66" t="str">
        <f t="shared" ref="N10:N15" ca="1" si="9">IF(K10&gt;(M10-1),"þ","ý")</f>
        <v>ý</v>
      </c>
      <c r="O10" s="233" t="s">
        <v>171</v>
      </c>
    </row>
    <row r="11" spans="1:15" x14ac:dyDescent="0.3">
      <c r="A11" s="122" t="s">
        <v>159</v>
      </c>
      <c r="B11" s="46" t="s">
        <v>134</v>
      </c>
      <c r="C11" s="46" t="s">
        <v>134</v>
      </c>
      <c r="D11" s="123" t="s">
        <v>82</v>
      </c>
      <c r="E11" s="122">
        <v>2</v>
      </c>
      <c r="F11" s="121">
        <v>2</v>
      </c>
      <c r="G11" s="120">
        <v>1</v>
      </c>
      <c r="H11" s="46">
        <v>0</v>
      </c>
      <c r="I11" s="46">
        <v>0</v>
      </c>
      <c r="J11" s="46">
        <f t="shared" ref="J11" si="10">IF(D11="þ",SUM(E11,G11:I11),SUM(E11,F11,H11,I11))</f>
        <v>4</v>
      </c>
      <c r="K11" s="47">
        <f t="shared" ca="1" si="1"/>
        <v>16</v>
      </c>
      <c r="L11" s="46">
        <f t="shared" ref="L11" ca="1" si="11">SUM(J11:K11)</f>
        <v>20</v>
      </c>
      <c r="M11" s="64">
        <v>20</v>
      </c>
      <c r="N11" s="65" t="str">
        <f t="shared" ref="N11" ca="1" si="12">IF(K11&gt;(M11-1),"þ","ý")</f>
        <v>ý</v>
      </c>
      <c r="O11" s="119"/>
    </row>
    <row r="12" spans="1:15" x14ac:dyDescent="0.3">
      <c r="A12" s="126" t="s">
        <v>160</v>
      </c>
      <c r="B12" s="68" t="s">
        <v>165</v>
      </c>
      <c r="C12" s="44" t="s">
        <v>166</v>
      </c>
      <c r="D12" s="127" t="s">
        <v>82</v>
      </c>
      <c r="E12" s="126">
        <v>1</v>
      </c>
      <c r="F12" s="125">
        <v>0</v>
      </c>
      <c r="G12" s="124">
        <v>-1</v>
      </c>
      <c r="H12" s="44">
        <v>0</v>
      </c>
      <c r="I12" s="44">
        <v>0</v>
      </c>
      <c r="J12" s="44">
        <f t="shared" si="7"/>
        <v>1</v>
      </c>
      <c r="K12" s="45">
        <f t="shared" ca="1" si="1"/>
        <v>5</v>
      </c>
      <c r="L12" s="44">
        <f t="shared" ca="1" si="8"/>
        <v>6</v>
      </c>
      <c r="M12" s="63">
        <v>20</v>
      </c>
      <c r="N12" s="66" t="str">
        <f t="shared" ca="1" si="9"/>
        <v>ý</v>
      </c>
      <c r="O12" s="68" t="s">
        <v>172</v>
      </c>
    </row>
    <row r="13" spans="1:15" x14ac:dyDescent="0.3">
      <c r="A13" s="122" t="s">
        <v>160</v>
      </c>
      <c r="B13" s="46" t="s">
        <v>134</v>
      </c>
      <c r="C13" s="46" t="s">
        <v>134</v>
      </c>
      <c r="D13" s="123" t="s">
        <v>82</v>
      </c>
      <c r="E13" s="122">
        <v>1</v>
      </c>
      <c r="F13" s="121">
        <v>0</v>
      </c>
      <c r="G13" s="120">
        <v>-1</v>
      </c>
      <c r="H13" s="46">
        <v>0</v>
      </c>
      <c r="I13" s="46">
        <v>0</v>
      </c>
      <c r="J13" s="46">
        <f t="shared" si="7"/>
        <v>1</v>
      </c>
      <c r="K13" s="47">
        <f t="shared" ca="1" si="1"/>
        <v>1</v>
      </c>
      <c r="L13" s="46">
        <f t="shared" ca="1" si="8"/>
        <v>2</v>
      </c>
      <c r="M13" s="64">
        <v>20</v>
      </c>
      <c r="N13" s="65" t="str">
        <f t="shared" ca="1" si="9"/>
        <v>ý</v>
      </c>
      <c r="O13" s="119"/>
    </row>
    <row r="14" spans="1:15" x14ac:dyDescent="0.3">
      <c r="A14" s="126" t="s">
        <v>161</v>
      </c>
      <c r="B14" s="68" t="s">
        <v>165</v>
      </c>
      <c r="C14" s="44" t="s">
        <v>166</v>
      </c>
      <c r="D14" s="127" t="s">
        <v>82</v>
      </c>
      <c r="E14" s="126">
        <v>1</v>
      </c>
      <c r="F14" s="125">
        <v>0</v>
      </c>
      <c r="G14" s="124">
        <v>-1</v>
      </c>
      <c r="H14" s="44">
        <v>0</v>
      </c>
      <c r="I14" s="44">
        <v>0</v>
      </c>
      <c r="J14" s="44">
        <f t="shared" si="7"/>
        <v>1</v>
      </c>
      <c r="K14" s="45">
        <f t="shared" ca="1" si="1"/>
        <v>15</v>
      </c>
      <c r="L14" s="44">
        <f t="shared" ca="1" si="8"/>
        <v>16</v>
      </c>
      <c r="M14" s="63">
        <v>20</v>
      </c>
      <c r="N14" s="66" t="str">
        <f t="shared" ca="1" si="9"/>
        <v>ý</v>
      </c>
      <c r="O14" s="68" t="s">
        <v>170</v>
      </c>
    </row>
    <row r="15" spans="1:15" x14ac:dyDescent="0.3">
      <c r="A15" s="122" t="s">
        <v>161</v>
      </c>
      <c r="B15" s="46" t="s">
        <v>134</v>
      </c>
      <c r="C15" s="46" t="s">
        <v>134</v>
      </c>
      <c r="D15" s="123" t="s">
        <v>82</v>
      </c>
      <c r="E15" s="122">
        <v>1</v>
      </c>
      <c r="F15" s="121">
        <v>0</v>
      </c>
      <c r="G15" s="120">
        <v>-1</v>
      </c>
      <c r="H15" s="46">
        <v>0</v>
      </c>
      <c r="I15" s="46">
        <v>0</v>
      </c>
      <c r="J15" s="46">
        <f t="shared" si="7"/>
        <v>1</v>
      </c>
      <c r="K15" s="47">
        <f t="shared" ca="1" si="1"/>
        <v>19</v>
      </c>
      <c r="L15" s="46">
        <f t="shared" ca="1" si="8"/>
        <v>20</v>
      </c>
      <c r="M15" s="64">
        <v>20</v>
      </c>
      <c r="N15" s="65" t="str">
        <f t="shared" ca="1" si="9"/>
        <v>ý</v>
      </c>
      <c r="O15" s="119"/>
    </row>
    <row r="16" spans="1:15" x14ac:dyDescent="0.3">
      <c r="A16" s="126" t="s">
        <v>162</v>
      </c>
      <c r="B16" s="68" t="s">
        <v>167</v>
      </c>
      <c r="C16" s="44" t="s">
        <v>168</v>
      </c>
      <c r="D16" s="127" t="s">
        <v>87</v>
      </c>
      <c r="E16" s="126">
        <v>3</v>
      </c>
      <c r="F16" s="125">
        <v>1</v>
      </c>
      <c r="G16" s="124">
        <v>3</v>
      </c>
      <c r="H16" s="44">
        <v>0</v>
      </c>
      <c r="I16" s="44">
        <v>0</v>
      </c>
      <c r="J16" s="44">
        <f t="shared" ref="J16:J17" si="13">IF(D16="þ",SUM(E16,G16:I16),SUM(E16,F16,H16,I16))</f>
        <v>6</v>
      </c>
      <c r="K16" s="45">
        <f t="shared" ca="1" si="1"/>
        <v>13</v>
      </c>
      <c r="L16" s="44">
        <f t="shared" ref="L16:L17" ca="1" si="14">SUM(J16:K16)</f>
        <v>19</v>
      </c>
      <c r="M16" s="63">
        <v>20</v>
      </c>
      <c r="N16" s="66" t="str">
        <f t="shared" ref="N16:N17" ca="1" si="15">IF(K16&gt;(M16-1),"þ","ý")</f>
        <v>ý</v>
      </c>
      <c r="O16" s="68" t="s">
        <v>173</v>
      </c>
    </row>
    <row r="17" spans="1:15" x14ac:dyDescent="0.3">
      <c r="A17" s="122" t="s">
        <v>162</v>
      </c>
      <c r="B17" s="46" t="s">
        <v>134</v>
      </c>
      <c r="C17" s="46" t="s">
        <v>134</v>
      </c>
      <c r="D17" s="123" t="s">
        <v>82</v>
      </c>
      <c r="E17" s="122">
        <v>3</v>
      </c>
      <c r="F17" s="121">
        <v>1</v>
      </c>
      <c r="G17" s="120">
        <v>3</v>
      </c>
      <c r="H17" s="46">
        <v>0</v>
      </c>
      <c r="I17" s="46">
        <v>0</v>
      </c>
      <c r="J17" s="46">
        <f t="shared" si="13"/>
        <v>4</v>
      </c>
      <c r="K17" s="47">
        <f t="shared" ca="1" si="1"/>
        <v>19</v>
      </c>
      <c r="L17" s="46">
        <f t="shared" ca="1" si="14"/>
        <v>23</v>
      </c>
      <c r="M17" s="64">
        <v>20</v>
      </c>
      <c r="N17" s="65" t="str">
        <f t="shared" ca="1" si="15"/>
        <v>ý</v>
      </c>
      <c r="O17" s="119"/>
    </row>
  </sheetData>
  <conditionalFormatting sqref="D6">
    <cfRule type="cellIs" dxfId="55" priority="130" operator="equal">
      <formula>"þ"</formula>
    </cfRule>
  </conditionalFormatting>
  <conditionalFormatting sqref="N6">
    <cfRule type="cellIs" dxfId="54" priority="131" operator="equal">
      <formula>"þ"</formula>
    </cfRule>
  </conditionalFormatting>
  <conditionalFormatting sqref="K6:K9">
    <cfRule type="cellIs" dxfId="53" priority="48" operator="greaterThanOrEqual">
      <formula>$M6</formula>
    </cfRule>
  </conditionalFormatting>
  <conditionalFormatting sqref="D3">
    <cfRule type="cellIs" dxfId="52" priority="37" operator="equal">
      <formula>"þ"</formula>
    </cfRule>
  </conditionalFormatting>
  <conditionalFormatting sqref="N3">
    <cfRule type="cellIs" dxfId="51" priority="38" operator="equal">
      <formula>"þ"</formula>
    </cfRule>
  </conditionalFormatting>
  <conditionalFormatting sqref="K2:K6">
    <cfRule type="cellIs" dxfId="50" priority="36" operator="greaterThanOrEqual">
      <formula>$M2</formula>
    </cfRule>
  </conditionalFormatting>
  <conditionalFormatting sqref="N5">
    <cfRule type="cellIs" dxfId="49" priority="44" operator="equal">
      <formula>"þ"</formula>
    </cfRule>
  </conditionalFormatting>
  <conditionalFormatting sqref="D5">
    <cfRule type="cellIs" dxfId="48" priority="43" operator="equal">
      <formula>"þ"</formula>
    </cfRule>
  </conditionalFormatting>
  <conditionalFormatting sqref="N2">
    <cfRule type="cellIs" dxfId="47" priority="42" operator="equal">
      <formula>"þ"</formula>
    </cfRule>
  </conditionalFormatting>
  <conditionalFormatting sqref="D2">
    <cfRule type="cellIs" dxfId="46" priority="41" operator="equal">
      <formula>"þ"</formula>
    </cfRule>
  </conditionalFormatting>
  <conditionalFormatting sqref="N4">
    <cfRule type="cellIs" dxfId="45" priority="40" operator="equal">
      <formula>"þ"</formula>
    </cfRule>
  </conditionalFormatting>
  <conditionalFormatting sqref="D4">
    <cfRule type="cellIs" dxfId="44" priority="39" operator="equal">
      <formula>"þ"</formula>
    </cfRule>
  </conditionalFormatting>
  <conditionalFormatting sqref="N6">
    <cfRule type="cellIs" dxfId="43" priority="35" operator="equal">
      <formula>"þ"</formula>
    </cfRule>
  </conditionalFormatting>
  <conditionalFormatting sqref="D6">
    <cfRule type="cellIs" dxfId="42" priority="34" operator="equal">
      <formula>"þ"</formula>
    </cfRule>
  </conditionalFormatting>
  <conditionalFormatting sqref="N5">
    <cfRule type="cellIs" dxfId="41" priority="33" operator="equal">
      <formula>"þ"</formula>
    </cfRule>
  </conditionalFormatting>
  <conditionalFormatting sqref="D5">
    <cfRule type="cellIs" dxfId="40" priority="32" operator="equal">
      <formula>"þ"</formula>
    </cfRule>
  </conditionalFormatting>
  <conditionalFormatting sqref="N9">
    <cfRule type="cellIs" dxfId="39" priority="31" operator="equal">
      <formula>"þ"</formula>
    </cfRule>
  </conditionalFormatting>
  <conditionalFormatting sqref="D9">
    <cfRule type="cellIs" dxfId="38" priority="30" operator="equal">
      <formula>"þ"</formula>
    </cfRule>
  </conditionalFormatting>
  <conditionalFormatting sqref="N7">
    <cfRule type="cellIs" dxfId="37" priority="29" operator="equal">
      <formula>"þ"</formula>
    </cfRule>
  </conditionalFormatting>
  <conditionalFormatting sqref="D7">
    <cfRule type="cellIs" dxfId="36" priority="28" operator="equal">
      <formula>"þ"</formula>
    </cfRule>
  </conditionalFormatting>
  <conditionalFormatting sqref="N8">
    <cfRule type="cellIs" dxfId="35" priority="27" operator="equal">
      <formula>"þ"</formula>
    </cfRule>
  </conditionalFormatting>
  <conditionalFormatting sqref="D8">
    <cfRule type="cellIs" dxfId="34" priority="26" operator="equal">
      <formula>"þ"</formula>
    </cfRule>
  </conditionalFormatting>
  <conditionalFormatting sqref="N13">
    <cfRule type="cellIs" dxfId="33" priority="22" operator="equal">
      <formula>"þ"</formula>
    </cfRule>
  </conditionalFormatting>
  <conditionalFormatting sqref="D13">
    <cfRule type="cellIs" dxfId="32" priority="13" operator="equal">
      <formula>"þ"</formula>
    </cfRule>
  </conditionalFormatting>
  <conditionalFormatting sqref="N10">
    <cfRule type="cellIs" dxfId="31" priority="20" operator="equal">
      <formula>"þ"</formula>
    </cfRule>
  </conditionalFormatting>
  <conditionalFormatting sqref="D10">
    <cfRule type="cellIs" dxfId="30" priority="19" operator="equal">
      <formula>"þ"</formula>
    </cfRule>
  </conditionalFormatting>
  <conditionalFormatting sqref="N12">
    <cfRule type="cellIs" dxfId="29" priority="18" operator="equal">
      <formula>"þ"</formula>
    </cfRule>
  </conditionalFormatting>
  <conditionalFormatting sqref="D12">
    <cfRule type="cellIs" dxfId="28" priority="17" operator="equal">
      <formula>"þ"</formula>
    </cfRule>
  </conditionalFormatting>
  <conditionalFormatting sqref="N14">
    <cfRule type="cellIs" dxfId="27" priority="9" operator="equal">
      <formula>"þ"</formula>
    </cfRule>
  </conditionalFormatting>
  <conditionalFormatting sqref="K10 K12:K13">
    <cfRule type="cellIs" dxfId="26" priority="14" operator="greaterThanOrEqual">
      <formula>$M10</formula>
    </cfRule>
  </conditionalFormatting>
  <conditionalFormatting sqref="N11">
    <cfRule type="cellIs" dxfId="25" priority="12" operator="equal">
      <formula>"þ"</formula>
    </cfRule>
  </conditionalFormatting>
  <conditionalFormatting sqref="K11">
    <cfRule type="cellIs" dxfId="24" priority="11" operator="greaterThanOrEqual">
      <formula>$M11</formula>
    </cfRule>
  </conditionalFormatting>
  <conditionalFormatting sqref="D11">
    <cfRule type="cellIs" dxfId="23" priority="10" operator="equal">
      <formula>"þ"</formula>
    </cfRule>
  </conditionalFormatting>
  <conditionalFormatting sqref="N15">
    <cfRule type="cellIs" dxfId="22" priority="7" operator="equal">
      <formula>"þ"</formula>
    </cfRule>
  </conditionalFormatting>
  <conditionalFormatting sqref="D15">
    <cfRule type="cellIs" dxfId="21" priority="6" operator="equal">
      <formula>"þ"</formula>
    </cfRule>
  </conditionalFormatting>
  <conditionalFormatting sqref="N16">
    <cfRule type="cellIs" dxfId="20" priority="5" operator="equal">
      <formula>"þ"</formula>
    </cfRule>
  </conditionalFormatting>
  <conditionalFormatting sqref="D16">
    <cfRule type="cellIs" dxfId="19" priority="4" operator="equal">
      <formula>"þ"</formula>
    </cfRule>
  </conditionalFormatting>
  <conditionalFormatting sqref="N17">
    <cfRule type="cellIs" dxfId="18" priority="3" operator="equal">
      <formula>"þ"</formula>
    </cfRule>
  </conditionalFormatting>
  <conditionalFormatting sqref="D17">
    <cfRule type="cellIs" dxfId="17" priority="2" operator="equal">
      <formula>"þ"</formula>
    </cfRule>
  </conditionalFormatting>
  <conditionalFormatting sqref="D14">
    <cfRule type="cellIs" dxfId="1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3.8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16.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65</v>
      </c>
      <c r="C1" s="87" t="s">
        <v>40</v>
      </c>
      <c r="D1" s="88" t="s">
        <v>3</v>
      </c>
      <c r="E1" s="87" t="s">
        <v>149</v>
      </c>
      <c r="F1" s="18"/>
      <c r="G1" s="87" t="s">
        <v>0</v>
      </c>
      <c r="H1" s="87" t="s">
        <v>106</v>
      </c>
      <c r="I1" s="87" t="s">
        <v>40</v>
      </c>
      <c r="J1" s="88" t="s">
        <v>3</v>
      </c>
      <c r="K1" s="87" t="s">
        <v>149</v>
      </c>
    </row>
    <row r="2" spans="1:11" x14ac:dyDescent="0.3">
      <c r="A2" s="183" t="s">
        <v>152</v>
      </c>
      <c r="B2" s="5" t="s">
        <v>41</v>
      </c>
      <c r="C2" s="200">
        <v>3</v>
      </c>
      <c r="D2" s="90">
        <f t="shared" ref="D2:D19" ca="1" si="0">RANDBETWEEN(1,20)</f>
        <v>3</v>
      </c>
      <c r="E2" s="89">
        <f t="shared" ref="E2:E7" ca="1" si="1">D2+C2</f>
        <v>6</v>
      </c>
      <c r="G2" s="187" t="s">
        <v>101</v>
      </c>
      <c r="H2" s="179" t="s">
        <v>117</v>
      </c>
      <c r="I2" s="180">
        <v>4</v>
      </c>
      <c r="J2" s="90">
        <f t="shared" ref="J2:J4" ca="1" si="2">RANDBETWEEN(1,20)</f>
        <v>17</v>
      </c>
      <c r="K2" s="89">
        <f t="shared" ref="K2" ca="1" si="3">J2+I2</f>
        <v>21</v>
      </c>
    </row>
    <row r="3" spans="1:11" x14ac:dyDescent="0.3">
      <c r="A3" s="182" t="s">
        <v>152</v>
      </c>
      <c r="B3" s="5" t="s">
        <v>42</v>
      </c>
      <c r="C3" s="200">
        <v>4</v>
      </c>
      <c r="D3" s="45">
        <f t="shared" ca="1" si="0"/>
        <v>1</v>
      </c>
      <c r="E3" s="44">
        <f t="shared" ca="1" si="1"/>
        <v>5</v>
      </c>
      <c r="G3" s="187" t="s">
        <v>102</v>
      </c>
      <c r="H3" s="179" t="s">
        <v>107</v>
      </c>
      <c r="I3" s="188">
        <v>2</v>
      </c>
      <c r="J3" s="189">
        <f t="shared" ca="1" si="2"/>
        <v>6</v>
      </c>
      <c r="K3" s="190">
        <f t="shared" ref="K3" ca="1" si="4">J3+I3</f>
        <v>8</v>
      </c>
    </row>
    <row r="4" spans="1:11" x14ac:dyDescent="0.3">
      <c r="A4" s="184" t="s">
        <v>152</v>
      </c>
      <c r="B4" s="91" t="s">
        <v>43</v>
      </c>
      <c r="C4" s="201">
        <v>9</v>
      </c>
      <c r="D4" s="47">
        <f t="shared" ca="1" si="0"/>
        <v>17</v>
      </c>
      <c r="E4" s="46">
        <f t="shared" ca="1" si="1"/>
        <v>26</v>
      </c>
      <c r="G4" s="187"/>
      <c r="H4" s="179"/>
      <c r="I4" s="188"/>
      <c r="J4" s="189">
        <f t="shared" ca="1" si="2"/>
        <v>14</v>
      </c>
      <c r="K4" s="190">
        <f t="shared" ref="K4" ca="1" si="5">J4+I4</f>
        <v>14</v>
      </c>
    </row>
    <row r="5" spans="1:11" x14ac:dyDescent="0.3">
      <c r="A5" s="183" t="s">
        <v>148</v>
      </c>
      <c r="B5" s="5" t="s">
        <v>41</v>
      </c>
      <c r="C5" s="230">
        <f>6-2</f>
        <v>4</v>
      </c>
      <c r="D5" s="90">
        <f t="shared" ca="1" si="0"/>
        <v>16</v>
      </c>
      <c r="E5" s="89">
        <f t="shared" ca="1" si="1"/>
        <v>20</v>
      </c>
      <c r="G5" s="185"/>
      <c r="H5" s="5"/>
      <c r="I5" s="92"/>
      <c r="J5" s="45">
        <f ca="1">RANDBETWEEN(1,20)</f>
        <v>13</v>
      </c>
      <c r="K5" s="44">
        <f ca="1">J5+I5</f>
        <v>13</v>
      </c>
    </row>
    <row r="6" spans="1:11" x14ac:dyDescent="0.3">
      <c r="A6" s="182" t="s">
        <v>148</v>
      </c>
      <c r="B6" s="5" t="s">
        <v>42</v>
      </c>
      <c r="C6" s="230">
        <f>4-2</f>
        <v>2</v>
      </c>
      <c r="D6" s="45">
        <f t="shared" ca="1" si="0"/>
        <v>15</v>
      </c>
      <c r="E6" s="44">
        <f t="shared" ca="1" si="1"/>
        <v>17</v>
      </c>
      <c r="G6" s="185"/>
      <c r="H6" s="5"/>
      <c r="I6" s="92"/>
      <c r="J6" s="45">
        <f ca="1">RANDBETWEEN(1,20)</f>
        <v>13</v>
      </c>
      <c r="K6" s="44">
        <f ca="1">J6+I6</f>
        <v>13</v>
      </c>
    </row>
    <row r="7" spans="1:11" x14ac:dyDescent="0.3">
      <c r="A7" s="184" t="s">
        <v>148</v>
      </c>
      <c r="B7" s="91" t="s">
        <v>43</v>
      </c>
      <c r="C7" s="231">
        <f>4-2</f>
        <v>2</v>
      </c>
      <c r="D7" s="47">
        <f t="shared" ca="1" si="0"/>
        <v>14</v>
      </c>
      <c r="E7" s="46">
        <f t="shared" ca="1" si="1"/>
        <v>16</v>
      </c>
      <c r="G7" s="186"/>
      <c r="H7" s="91"/>
      <c r="I7" s="93"/>
      <c r="J7" s="47">
        <f ca="1">RANDBETWEEN(1,20)</f>
        <v>10</v>
      </c>
      <c r="K7" s="46">
        <f ca="1">J7+I7</f>
        <v>10</v>
      </c>
    </row>
    <row r="8" spans="1:11" x14ac:dyDescent="0.3">
      <c r="A8" s="183" t="s">
        <v>159</v>
      </c>
      <c r="B8" s="5" t="s">
        <v>41</v>
      </c>
      <c r="C8" s="200">
        <v>1</v>
      </c>
      <c r="D8" s="90">
        <f t="shared" ca="1" si="0"/>
        <v>4</v>
      </c>
      <c r="E8" s="89">
        <f t="shared" ref="E8:E10" ca="1" si="6">D8+C8</f>
        <v>5</v>
      </c>
      <c r="G8" s="186"/>
      <c r="H8" s="91" t="s">
        <v>128</v>
      </c>
      <c r="I8" s="93">
        <v>8</v>
      </c>
      <c r="J8" s="47">
        <f ca="1">RANDBETWEEN(1,20)</f>
        <v>1</v>
      </c>
      <c r="K8" s="46">
        <f t="shared" ref="K8" ca="1" si="7">J8+I8</f>
        <v>9</v>
      </c>
    </row>
    <row r="9" spans="1:11" x14ac:dyDescent="0.3">
      <c r="A9" s="182" t="s">
        <v>159</v>
      </c>
      <c r="B9" s="5" t="s">
        <v>42</v>
      </c>
      <c r="C9" s="200">
        <v>4</v>
      </c>
      <c r="D9" s="45">
        <f t="shared" ca="1" si="0"/>
        <v>4</v>
      </c>
      <c r="E9" s="44">
        <f t="shared" ca="1" si="6"/>
        <v>8</v>
      </c>
    </row>
    <row r="10" spans="1:11" x14ac:dyDescent="0.3">
      <c r="A10" s="184" t="s">
        <v>159</v>
      </c>
      <c r="B10" s="91" t="s">
        <v>43</v>
      </c>
      <c r="C10" s="201">
        <v>2</v>
      </c>
      <c r="D10" s="47">
        <f t="shared" ca="1" si="0"/>
        <v>1</v>
      </c>
      <c r="E10" s="46">
        <f t="shared" ca="1" si="6"/>
        <v>3</v>
      </c>
    </row>
    <row r="11" spans="1:11" x14ac:dyDescent="0.3">
      <c r="A11" s="183" t="s">
        <v>160</v>
      </c>
      <c r="B11" s="5" t="s">
        <v>41</v>
      </c>
      <c r="C11" s="200">
        <v>5</v>
      </c>
      <c r="D11" s="90">
        <f t="shared" ca="1" si="0"/>
        <v>6</v>
      </c>
      <c r="E11" s="89">
        <f t="shared" ref="E11:E19" ca="1" si="8">D11+C11</f>
        <v>11</v>
      </c>
    </row>
    <row r="12" spans="1:11" x14ac:dyDescent="0.3">
      <c r="A12" s="182" t="s">
        <v>160</v>
      </c>
      <c r="B12" s="5" t="s">
        <v>42</v>
      </c>
      <c r="C12" s="200">
        <v>-1</v>
      </c>
      <c r="D12" s="45">
        <f t="shared" ca="1" si="0"/>
        <v>17</v>
      </c>
      <c r="E12" s="44">
        <f t="shared" ca="1" si="8"/>
        <v>16</v>
      </c>
    </row>
    <row r="13" spans="1:11" x14ac:dyDescent="0.3">
      <c r="A13" s="184" t="s">
        <v>160</v>
      </c>
      <c r="B13" s="91" t="s">
        <v>43</v>
      </c>
      <c r="C13" s="201">
        <v>0</v>
      </c>
      <c r="D13" s="47">
        <f t="shared" ca="1" si="0"/>
        <v>20</v>
      </c>
      <c r="E13" s="46">
        <f t="shared" ca="1" si="8"/>
        <v>20</v>
      </c>
    </row>
    <row r="14" spans="1:11" x14ac:dyDescent="0.3">
      <c r="A14" s="183" t="s">
        <v>161</v>
      </c>
      <c r="B14" s="5" t="s">
        <v>41</v>
      </c>
      <c r="C14" s="200">
        <v>1</v>
      </c>
      <c r="D14" s="90">
        <f t="shared" ca="1" si="0"/>
        <v>19</v>
      </c>
      <c r="E14" s="89">
        <f t="shared" ca="1" si="8"/>
        <v>20</v>
      </c>
    </row>
    <row r="15" spans="1:11" x14ac:dyDescent="0.3">
      <c r="A15" s="182" t="s">
        <v>161</v>
      </c>
      <c r="B15" s="5" t="s">
        <v>42</v>
      </c>
      <c r="C15" s="200">
        <v>1</v>
      </c>
      <c r="D15" s="45">
        <f t="shared" ca="1" si="0"/>
        <v>1</v>
      </c>
      <c r="E15" s="44">
        <f t="shared" ca="1" si="8"/>
        <v>2</v>
      </c>
    </row>
    <row r="16" spans="1:11" x14ac:dyDescent="0.3">
      <c r="A16" s="184" t="s">
        <v>161</v>
      </c>
      <c r="B16" s="91" t="s">
        <v>43</v>
      </c>
      <c r="C16" s="201">
        <v>1</v>
      </c>
      <c r="D16" s="47">
        <f t="shared" ca="1" si="0"/>
        <v>10</v>
      </c>
      <c r="E16" s="46">
        <f t="shared" ca="1" si="8"/>
        <v>11</v>
      </c>
    </row>
    <row r="17" spans="1:5" x14ac:dyDescent="0.3">
      <c r="A17" s="183" t="s">
        <v>162</v>
      </c>
      <c r="B17" s="5" t="s">
        <v>41</v>
      </c>
      <c r="C17" s="200">
        <v>6</v>
      </c>
      <c r="D17" s="90">
        <f t="shared" ca="1" si="0"/>
        <v>14</v>
      </c>
      <c r="E17" s="89">
        <f t="shared" ca="1" si="8"/>
        <v>20</v>
      </c>
    </row>
    <row r="18" spans="1:5" x14ac:dyDescent="0.3">
      <c r="A18" s="182" t="s">
        <v>162</v>
      </c>
      <c r="B18" s="5" t="s">
        <v>42</v>
      </c>
      <c r="C18" s="200">
        <v>5</v>
      </c>
      <c r="D18" s="45">
        <f t="shared" ca="1" si="0"/>
        <v>8</v>
      </c>
      <c r="E18" s="44">
        <f t="shared" ca="1" si="8"/>
        <v>13</v>
      </c>
    </row>
    <row r="19" spans="1:5" x14ac:dyDescent="0.3">
      <c r="A19" s="184" t="s">
        <v>162</v>
      </c>
      <c r="B19" s="91" t="s">
        <v>43</v>
      </c>
      <c r="C19" s="201">
        <v>4</v>
      </c>
      <c r="D19" s="47">
        <f t="shared" ca="1" si="0"/>
        <v>6</v>
      </c>
      <c r="E19" s="46">
        <f t="shared" ca="1" si="8"/>
        <v>10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6" t="s">
        <v>111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92" t="s">
        <v>116</v>
      </c>
    </row>
    <row r="2" spans="1:31" ht="18.600000000000001" thickTop="1" x14ac:dyDescent="0.3">
      <c r="A2" s="153" t="s">
        <v>101</v>
      </c>
      <c r="B2" s="177">
        <v>1</v>
      </c>
      <c r="C2" s="94">
        <v>12</v>
      </c>
      <c r="D2" s="117">
        <v>22</v>
      </c>
      <c r="E2" s="99">
        <v>24</v>
      </c>
      <c r="F2" s="154">
        <v>0</v>
      </c>
      <c r="G2" s="181" t="s">
        <v>113</v>
      </c>
      <c r="H2" s="155">
        <v>5</v>
      </c>
      <c r="I2" s="156">
        <v>15</v>
      </c>
      <c r="J2" s="157"/>
      <c r="K2" s="158"/>
      <c r="L2" s="152">
        <v>2</v>
      </c>
      <c r="M2" s="159"/>
      <c r="N2" s="175" t="s">
        <v>110</v>
      </c>
      <c r="O2" s="160"/>
      <c r="P2" s="161"/>
      <c r="Q2" s="171" t="s">
        <v>100</v>
      </c>
      <c r="R2" s="167"/>
      <c r="S2" s="173" t="s">
        <v>100</v>
      </c>
      <c r="T2" s="162"/>
      <c r="U2" s="163"/>
      <c r="V2" s="95"/>
      <c r="W2" s="96">
        <f t="shared" ref="W2:W7" si="0">SUM(I2:V2)</f>
        <v>17</v>
      </c>
      <c r="X2" s="164"/>
      <c r="Y2" s="165"/>
      <c r="Z2" s="166">
        <v>6</v>
      </c>
      <c r="AA2" s="97">
        <v>45</v>
      </c>
      <c r="AB2" s="56">
        <f t="shared" ref="AB2:AB4" si="1">SUM(Z2:AA2)-(W2+X2)</f>
        <v>34</v>
      </c>
      <c r="AC2" s="150">
        <f t="shared" ref="AC2:AC4" si="2">SMALL(AA2:AB2,1)+Y2</f>
        <v>34</v>
      </c>
      <c r="AE2" s="193"/>
    </row>
    <row r="3" spans="1:31" ht="18" x14ac:dyDescent="0.3">
      <c r="A3" s="98" t="s">
        <v>102</v>
      </c>
      <c r="B3" s="178">
        <v>1</v>
      </c>
      <c r="C3" s="94">
        <v>12</v>
      </c>
      <c r="D3" s="117">
        <v>18</v>
      </c>
      <c r="E3" s="99">
        <v>20</v>
      </c>
      <c r="F3" s="100">
        <v>0</v>
      </c>
      <c r="G3" s="101" t="s">
        <v>64</v>
      </c>
      <c r="H3" s="102">
        <v>0</v>
      </c>
      <c r="I3" s="103">
        <v>18</v>
      </c>
      <c r="J3" s="104">
        <v>9</v>
      </c>
      <c r="K3" s="105"/>
      <c r="L3" s="152"/>
      <c r="M3" s="106"/>
      <c r="N3" s="107"/>
      <c r="O3" s="108"/>
      <c r="P3" s="109"/>
      <c r="Q3" s="172" t="s">
        <v>100</v>
      </c>
      <c r="R3" s="118"/>
      <c r="S3" s="111"/>
      <c r="T3" s="112"/>
      <c r="U3" s="113"/>
      <c r="V3" s="95"/>
      <c r="W3" s="96">
        <f t="shared" si="0"/>
        <v>27</v>
      </c>
      <c r="X3" s="114"/>
      <c r="Y3" s="115"/>
      <c r="Z3" s="116">
        <v>26</v>
      </c>
      <c r="AA3" s="97">
        <v>48</v>
      </c>
      <c r="AB3" s="56">
        <f t="shared" si="1"/>
        <v>47</v>
      </c>
      <c r="AC3" s="150">
        <f t="shared" si="2"/>
        <v>47</v>
      </c>
      <c r="AE3" s="194"/>
    </row>
    <row r="4" spans="1:31" ht="18" x14ac:dyDescent="0.3">
      <c r="A4" s="98" t="s">
        <v>103</v>
      </c>
      <c r="B4" s="178">
        <v>1</v>
      </c>
      <c r="C4" s="94">
        <v>14</v>
      </c>
      <c r="D4" s="202">
        <f>15+4</f>
        <v>19</v>
      </c>
      <c r="E4" s="191">
        <f>18+4</f>
        <v>22</v>
      </c>
      <c r="F4" s="100">
        <v>0</v>
      </c>
      <c r="G4" s="149" t="s">
        <v>64</v>
      </c>
      <c r="H4" s="102">
        <v>0</v>
      </c>
      <c r="I4" s="103">
        <v>4</v>
      </c>
      <c r="J4" s="104"/>
      <c r="K4" s="105"/>
      <c r="L4" s="152"/>
      <c r="M4" s="174"/>
      <c r="N4" s="107"/>
      <c r="O4" s="108"/>
      <c r="P4" s="109"/>
      <c r="Q4" s="172" t="s">
        <v>100</v>
      </c>
      <c r="R4" s="168" t="s">
        <v>100</v>
      </c>
      <c r="S4" s="111"/>
      <c r="T4" s="112"/>
      <c r="U4" s="113"/>
      <c r="V4" s="95"/>
      <c r="W4" s="96">
        <f t="shared" si="0"/>
        <v>4</v>
      </c>
      <c r="X4" s="114"/>
      <c r="Y4" s="115"/>
      <c r="Z4" s="116">
        <v>4</v>
      </c>
      <c r="AA4" s="97">
        <v>48</v>
      </c>
      <c r="AB4" s="56">
        <f t="shared" si="1"/>
        <v>48</v>
      </c>
      <c r="AC4" s="150">
        <f t="shared" si="2"/>
        <v>48</v>
      </c>
      <c r="AE4" s="194"/>
    </row>
    <row r="5" spans="1:31" ht="18" x14ac:dyDescent="0.3">
      <c r="A5" s="98" t="s">
        <v>118</v>
      </c>
      <c r="B5" s="178">
        <v>1</v>
      </c>
      <c r="C5" s="232">
        <f>11+1</f>
        <v>12</v>
      </c>
      <c r="D5" s="117">
        <v>16</v>
      </c>
      <c r="E5" s="191">
        <f>17+1</f>
        <v>18</v>
      </c>
      <c r="F5" s="100">
        <v>0</v>
      </c>
      <c r="G5" s="149" t="s">
        <v>64</v>
      </c>
      <c r="H5" s="102">
        <v>0</v>
      </c>
      <c r="I5" s="103">
        <v>3</v>
      </c>
      <c r="J5" s="104"/>
      <c r="K5" s="105"/>
      <c r="L5" s="152"/>
      <c r="M5" s="174"/>
      <c r="N5" s="107"/>
      <c r="O5" s="108"/>
      <c r="P5" s="109"/>
      <c r="Q5" s="172" t="s">
        <v>100</v>
      </c>
      <c r="R5" s="118"/>
      <c r="S5" s="111"/>
      <c r="T5" s="112"/>
      <c r="U5" s="113"/>
      <c r="V5" s="95"/>
      <c r="W5" s="96">
        <f t="shared" si="0"/>
        <v>3</v>
      </c>
      <c r="X5" s="114"/>
      <c r="Y5" s="115"/>
      <c r="Z5" s="116"/>
      <c r="AA5" s="97">
        <v>36</v>
      </c>
      <c r="AB5" s="56">
        <f t="shared" ref="AB5" si="3">SUM(Z5:AA5)-(W5+X5)</f>
        <v>33</v>
      </c>
      <c r="AC5" s="150">
        <f t="shared" ref="AC5" si="4">SMALL(AA5:AB5,1)+Y5</f>
        <v>33</v>
      </c>
      <c r="AE5" s="194"/>
    </row>
    <row r="6" spans="1:31" ht="18" x14ac:dyDescent="0.3">
      <c r="A6" s="206" t="s">
        <v>143</v>
      </c>
      <c r="B6" s="207">
        <v>1</v>
      </c>
      <c r="C6" s="94">
        <v>15</v>
      </c>
      <c r="D6" s="202">
        <v>15</v>
      </c>
      <c r="E6" s="99">
        <v>18</v>
      </c>
      <c r="F6" s="100">
        <v>0</v>
      </c>
      <c r="G6" s="149" t="s">
        <v>64</v>
      </c>
      <c r="H6" s="102">
        <v>0</v>
      </c>
      <c r="I6" s="103"/>
      <c r="J6" s="104"/>
      <c r="K6" s="105"/>
      <c r="L6" s="152"/>
      <c r="M6" s="174"/>
      <c r="N6" s="151" t="s">
        <v>100</v>
      </c>
      <c r="O6" s="108"/>
      <c r="P6" s="109"/>
      <c r="Q6" s="172" t="s">
        <v>100</v>
      </c>
      <c r="R6" s="118"/>
      <c r="S6" s="111"/>
      <c r="T6" s="112"/>
      <c r="U6" s="113"/>
      <c r="V6" s="95"/>
      <c r="W6" s="96">
        <f t="shared" si="0"/>
        <v>0</v>
      </c>
      <c r="X6" s="114"/>
      <c r="Y6" s="115"/>
      <c r="Z6" s="116"/>
      <c r="AA6" s="97">
        <v>44</v>
      </c>
      <c r="AB6" s="56">
        <f t="shared" ref="AB6" si="5">SUM(Z6:AA6)-(W6+X6)</f>
        <v>44</v>
      </c>
      <c r="AC6" s="150">
        <f t="shared" ref="AC6" si="6">SMALL(AA6:AB6,1)+Y6</f>
        <v>44</v>
      </c>
      <c r="AE6" s="194"/>
    </row>
    <row r="7" spans="1:31" x14ac:dyDescent="0.3">
      <c r="A7" s="203" t="s">
        <v>152</v>
      </c>
      <c r="B7" s="204">
        <v>2</v>
      </c>
      <c r="C7" s="94">
        <v>12</v>
      </c>
      <c r="D7" s="117">
        <v>13</v>
      </c>
      <c r="E7" s="99">
        <v>15</v>
      </c>
      <c r="F7" s="241">
        <v>25</v>
      </c>
      <c r="G7" s="149" t="s">
        <v>64</v>
      </c>
      <c r="H7" s="102">
        <v>0</v>
      </c>
      <c r="I7" s="103">
        <v>11</v>
      </c>
      <c r="J7" s="104">
        <v>4</v>
      </c>
      <c r="K7" s="105"/>
      <c r="L7" s="152"/>
      <c r="M7" s="174"/>
      <c r="N7" s="107"/>
      <c r="O7" s="108"/>
      <c r="P7" s="227" t="s">
        <v>100</v>
      </c>
      <c r="Q7" s="110"/>
      <c r="R7" s="118"/>
      <c r="S7" s="173" t="s">
        <v>100</v>
      </c>
      <c r="T7" s="112"/>
      <c r="U7" s="113"/>
      <c r="V7" s="95"/>
      <c r="W7" s="96">
        <f t="shared" si="0"/>
        <v>15</v>
      </c>
      <c r="X7" s="114"/>
      <c r="Y7" s="115"/>
      <c r="Z7" s="116"/>
      <c r="AA7" s="97">
        <v>44</v>
      </c>
      <c r="AB7" s="56">
        <f t="shared" ref="AB7" si="7">SUM(Z7:AA7)-(W7+X7)</f>
        <v>29</v>
      </c>
      <c r="AC7" s="150">
        <f t="shared" ref="AC7:AC8" si="8">SMALL(AA7:AB7,1)+Y7</f>
        <v>29</v>
      </c>
      <c r="AE7" s="194"/>
    </row>
    <row r="8" spans="1:31" x14ac:dyDescent="0.3">
      <c r="A8" s="203" t="s">
        <v>148</v>
      </c>
      <c r="B8" s="204">
        <v>2</v>
      </c>
      <c r="C8" s="235">
        <f t="shared" ref="C8" si="9">13-2</f>
        <v>11</v>
      </c>
      <c r="D8" s="236">
        <f t="shared" ref="D8" si="10">16-2</f>
        <v>14</v>
      </c>
      <c r="E8" s="237">
        <f t="shared" ref="E8" si="11">19-2</f>
        <v>17</v>
      </c>
      <c r="F8" s="100">
        <v>0</v>
      </c>
      <c r="G8" s="238" t="s">
        <v>136</v>
      </c>
      <c r="H8" s="239">
        <v>10</v>
      </c>
      <c r="I8" s="103">
        <v>43</v>
      </c>
      <c r="J8" s="104"/>
      <c r="K8" s="105"/>
      <c r="L8" s="152"/>
      <c r="M8" s="174"/>
      <c r="N8" s="107"/>
      <c r="O8" s="108"/>
      <c r="P8" s="227" t="s">
        <v>100</v>
      </c>
      <c r="Q8" s="110"/>
      <c r="R8" s="118"/>
      <c r="S8" s="173" t="s">
        <v>100</v>
      </c>
      <c r="T8" s="112"/>
      <c r="U8" s="113">
        <v>6</v>
      </c>
      <c r="V8" s="95"/>
      <c r="W8" s="96">
        <f t="shared" ref="W8" si="12">SUM(I8:V8)</f>
        <v>49</v>
      </c>
      <c r="X8" s="114"/>
      <c r="Y8" s="115"/>
      <c r="Z8" s="116"/>
      <c r="AA8" s="97">
        <v>45</v>
      </c>
      <c r="AB8" s="56">
        <f t="shared" ref="AB8" si="13">SUM(Z8:AA8)-(W8+X8)</f>
        <v>-4</v>
      </c>
      <c r="AC8" s="150">
        <f t="shared" si="8"/>
        <v>-4</v>
      </c>
      <c r="AE8" s="194"/>
    </row>
    <row r="9" spans="1:31" x14ac:dyDescent="0.3">
      <c r="A9" s="203" t="s">
        <v>159</v>
      </c>
      <c r="B9" s="204">
        <v>2</v>
      </c>
      <c r="C9" s="94">
        <v>11</v>
      </c>
      <c r="D9" s="117">
        <v>14</v>
      </c>
      <c r="E9" s="99">
        <v>15</v>
      </c>
      <c r="F9" s="100">
        <v>0</v>
      </c>
      <c r="G9" s="149" t="s">
        <v>64</v>
      </c>
      <c r="H9" s="102">
        <v>0</v>
      </c>
      <c r="I9" s="103">
        <v>29</v>
      </c>
      <c r="J9" s="104"/>
      <c r="K9" s="105"/>
      <c r="L9" s="152"/>
      <c r="M9" s="174"/>
      <c r="N9" s="107"/>
      <c r="O9" s="108"/>
      <c r="P9" s="227" t="s">
        <v>100</v>
      </c>
      <c r="Q9" s="110"/>
      <c r="R9" s="118"/>
      <c r="S9" s="111"/>
      <c r="T9" s="112"/>
      <c r="U9" s="113"/>
      <c r="V9" s="95"/>
      <c r="W9" s="96">
        <f t="shared" ref="W9" si="14">SUM(I9:V9)</f>
        <v>29</v>
      </c>
      <c r="X9" s="114"/>
      <c r="Y9" s="115"/>
      <c r="Z9" s="116"/>
      <c r="AA9" s="97">
        <v>11</v>
      </c>
      <c r="AB9" s="56">
        <f t="shared" ref="AB9" si="15">SUM(Z9:AA9)-(W9+X9)</f>
        <v>-18</v>
      </c>
      <c r="AC9" s="150">
        <f t="shared" ref="AC9" si="16">SMALL(AA9:AB9,1)+Y9</f>
        <v>-18</v>
      </c>
      <c r="AE9" s="194"/>
    </row>
    <row r="10" spans="1:31" x14ac:dyDescent="0.3">
      <c r="A10" s="203" t="s">
        <v>160</v>
      </c>
      <c r="B10" s="204">
        <v>2</v>
      </c>
      <c r="C10" s="94">
        <v>9</v>
      </c>
      <c r="D10" s="117">
        <v>15</v>
      </c>
      <c r="E10" s="99">
        <v>15</v>
      </c>
      <c r="F10" s="100">
        <v>0</v>
      </c>
      <c r="G10" s="149" t="s">
        <v>64</v>
      </c>
      <c r="H10" s="102">
        <v>0</v>
      </c>
      <c r="I10" s="103">
        <v>22</v>
      </c>
      <c r="J10" s="104"/>
      <c r="K10" s="105"/>
      <c r="L10" s="152"/>
      <c r="M10" s="174"/>
      <c r="N10" s="107"/>
      <c r="O10" s="108"/>
      <c r="P10" s="227" t="s">
        <v>100</v>
      </c>
      <c r="Q10" s="110"/>
      <c r="R10" s="118"/>
      <c r="S10" s="111"/>
      <c r="T10" s="112"/>
      <c r="U10" s="113"/>
      <c r="V10" s="95"/>
      <c r="W10" s="96">
        <f t="shared" ref="W10:W12" si="17">SUM(I10:V10)</f>
        <v>22</v>
      </c>
      <c r="X10" s="114"/>
      <c r="Y10" s="115"/>
      <c r="Z10" s="116"/>
      <c r="AA10" s="97">
        <v>13</v>
      </c>
      <c r="AB10" s="56">
        <f t="shared" ref="AB10:AB12" si="18">SUM(Z10:AA10)-(W10+X10)</f>
        <v>-9</v>
      </c>
      <c r="AC10" s="150">
        <f t="shared" ref="AC10:AC12" si="19">SMALL(AA10:AB10,1)+Y10</f>
        <v>-9</v>
      </c>
      <c r="AE10" s="194"/>
    </row>
    <row r="11" spans="1:31" x14ac:dyDescent="0.3">
      <c r="A11" s="203" t="s">
        <v>161</v>
      </c>
      <c r="B11" s="204">
        <v>2</v>
      </c>
      <c r="C11" s="94">
        <v>9</v>
      </c>
      <c r="D11" s="117">
        <v>15</v>
      </c>
      <c r="E11" s="99">
        <v>15</v>
      </c>
      <c r="F11" s="100">
        <v>0</v>
      </c>
      <c r="G11" s="149" t="s">
        <v>64</v>
      </c>
      <c r="H11" s="102">
        <v>0</v>
      </c>
      <c r="I11" s="103">
        <v>19</v>
      </c>
      <c r="J11" s="104"/>
      <c r="K11" s="105"/>
      <c r="L11" s="152"/>
      <c r="M11" s="174"/>
      <c r="N11" s="107"/>
      <c r="O11" s="108"/>
      <c r="P11" s="227" t="s">
        <v>100</v>
      </c>
      <c r="Q11" s="110"/>
      <c r="R11" s="118"/>
      <c r="S11" s="111"/>
      <c r="T11" s="112"/>
      <c r="U11" s="113"/>
      <c r="V11" s="95"/>
      <c r="W11" s="96">
        <f t="shared" ref="W11" si="20">SUM(I11:V11)</f>
        <v>19</v>
      </c>
      <c r="X11" s="114"/>
      <c r="Y11" s="115"/>
      <c r="Z11" s="116"/>
      <c r="AA11" s="97">
        <v>12</v>
      </c>
      <c r="AB11" s="56">
        <f t="shared" si="18"/>
        <v>-7</v>
      </c>
      <c r="AC11" s="150">
        <f t="shared" si="19"/>
        <v>-7</v>
      </c>
      <c r="AE11" s="194"/>
    </row>
    <row r="12" spans="1:31" x14ac:dyDescent="0.3">
      <c r="A12" s="203" t="s">
        <v>162</v>
      </c>
      <c r="B12" s="204">
        <v>2</v>
      </c>
      <c r="C12" s="94">
        <v>15</v>
      </c>
      <c r="D12" s="117">
        <v>11</v>
      </c>
      <c r="E12" s="99">
        <v>16</v>
      </c>
      <c r="F12" s="100">
        <v>0</v>
      </c>
      <c r="G12" s="238" t="s">
        <v>136</v>
      </c>
      <c r="H12" s="239">
        <v>10</v>
      </c>
      <c r="I12" s="103">
        <v>11</v>
      </c>
      <c r="J12" s="104"/>
      <c r="K12" s="105"/>
      <c r="L12" s="152"/>
      <c r="M12" s="174"/>
      <c r="N12" s="151"/>
      <c r="O12" s="108"/>
      <c r="P12" s="227" t="s">
        <v>100</v>
      </c>
      <c r="Q12" s="110"/>
      <c r="R12" s="118"/>
      <c r="S12" s="173" t="s">
        <v>100</v>
      </c>
      <c r="T12" s="112"/>
      <c r="U12" s="113"/>
      <c r="V12" s="95"/>
      <c r="W12" s="96">
        <f t="shared" si="17"/>
        <v>11</v>
      </c>
      <c r="X12" s="114"/>
      <c r="Y12" s="115"/>
      <c r="Z12" s="116"/>
      <c r="AA12" s="97">
        <v>10</v>
      </c>
      <c r="AB12" s="56">
        <f t="shared" si="18"/>
        <v>-1</v>
      </c>
      <c r="AC12" s="150">
        <f t="shared" si="19"/>
        <v>-1</v>
      </c>
      <c r="AE12" s="194"/>
    </row>
  </sheetData>
  <sortState xmlns:xlrd2="http://schemas.microsoft.com/office/spreadsheetml/2017/richdata2" ref="A2:AC4">
    <sortCondition ref="A2:A4"/>
  </sortState>
  <conditionalFormatting sqref="AC2 AC4">
    <cfRule type="cellIs" dxfId="15" priority="219" stopIfTrue="1" operator="lessThan">
      <formula>0.5</formula>
    </cfRule>
    <cfRule type="cellIs" dxfId="14" priority="220" operator="lessThan">
      <formula>0.5*AA2</formula>
    </cfRule>
  </conditionalFormatting>
  <conditionalFormatting sqref="AC3">
    <cfRule type="cellIs" dxfId="13" priority="117" stopIfTrue="1" operator="lessThan">
      <formula>0.5</formula>
    </cfRule>
    <cfRule type="cellIs" dxfId="12" priority="118" operator="lessThan">
      <formula>0.5*AA3</formula>
    </cfRule>
  </conditionalFormatting>
  <conditionalFormatting sqref="AC5">
    <cfRule type="cellIs" dxfId="11" priority="67" stopIfTrue="1" operator="lessThan">
      <formula>0.5</formula>
    </cfRule>
    <cfRule type="cellIs" dxfId="10" priority="68" operator="lessThan">
      <formula>0.5*AA5</formula>
    </cfRule>
  </conditionalFormatting>
  <conditionalFormatting sqref="AC6">
    <cfRule type="cellIs" dxfId="9" priority="47" stopIfTrue="1" operator="lessThan">
      <formula>0.5</formula>
    </cfRule>
    <cfRule type="cellIs" dxfId="8" priority="48" operator="lessThan">
      <formula>0.5*AA6</formula>
    </cfRule>
  </conditionalFormatting>
  <conditionalFormatting sqref="AC7">
    <cfRule type="cellIs" dxfId="7" priority="41" stopIfTrue="1" operator="lessThan">
      <formula>0.5</formula>
    </cfRule>
    <cfRule type="cellIs" dxfId="6" priority="42" operator="lessThan">
      <formula>0.5*AA7</formula>
    </cfRule>
  </conditionalFormatting>
  <conditionalFormatting sqref="AC8">
    <cfRule type="cellIs" dxfId="5" priority="5" stopIfTrue="1" operator="lessThan">
      <formula>0.5</formula>
    </cfRule>
    <cfRule type="cellIs" dxfId="4" priority="6" operator="lessThan">
      <formula>0.5*AA8</formula>
    </cfRule>
  </conditionalFormatting>
  <conditionalFormatting sqref="AC9">
    <cfRule type="cellIs" dxfId="3" priority="3" stopIfTrue="1" operator="lessThan">
      <formula>0.5</formula>
    </cfRule>
    <cfRule type="cellIs" dxfId="2" priority="4" operator="lessThan">
      <formula>0.5*AA9</formula>
    </cfRule>
  </conditionalFormatting>
  <conditionalFormatting sqref="AC10:AC12">
    <cfRule type="cellIs" dxfId="1" priority="1" stopIfTrue="1" operator="lessThan">
      <formula>0.5</formula>
    </cfRule>
    <cfRule type="cellIs" dxfId="0" priority="2" operator="lessThan">
      <formula>0.5*AA10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6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9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3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11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9</v>
      </c>
      <c r="E5" s="10">
        <f ca="1">RANDBETWEEN(1,8)+RANDBETWEEN(1,8)+RANDBETWEEN(1,8)</f>
        <v>11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12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12</v>
      </c>
      <c r="E6" s="10">
        <f ca="1">RANDBETWEEN(1,10)+RANDBETWEEN(1,10)+RANDBETWEEN(1,10)</f>
        <v>25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20</v>
      </c>
      <c r="E7" s="10">
        <f ca="1">RANDBETWEEN(1,12)+RANDBETWEEN(1,12)+RANDBETWEEN(1,12)</f>
        <v>23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26</v>
      </c>
      <c r="H7" s="11">
        <f ca="1">RANDBETWEEN(1,12)+RANDBETWEEN(1,12)+RANDBETWEEN(1,12)+RANDBETWEEN(1,12)+RANDBETWEEN(1,12)+RANDBETWEEN(1,12)</f>
        <v>62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33</v>
      </c>
      <c r="E8" s="10">
        <f ca="1">RANDBETWEEN(1,20)+RANDBETWEEN(1,20)+RANDBETWEEN(1,20)</f>
        <v>34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53</v>
      </c>
      <c r="H8" s="11">
        <f ca="1">RANDBETWEEN(1,20)+RANDBETWEEN(1,20)+RANDBETWEEN(1,20)+RANDBETWEEN(1,20)+RANDBETWEEN(1,20)+RANDBETWEEN(1,20)</f>
        <v>68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66</v>
      </c>
      <c r="D9" s="13">
        <f ca="1">RANDBETWEEN(1,100)+RANDBETWEEN(1,100)</f>
        <v>84</v>
      </c>
      <c r="E9" s="13">
        <f ca="1">RANDBETWEEN(1,100)+RANDBETWEEN(1,100)+RANDBETWEEN(1,100)</f>
        <v>184</v>
      </c>
      <c r="F9" s="13">
        <f ca="1">RANDBETWEEN(1,100)+RANDBETWEEN(1,100)+RANDBETWEEN(1,100)+RANDBETWEEN(1,100)</f>
        <v>219</v>
      </c>
      <c r="G9" s="13">
        <f ca="1">RANDBETWEEN(1,100)+RANDBETWEEN(1,100)+RANDBETWEEN(1,100)+RANDBETWEEN(1,100)+RANDBETWEEN(1,100)</f>
        <v>326</v>
      </c>
      <c r="H9" s="14">
        <f ca="1">RANDBETWEEN(1,100)+RANDBETWEEN(1,100)+RANDBETWEEN(1,100)+RANDBETWEEN(1,100)+RANDBETWEEN(1,100)+RANDBETWEEN(1,100)</f>
        <v>218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2021-11-14T19:39:12Z</dcterms:modified>
</cp:coreProperties>
</file>