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A0CF02DD-8EC8-48AF-B95C-E6F29C21182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" i="5" l="1"/>
  <c r="AC4" i="5" s="1"/>
  <c r="W4" i="5"/>
  <c r="W5" i="5"/>
  <c r="AB5" i="5" s="1"/>
  <c r="AC5" i="5" s="1"/>
  <c r="K22" i="9"/>
  <c r="N22" i="9" s="1"/>
  <c r="J22" i="9"/>
  <c r="K21" i="9"/>
  <c r="N21" i="9" s="1"/>
  <c r="J21" i="9"/>
  <c r="L22" i="9" l="1"/>
  <c r="L21" i="9"/>
  <c r="D17" i="7"/>
  <c r="E17" i="7" s="1"/>
  <c r="J2" i="9"/>
  <c r="K2" i="9"/>
  <c r="N2" i="9" s="1"/>
  <c r="J3" i="9"/>
  <c r="K3" i="9"/>
  <c r="L3" i="9" s="1"/>
  <c r="W9" i="5"/>
  <c r="AB9" i="5" s="1"/>
  <c r="AC9" i="5" s="1"/>
  <c r="W7" i="5"/>
  <c r="AB7" i="5" s="1"/>
  <c r="AC7" i="5" s="1"/>
  <c r="E2" i="5"/>
  <c r="D2" i="5"/>
  <c r="C2" i="5"/>
  <c r="L2" i="9" l="1"/>
  <c r="N3" i="9"/>
  <c r="AA3" i="5"/>
  <c r="K16" i="9" l="1"/>
  <c r="N16" i="9" s="1"/>
  <c r="J16" i="9"/>
  <c r="K15" i="9"/>
  <c r="N15" i="9" s="1"/>
  <c r="J15" i="9"/>
  <c r="K14" i="9"/>
  <c r="J14" i="9"/>
  <c r="K13" i="9"/>
  <c r="N13" i="9" s="1"/>
  <c r="J13" i="9"/>
  <c r="K12" i="9"/>
  <c r="N12" i="9" s="1"/>
  <c r="J12" i="9"/>
  <c r="K11" i="9"/>
  <c r="N11" i="9" s="1"/>
  <c r="J11" i="9"/>
  <c r="K10" i="9"/>
  <c r="J10" i="9"/>
  <c r="K9" i="9"/>
  <c r="N9" i="9" s="1"/>
  <c r="J9" i="9"/>
  <c r="K8" i="9"/>
  <c r="N8" i="9" s="1"/>
  <c r="J8" i="9"/>
  <c r="K7" i="9"/>
  <c r="N7" i="9" s="1"/>
  <c r="J7" i="9"/>
  <c r="K6" i="9"/>
  <c r="J6" i="9"/>
  <c r="K5" i="9"/>
  <c r="N5" i="9" s="1"/>
  <c r="J5" i="9"/>
  <c r="D16" i="7"/>
  <c r="E16" i="7" s="1"/>
  <c r="D15" i="7"/>
  <c r="E15" i="7" s="1"/>
  <c r="D14" i="7"/>
  <c r="E14" i="7" s="1"/>
  <c r="D13" i="7"/>
  <c r="E13" i="7" s="1"/>
  <c r="D12" i="7"/>
  <c r="E12" i="7" s="1"/>
  <c r="D11" i="7"/>
  <c r="E11" i="7" s="1"/>
  <c r="D10" i="7"/>
  <c r="E10" i="7" s="1"/>
  <c r="D9" i="7"/>
  <c r="E9" i="7" s="1"/>
  <c r="D8" i="7"/>
  <c r="E8" i="7" s="1"/>
  <c r="D7" i="7"/>
  <c r="E7" i="7" s="1"/>
  <c r="D6" i="7"/>
  <c r="E6" i="7" s="1"/>
  <c r="D5" i="7"/>
  <c r="E5" i="7" s="1"/>
  <c r="W12" i="5"/>
  <c r="AB12" i="5" s="1"/>
  <c r="AC12" i="5" s="1"/>
  <c r="W11" i="5"/>
  <c r="AB11" i="5" s="1"/>
  <c r="AC11" i="5" s="1"/>
  <c r="W10" i="5"/>
  <c r="AB10" i="5" s="1"/>
  <c r="AC10" i="5" s="1"/>
  <c r="L6" i="9" l="1"/>
  <c r="L10" i="9"/>
  <c r="L14" i="9"/>
  <c r="N6" i="9"/>
  <c r="L11" i="9"/>
  <c r="N14" i="9"/>
  <c r="N10" i="9"/>
  <c r="L15" i="9"/>
  <c r="L9" i="9"/>
  <c r="L7" i="9"/>
  <c r="L12" i="9"/>
  <c r="L5" i="9"/>
  <c r="L13" i="9"/>
  <c r="L8" i="9"/>
  <c r="L16" i="9"/>
  <c r="E3" i="1"/>
  <c r="D6" i="1"/>
  <c r="W8" i="5"/>
  <c r="W6" i="5"/>
  <c r="W3" i="5"/>
  <c r="AB8" i="5" l="1"/>
  <c r="AC8" i="5" s="1"/>
  <c r="W2" i="5" l="1"/>
  <c r="J3" i="10" l="1"/>
  <c r="K3" i="10" s="1"/>
  <c r="M3" i="10" l="1"/>
  <c r="D2" i="7"/>
  <c r="E2" i="7" s="1"/>
  <c r="D3" i="7"/>
  <c r="E3" i="7" s="1"/>
  <c r="D4" i="7"/>
  <c r="E4" i="7" s="1"/>
  <c r="K20" i="9" l="1"/>
  <c r="N20" i="9" s="1"/>
  <c r="J20" i="9"/>
  <c r="L20" i="9" l="1"/>
  <c r="K19" i="9" l="1"/>
  <c r="K18" i="9"/>
  <c r="K17" i="9"/>
  <c r="AB6" i="5"/>
  <c r="AC6" i="5" s="1"/>
  <c r="AB3" i="5"/>
  <c r="AC3" i="5" s="1"/>
  <c r="E4" i="1" l="1"/>
  <c r="J4" i="9" l="1"/>
  <c r="K4" i="9"/>
  <c r="N4" i="9" s="1"/>
  <c r="L4" i="9" l="1"/>
  <c r="J5" i="1"/>
  <c r="N6" i="1"/>
  <c r="I6" i="1" l="1"/>
  <c r="I5" i="1"/>
  <c r="I7" i="1" s="1"/>
  <c r="M11" i="1" s="1"/>
  <c r="I8" i="1" l="1"/>
  <c r="M12" i="1" s="1"/>
  <c r="M13" i="1"/>
  <c r="J23" i="10" l="1"/>
  <c r="K23" i="10" s="1"/>
  <c r="M23" i="10" s="1"/>
  <c r="J19" i="10"/>
  <c r="K19" i="10" s="1"/>
  <c r="M19" i="10" s="1"/>
  <c r="J20" i="10"/>
  <c r="K20" i="10" s="1"/>
  <c r="M20" i="10" s="1"/>
  <c r="J21" i="10"/>
  <c r="K21" i="10" s="1"/>
  <c r="M21" i="10" s="1"/>
  <c r="J22" i="10"/>
  <c r="K22" i="10" s="1"/>
  <c r="M22" i="10" s="1"/>
  <c r="J17" i="9" l="1"/>
  <c r="L17" i="9" s="1"/>
  <c r="J18" i="9"/>
  <c r="L18" i="9" s="1"/>
  <c r="J19" i="9"/>
  <c r="L19" i="9" s="1"/>
  <c r="N18" i="9" l="1"/>
  <c r="N17" i="9"/>
  <c r="N19" i="9"/>
  <c r="C2" i="4"/>
  <c r="D2" i="4"/>
  <c r="E2" i="4"/>
  <c r="F2" i="4"/>
  <c r="G2" i="4"/>
  <c r="H2" i="4"/>
  <c r="C3" i="4"/>
  <c r="D3" i="4"/>
  <c r="E3" i="4"/>
  <c r="F3" i="4"/>
  <c r="G3" i="4"/>
  <c r="H3" i="4"/>
  <c r="C4" i="4"/>
  <c r="D4" i="4"/>
  <c r="E4" i="4"/>
  <c r="F4" i="4"/>
  <c r="G4" i="4"/>
  <c r="H4" i="4"/>
  <c r="C5" i="4"/>
  <c r="D5" i="4"/>
  <c r="E5" i="4"/>
  <c r="F5" i="4"/>
  <c r="G5" i="4"/>
  <c r="H5" i="4"/>
  <c r="C6" i="4"/>
  <c r="D6" i="4"/>
  <c r="E6" i="4"/>
  <c r="F6" i="4"/>
  <c r="G6" i="4"/>
  <c r="H6" i="4"/>
  <c r="J2" i="7" l="1"/>
  <c r="K2" i="7" s="1"/>
  <c r="J3" i="7"/>
  <c r="K3" i="7" s="1"/>
  <c r="J4" i="7" l="1"/>
  <c r="K4" i="7" s="1"/>
  <c r="M8" i="1" l="1"/>
  <c r="M6" i="1"/>
  <c r="M7" i="1"/>
  <c r="M12" i="10" l="1"/>
  <c r="M11" i="10"/>
  <c r="M10" i="10"/>
  <c r="M9" i="10"/>
  <c r="J17" i="10" l="1"/>
  <c r="K17" i="10" s="1"/>
  <c r="M17" i="10" s="1"/>
  <c r="J16" i="10" l="1"/>
  <c r="K16" i="10" s="1"/>
  <c r="M16" i="10" s="1"/>
  <c r="J12" i="10" l="1"/>
  <c r="K12" i="10" s="1"/>
  <c r="J11" i="10" l="1"/>
  <c r="K11" i="10" s="1"/>
  <c r="J5" i="10" l="1"/>
  <c r="K5" i="10" s="1"/>
  <c r="M5" i="10" s="1"/>
  <c r="J9" i="10"/>
  <c r="K9" i="10" s="1"/>
  <c r="T1" i="10" l="1"/>
  <c r="J2" i="10" l="1"/>
  <c r="K2" i="10" s="1"/>
  <c r="M2" i="10" s="1"/>
  <c r="J6" i="10" l="1"/>
  <c r="K6" i="10" s="1"/>
  <c r="M6" i="10" s="1"/>
  <c r="J18" i="10" l="1"/>
  <c r="K18" i="10" s="1"/>
  <c r="M18" i="10" s="1"/>
  <c r="J8" i="10" l="1"/>
  <c r="K8" i="10" s="1"/>
  <c r="M8" i="10" s="1"/>
  <c r="J10" i="10" l="1"/>
  <c r="K10" i="10" s="1"/>
  <c r="J15" i="10" l="1"/>
  <c r="K15" i="10" s="1"/>
  <c r="M15" i="10" s="1"/>
  <c r="AB2" i="5" l="1"/>
  <c r="AC2" i="5" s="1"/>
  <c r="E2" i="1" l="1"/>
  <c r="J4" i="10" l="1"/>
  <c r="K4" i="10" s="1"/>
  <c r="M4" i="10" s="1"/>
  <c r="J7" i="10" l="1"/>
  <c r="K7" i="10" s="1"/>
  <c r="M7" i="10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7D0A1DD4-D3D4-4598-8BB5-EF513C6E1DDB}">
      <text>
        <r>
          <rPr>
            <i/>
            <sz val="12"/>
            <color indexed="81"/>
            <rFont val="Times New Roman"/>
            <family val="1"/>
          </rPr>
          <t>Luminous Armor
+5 + 4</t>
        </r>
      </text>
    </comment>
    <comment ref="D2" authorId="0" shapeId="0" xr:uid="{FA76F1D3-2D13-4E8D-AA51-BD122C439495}">
      <text>
        <r>
          <rPr>
            <i/>
            <sz val="12"/>
            <color indexed="81"/>
            <rFont val="Times New Roman"/>
            <family val="1"/>
          </rPr>
          <t>Luminous Armor
+5 + 4</t>
        </r>
      </text>
    </comment>
    <comment ref="E2" authorId="0" shapeId="0" xr:uid="{1A65D87F-BBFB-40BD-B232-C01D741A843A}">
      <text>
        <r>
          <rPr>
            <i/>
            <sz val="12"/>
            <color indexed="81"/>
            <rFont val="Times New Roman"/>
            <family val="1"/>
          </rPr>
          <t>Luminous Armor
+5 + 4</t>
        </r>
      </text>
    </comment>
  </commentList>
</comments>
</file>

<file path=xl/sharedStrings.xml><?xml version="1.0" encoding="utf-8"?>
<sst xmlns="http://schemas.openxmlformats.org/spreadsheetml/2006/main" count="401" uniqueCount="140">
  <si>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</si>
  <si>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</si>
  <si>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</si>
  <si>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</si>
  <si>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</si>
  <si>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</si>
  <si>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</si>
  <si>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</si>
  <si>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</si>
  <si>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</si>
  <si>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</si>
  <si>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</si>
  <si>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</si>
  <si>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</si>
  <si>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</si>
  <si>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</si>
  <si>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</si>
  <si>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</si>
  <si>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</si>
  <si>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</si>
  <si>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</si>
  <si>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</si>
  <si>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</si>
  <si>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</si>
  <si>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</si>
  <si>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</si>
  <si>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</si>
  <si>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</si>
  <si>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</si>
  <si>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</si>
  <si>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</si>
  <si>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</si>
  <si>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</si>
  <si>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</si>
  <si>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</si>
  <si>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</si>
  <si>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</si>
  <si>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</si>
  <si>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</si>
  <si>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</si>
  <si>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</si>
  <si>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</si>
  <si>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</si>
  <si>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</si>
  <si>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</si>
  <si>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</si>
  <si>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</si>
  <si>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</si>
  <si>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</si>
  <si>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</si>
  <si>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</si>
  <si>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</si>
  <si>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</si>
  <si>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</si>
  <si>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</si>
  <si>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</si>
  <si>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</si>
  <si>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</si>
  <si>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</si>
  <si>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</si>
  <si>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</si>
  <si>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</si>
  <si>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</si>
  <si>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</si>
  <si>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</si>
  <si>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</si>
  <si>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</si>
  <si>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</si>
  <si>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</si>
  <si>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</si>
  <si>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</si>
  <si>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</si>
  <si>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</si>
  <si>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</si>
  <si>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</si>
  <si>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</si>
  <si>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</si>
  <si>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</si>
  <si>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</si>
  <si>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</si>
  <si>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</si>
  <si>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</si>
  <si>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</si>
  <si>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</si>
  <si>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</si>
  <si>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</si>
  <si>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</si>
  <si>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</si>
  <si>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</si>
  <si>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</si>
  <si>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</si>
  <si>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</si>
  <si>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</si>
  <si>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</si>
  <si>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</si>
  <si>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</si>
  <si>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</si>
  <si>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</si>
  <si>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</si>
  <si>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Check</t>
  </si>
  <si>
    <t>Party</t>
  </si>
  <si>
    <t>Delayed Damage</t>
  </si>
  <si>
    <t>Time @ Round 1</t>
  </si>
  <si>
    <t>Current Time</t>
  </si>
  <si>
    <t>40’</t>
  </si>
  <si>
    <t>Result</t>
  </si>
  <si>
    <t>Tore</t>
  </si>
  <si>
    <t>Stratus</t>
  </si>
  <si>
    <t>Grapple</t>
  </si>
  <si>
    <t>Levels</t>
  </si>
  <si>
    <t>Cleric of Lurue</t>
  </si>
  <si>
    <t>Monstrous Crabs</t>
  </si>
  <si>
    <t>Connor</t>
  </si>
  <si>
    <t>Swashbuckler</t>
  </si>
  <si>
    <t>Monstrous Crab, S</t>
  </si>
  <si>
    <t>Monstrous Crab, M</t>
  </si>
  <si>
    <t>Monstrous Crab, L</t>
  </si>
  <si>
    <t>Monstrous Crab, H</t>
  </si>
  <si>
    <t>Monstrous Crab, T</t>
  </si>
  <si>
    <t>Claw 1</t>
  </si>
  <si>
    <t>Claw 2</t>
  </si>
  <si>
    <t>1d4</t>
  </si>
  <si>
    <t>1d6+2</t>
  </si>
  <si>
    <t>1d2</t>
  </si>
  <si>
    <t>1d8+5</t>
  </si>
  <si>
    <t>2d6+7</t>
  </si>
  <si>
    <t>Stormwrack 141</t>
  </si>
  <si>
    <t>Rapier +1</t>
  </si>
  <si>
    <t>Rapier +1, 2nd Attack</t>
  </si>
  <si>
    <t>MW Hand Crossbow</t>
  </si>
  <si>
    <t>1d6+2+2 Insightful Strike</t>
  </si>
  <si>
    <t>Hold Animal</t>
  </si>
  <si>
    <t>Luminous Armor</t>
  </si>
  <si>
    <t>Summon Monster II</t>
  </si>
  <si>
    <t>Tumble</t>
  </si>
  <si>
    <t>Celestial dog</t>
  </si>
  <si>
    <t>Bite</t>
  </si>
  <si>
    <t>1d4+1</t>
  </si>
  <si>
    <t>Celestial dog 1</t>
  </si>
  <si>
    <t>Celestial dog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</si>
</sst>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0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55" xfId="0" applyNumberFormat="1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29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3" fillId="9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0" fillId="23" borderId="58" xfId="11" applyNumberFormat="1" applyFont="1" applyFill="1" applyBorder="1" applyAlignment="1">
      <alignment horizontal="center" vertical="center" shrinkToFit="1"/>
    </xf>
    <xf numFmtId="0" fontId="20" fillId="20" borderId="58" xfId="11" applyNumberFormat="1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15" fillId="19" borderId="25" xfId="0" applyFont="1" applyFill="1" applyBorder="1" applyAlignment="1">
      <alignment horizontal="center" vertical="center"/>
    </xf>
    <xf numFmtId="0" fontId="15" fillId="30" borderId="25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5" borderId="34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2" fillId="26" borderId="34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357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99FF99"/>
      <color rgb="FFCCFFCC"/>
      <color rgb="FF99FFCC"/>
      <color rgb="FF00FF00"/>
      <color rgb="FFFF0066"/>
      <color rgb="FF0000CC"/>
      <color rgb="FFFF00FF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8</c:v>
                </c:pt>
                <c:pt idx="4">
                  <c:v>18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14</c:v>
                </c:pt>
                <c:pt idx="3">
                  <c:v>20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14</c:v>
                </c:pt>
                <c:pt idx="2">
                  <c:v>16</c:v>
                </c:pt>
                <c:pt idx="3">
                  <c:v>13</c:v>
                </c:pt>
                <c:pt idx="4">
                  <c:v>26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15</c:v>
                </c:pt>
                <c:pt idx="2">
                  <c:v>23</c:v>
                </c:pt>
                <c:pt idx="3">
                  <c:v>21</c:v>
                </c:pt>
                <c:pt idx="4">
                  <c:v>35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27</c:v>
                </c:pt>
                <c:pt idx="3">
                  <c:v>12</c:v>
                </c:pt>
                <c:pt idx="4">
                  <c:v>31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28</c:v>
                </c:pt>
                <c:pt idx="3">
                  <c:v>30</c:v>
                </c:pt>
                <c:pt idx="4">
                  <c:v>39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14</c:v>
                </c:pt>
                <c:pt idx="3">
                  <c:v>16</c:v>
                </c:pt>
                <c:pt idx="4">
                  <c:v>23</c:v>
                </c:pt>
                <c:pt idx="5">
                  <c:v>27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20</c:v>
                </c:pt>
                <c:pt idx="3">
                  <c:v>13</c:v>
                </c:pt>
                <c:pt idx="4">
                  <c:v>21</c:v>
                </c:pt>
                <c:pt idx="5">
                  <c:v>12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18</c:v>
                </c:pt>
                <c:pt idx="2">
                  <c:v>14</c:v>
                </c:pt>
                <c:pt idx="3">
                  <c:v>26</c:v>
                </c:pt>
                <c:pt idx="4">
                  <c:v>35</c:v>
                </c:pt>
                <c:pt idx="5">
                  <c:v>31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15</c:v>
                </c:pt>
                <c:pt idx="1">
                  <c:v>14</c:v>
                </c:pt>
                <c:pt idx="2">
                  <c:v>15</c:v>
                </c:pt>
                <c:pt idx="3">
                  <c:v>18</c:v>
                </c:pt>
                <c:pt idx="4">
                  <c:v>37</c:v>
                </c:pt>
                <c:pt idx="5">
                  <c:v>45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8</c:v>
                </c:pt>
                <c:pt idx="4">
                  <c:v>18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14</c:v>
                </c:pt>
                <c:pt idx="3">
                  <c:v>20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14</c:v>
                </c:pt>
                <c:pt idx="2">
                  <c:v>16</c:v>
                </c:pt>
                <c:pt idx="3">
                  <c:v>13</c:v>
                </c:pt>
                <c:pt idx="4">
                  <c:v>26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15</c:v>
                </c:pt>
                <c:pt idx="2">
                  <c:v>23</c:v>
                </c:pt>
                <c:pt idx="3">
                  <c:v>21</c:v>
                </c:pt>
                <c:pt idx="4">
                  <c:v>35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27</c:v>
                </c:pt>
                <c:pt idx="3">
                  <c:v>12</c:v>
                </c:pt>
                <c:pt idx="4">
                  <c:v>31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28</c:v>
                </c:pt>
                <c:pt idx="3">
                  <c:v>30</c:v>
                </c:pt>
                <c:pt idx="4">
                  <c:v>39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30481</xdr:colOff>
      <xdr:row>16</xdr:row>
      <xdr:rowOff>1</xdr:rowOff>
    </xdr:from>
    <xdr:to>
      <xdr:col>14</xdr:col>
      <xdr:colOff>868681</xdr:colOff>
      <xdr:row>20</xdr:row>
      <xdr:rowOff>6369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6F1093-7979-43AE-BB3E-B2488BA69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0081" y="3375661"/>
          <a:ext cx="838200" cy="798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93344</xdr:colOff>
      <xdr:row>0</xdr:row>
      <xdr:rowOff>74295</xdr:rowOff>
    </xdr:from>
    <xdr:to>
      <xdr:col>15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tabSelected="1" zoomScaleNormal="100" workbookViewId="0"/>
  </sheetViews>
  <sheetFormatPr defaultRowHeight="15.6" x14ac:dyDescent="0.3"/>
  <cols>
    <col min="1" max="1" width="14.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9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16.69921875" style="43" bestFit="1" customWidth="1"/>
    <col min="11" max="11" width="3" style="43" customWidth="1"/>
    <col min="12" max="12" width="19.59765625" style="43" bestFit="1" customWidth="1"/>
    <col min="13" max="13" width="3.69921875" style="43" bestFit="1" customWidth="1"/>
    <col min="14" max="14" width="15.69921875" style="43" bestFit="1" customWidth="1"/>
    <col min="15" max="16384" width="8.796875" style="43"/>
  </cols>
  <sheetData>
    <row r="1" spans="1:14" s="38" customFormat="1" ht="31.8" thickBot="1" x14ac:dyDescent="0.35">
      <c r="A1" s="160" t="s">
        <v>0</v>
      </c>
      <c r="B1" s="160" t="s">
        <v>1</v>
      </c>
      <c r="C1" s="160" t="s">
        <v>2</v>
      </c>
      <c r="D1" s="161" t="s">
        <v>3</v>
      </c>
      <c r="E1" s="37" t="s">
        <v>4</v>
      </c>
      <c r="F1" s="160" t="s">
        <v>5</v>
      </c>
      <c r="H1" s="39" t="s">
        <v>21</v>
      </c>
      <c r="I1" s="39"/>
      <c r="J1" s="39"/>
      <c r="K1" s="39"/>
      <c r="L1" s="39" t="s">
        <v>82</v>
      </c>
      <c r="M1" s="39"/>
      <c r="N1" s="39"/>
    </row>
    <row r="2" spans="1:14" ht="16.8" thickTop="1" thickBot="1" x14ac:dyDescent="0.35">
      <c r="A2" s="70" t="s">
        <v>106</v>
      </c>
      <c r="B2" s="70">
        <v>1</v>
      </c>
      <c r="C2" s="44">
        <v>2</v>
      </c>
      <c r="D2" s="45">
        <v>15</v>
      </c>
      <c r="E2" s="44">
        <f>SUM(C2:D2)</f>
        <v>17</v>
      </c>
      <c r="F2" s="44" t="s">
        <v>104</v>
      </c>
      <c r="H2" s="71" t="s">
        <v>0</v>
      </c>
      <c r="I2" s="72" t="s">
        <v>22</v>
      </c>
      <c r="J2" s="73" t="s">
        <v>109</v>
      </c>
      <c r="L2" s="123" t="s">
        <v>0</v>
      </c>
      <c r="M2" s="124" t="s">
        <v>83</v>
      </c>
      <c r="N2" s="125" t="s">
        <v>65</v>
      </c>
    </row>
    <row r="3" spans="1:14" x14ac:dyDescent="0.3">
      <c r="A3" s="63" t="s">
        <v>112</v>
      </c>
      <c r="B3" s="63">
        <v>1</v>
      </c>
      <c r="C3" s="44">
        <v>3</v>
      </c>
      <c r="D3" s="45">
        <v>13</v>
      </c>
      <c r="E3" s="44">
        <f>SUM(C3:D3)</f>
        <v>16</v>
      </c>
      <c r="F3" s="44" t="s">
        <v>6</v>
      </c>
      <c r="H3" s="74" t="s">
        <v>106</v>
      </c>
      <c r="I3" s="70">
        <v>7</v>
      </c>
      <c r="J3" s="75" t="s">
        <v>110</v>
      </c>
      <c r="L3" s="126" t="s">
        <v>111</v>
      </c>
      <c r="M3" s="121">
        <v>8</v>
      </c>
      <c r="N3" s="127" t="s">
        <v>126</v>
      </c>
    </row>
    <row r="4" spans="1:14" ht="16.2" thickBot="1" x14ac:dyDescent="0.35">
      <c r="A4" s="143" t="s">
        <v>111</v>
      </c>
      <c r="B4" s="143">
        <v>2</v>
      </c>
      <c r="C4" s="44">
        <v>2</v>
      </c>
      <c r="D4" s="45">
        <v>3</v>
      </c>
      <c r="E4" s="44">
        <f>SUM(C4:D4)</f>
        <v>5</v>
      </c>
      <c r="F4" s="44" t="s">
        <v>6</v>
      </c>
      <c r="H4" s="190" t="s">
        <v>112</v>
      </c>
      <c r="I4" s="191">
        <v>7</v>
      </c>
      <c r="J4" s="192" t="s">
        <v>113</v>
      </c>
      <c r="L4" s="126"/>
      <c r="M4" s="121"/>
      <c r="N4" s="127"/>
    </row>
    <row r="5" spans="1:14" ht="16.2" thickBot="1" x14ac:dyDescent="0.35">
      <c r="H5" s="76" t="s">
        <v>23</v>
      </c>
      <c r="I5" s="170">
        <f>SUM(I3:I4)</f>
        <v>14</v>
      </c>
      <c r="J5" s="186" t="str">
        <f>CONCATENATE("Average Level: ",ROUND(AVERAGE(I3:I4),0))</f>
        <v>Average Level: 7</v>
      </c>
      <c r="L5" s="178"/>
      <c r="M5" s="179"/>
      <c r="N5" s="180"/>
    </row>
    <row r="6" spans="1:14" x14ac:dyDescent="0.3">
      <c r="D6" s="45">
        <f ca="1">RANDBETWEEN(1,20)</f>
        <v>20</v>
      </c>
      <c r="H6" s="76" t="s">
        <v>24</v>
      </c>
      <c r="I6" s="77">
        <f>COUNT(I3:I4)</f>
        <v>2</v>
      </c>
      <c r="J6" s="78"/>
      <c r="L6" s="128" t="s">
        <v>23</v>
      </c>
      <c r="M6" s="159">
        <f>SUM(M3:M5)</f>
        <v>8</v>
      </c>
      <c r="N6" s="187" t="str">
        <f>CONCATENATE("Average Level: ",ROUND(AVERAGE(M3:M5),0))</f>
        <v>Average Level: 8</v>
      </c>
    </row>
    <row r="7" spans="1:14" x14ac:dyDescent="0.3">
      <c r="H7" s="76" t="s">
        <v>26</v>
      </c>
      <c r="I7" s="79">
        <f>I5/4</f>
        <v>3.5</v>
      </c>
      <c r="J7" s="75" t="s">
        <v>27</v>
      </c>
      <c r="L7" s="128" t="s">
        <v>97</v>
      </c>
      <c r="M7" s="129">
        <f>AVERAGE(M3:M5)</f>
        <v>8</v>
      </c>
      <c r="N7" s="127"/>
    </row>
    <row r="8" spans="1:14" ht="16.2" thickBot="1" x14ac:dyDescent="0.35">
      <c r="B8" s="43"/>
      <c r="C8" s="43"/>
      <c r="D8" s="43"/>
      <c r="E8" s="43"/>
      <c r="F8" s="43"/>
      <c r="H8" s="80" t="s">
        <v>28</v>
      </c>
      <c r="I8" s="81">
        <f>I7*2</f>
        <v>7</v>
      </c>
      <c r="J8" s="82" t="s">
        <v>29</v>
      </c>
      <c r="L8" s="130" t="s">
        <v>24</v>
      </c>
      <c r="M8" s="131">
        <f>COUNT(M3:M5)</f>
        <v>1</v>
      </c>
      <c r="N8" s="132"/>
    </row>
    <row r="9" spans="1:14" ht="16.2" thickTop="1" x14ac:dyDescent="0.3"/>
    <row r="10" spans="1:14" x14ac:dyDescent="0.3">
      <c r="N10" s="83"/>
    </row>
    <row r="11" spans="1:14" x14ac:dyDescent="0.3">
      <c r="L11" s="84" t="s">
        <v>30</v>
      </c>
      <c r="M11" s="85">
        <f>I7</f>
        <v>3.5</v>
      </c>
      <c r="N11" s="83"/>
    </row>
    <row r="12" spans="1:14" x14ac:dyDescent="0.3">
      <c r="L12" s="84" t="s">
        <v>31</v>
      </c>
      <c r="M12" s="85">
        <f>I8</f>
        <v>7</v>
      </c>
      <c r="N12" s="83"/>
    </row>
    <row r="13" spans="1:14" x14ac:dyDescent="0.3">
      <c r="L13" s="84" t="s">
        <v>32</v>
      </c>
      <c r="M13" s="85">
        <f>I5</f>
        <v>14</v>
      </c>
      <c r="N13" s="83"/>
    </row>
    <row r="15" spans="1:14" x14ac:dyDescent="0.3">
      <c r="L15" s="86" t="s">
        <v>33</v>
      </c>
      <c r="M15" s="85">
        <f>M6</f>
        <v>8</v>
      </c>
    </row>
  </sheetData>
  <sortState xmlns:xlrd2="http://schemas.microsoft.com/office/spreadsheetml/2017/richdata2" ref="A2:F4">
    <sortCondition descending="1" ref="E2:E4"/>
    <sortCondition descending="1" ref="C2:C4"/>
  </sortState>
  <conditionalFormatting sqref="M15">
    <cfRule type="cellIs" dxfId="356" priority="1434" operator="greaterThan">
      <formula>$M$13</formula>
    </cfRule>
    <cfRule type="cellIs" dxfId="355" priority="1435" operator="between">
      <formula>$M$12</formula>
      <formula>$M$13</formula>
    </cfRule>
    <cfRule type="cellIs" dxfId="354" priority="1436" operator="between">
      <formula>$M$11</formula>
      <formula>$M$12</formula>
    </cfRule>
    <cfRule type="cellIs" dxfId="353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5" style="48" bestFit="1" customWidth="1"/>
    <col min="2" max="2" width="21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167" t="s">
        <v>72</v>
      </c>
      <c r="B1" s="168" t="s">
        <v>73</v>
      </c>
      <c r="C1" s="168" t="s">
        <v>74</v>
      </c>
      <c r="D1" s="167" t="s">
        <v>75</v>
      </c>
      <c r="E1" s="167" t="s">
        <v>95</v>
      </c>
      <c r="F1" s="167" t="s">
        <v>94</v>
      </c>
      <c r="G1" s="167" t="s">
        <v>93</v>
      </c>
      <c r="H1" s="167" t="s">
        <v>92</v>
      </c>
      <c r="I1" s="167" t="s">
        <v>96</v>
      </c>
      <c r="J1" s="167" t="s">
        <v>76</v>
      </c>
      <c r="K1" s="167" t="s">
        <v>77</v>
      </c>
      <c r="L1" s="167" t="s">
        <v>78</v>
      </c>
      <c r="M1" s="167" t="s">
        <v>79</v>
      </c>
      <c r="O1" s="150" t="s">
        <v>80</v>
      </c>
      <c r="P1" s="67">
        <v>7</v>
      </c>
      <c r="Q1" s="151" t="s">
        <v>102</v>
      </c>
      <c r="R1" s="152">
        <v>0.66666666666666663</v>
      </c>
      <c r="S1" s="153" t="s">
        <v>103</v>
      </c>
      <c r="T1" s="152">
        <f>R1+((P1)/(24*60*10))</f>
        <v>0.66715277777777771</v>
      </c>
    </row>
    <row r="2" spans="1:20" ht="16.8" x14ac:dyDescent="0.3">
      <c r="A2" s="165" t="s">
        <v>106</v>
      </c>
      <c r="B2" s="166" t="s">
        <v>131</v>
      </c>
      <c r="C2" s="162">
        <v>1</v>
      </c>
      <c r="D2" s="94">
        <v>4</v>
      </c>
      <c r="E2" s="163" t="s">
        <v>86</v>
      </c>
      <c r="F2" s="163" t="s">
        <v>81</v>
      </c>
      <c r="G2" s="163" t="s">
        <v>81</v>
      </c>
      <c r="H2" s="163" t="s">
        <v>81</v>
      </c>
      <c r="I2" s="94"/>
      <c r="J2" s="94">
        <f t="shared" ref="J2:J23" si="0">IF($E2="þ",$D2,IF($F2="þ",($D2*10),IF($G2="þ",($D2*100),IF($H2="þ",($D2*600),$I2))))</f>
        <v>4</v>
      </c>
      <c r="K2" s="94">
        <f t="shared" ref="K2:K7" si="1">J2+C2</f>
        <v>5</v>
      </c>
      <c r="L2" s="163" t="s">
        <v>86</v>
      </c>
      <c r="M2" s="164" t="str">
        <f t="shared" ref="M2:M12" si="2">IF(C2="","",IF(K2&lt;=$P$1,"þ","q"))</f>
        <v>þ</v>
      </c>
    </row>
    <row r="3" spans="1:20" ht="16.8" x14ac:dyDescent="0.3">
      <c r="A3" s="138" t="s">
        <v>106</v>
      </c>
      <c r="B3" s="60" t="s">
        <v>132</v>
      </c>
      <c r="C3" s="61">
        <v>2</v>
      </c>
      <c r="D3" s="56">
        <v>4</v>
      </c>
      <c r="E3" s="57" t="s">
        <v>81</v>
      </c>
      <c r="F3" s="57" t="s">
        <v>81</v>
      </c>
      <c r="G3" s="57" t="s">
        <v>81</v>
      </c>
      <c r="H3" s="57" t="s">
        <v>86</v>
      </c>
      <c r="I3" s="56"/>
      <c r="J3" s="56">
        <f t="shared" si="0"/>
        <v>2400</v>
      </c>
      <c r="K3" s="56">
        <f t="shared" si="1"/>
        <v>2402</v>
      </c>
      <c r="L3" s="163" t="s">
        <v>86</v>
      </c>
      <c r="M3" s="58" t="str">
        <f t="shared" ref="M3" si="3">IF(C3="","",IF(K3&lt;=$P$1,"þ","q"))</f>
        <v>q</v>
      </c>
    </row>
    <row r="4" spans="1:20" ht="16.8" x14ac:dyDescent="0.3">
      <c r="A4" s="138" t="s">
        <v>106</v>
      </c>
      <c r="B4" s="60" t="s">
        <v>133</v>
      </c>
      <c r="C4" s="61">
        <v>7</v>
      </c>
      <c r="D4" s="56">
        <v>4</v>
      </c>
      <c r="E4" s="57" t="s">
        <v>86</v>
      </c>
      <c r="F4" s="57" t="s">
        <v>81</v>
      </c>
      <c r="G4" s="57" t="s">
        <v>81</v>
      </c>
      <c r="H4" s="57" t="s">
        <v>81</v>
      </c>
      <c r="I4" s="56"/>
      <c r="J4" s="56">
        <f t="shared" si="0"/>
        <v>4</v>
      </c>
      <c r="K4" s="56">
        <f t="shared" ref="K4:K6" si="4">J4+C4</f>
        <v>11</v>
      </c>
      <c r="L4" s="163" t="s">
        <v>86</v>
      </c>
      <c r="M4" s="58" t="str">
        <f t="shared" si="2"/>
        <v>q</v>
      </c>
      <c r="O4" s="69"/>
    </row>
    <row r="5" spans="1:20" ht="16.8" x14ac:dyDescent="0.3">
      <c r="A5" s="138" t="s">
        <v>106</v>
      </c>
      <c r="B5" s="60"/>
      <c r="C5" s="61"/>
      <c r="D5" s="56"/>
      <c r="E5" s="57" t="s">
        <v>81</v>
      </c>
      <c r="F5" s="57" t="s">
        <v>81</v>
      </c>
      <c r="G5" s="57" t="s">
        <v>81</v>
      </c>
      <c r="H5" s="57" t="s">
        <v>81</v>
      </c>
      <c r="I5" s="56"/>
      <c r="J5" s="56">
        <f t="shared" si="0"/>
        <v>0</v>
      </c>
      <c r="K5" s="56">
        <f t="shared" ref="K5" si="5">J5+C5</f>
        <v>0</v>
      </c>
      <c r="L5" s="163" t="s">
        <v>81</v>
      </c>
      <c r="M5" s="58" t="str">
        <f t="shared" si="2"/>
        <v/>
      </c>
    </row>
    <row r="6" spans="1:20" ht="16.8" x14ac:dyDescent="0.3">
      <c r="A6" s="138" t="s">
        <v>106</v>
      </c>
      <c r="B6" s="60"/>
      <c r="C6" s="61"/>
      <c r="D6" s="56"/>
      <c r="E6" s="57" t="s">
        <v>81</v>
      </c>
      <c r="F6" s="57" t="s">
        <v>81</v>
      </c>
      <c r="G6" s="57" t="s">
        <v>81</v>
      </c>
      <c r="H6" s="57" t="s">
        <v>81</v>
      </c>
      <c r="I6" s="56"/>
      <c r="J6" s="56">
        <f t="shared" si="0"/>
        <v>0</v>
      </c>
      <c r="K6" s="56">
        <f t="shared" si="4"/>
        <v>0</v>
      </c>
      <c r="L6" s="163" t="s">
        <v>81</v>
      </c>
      <c r="M6" s="58" t="str">
        <f t="shared" si="2"/>
        <v/>
      </c>
    </row>
    <row r="7" spans="1:20" ht="16.8" x14ac:dyDescent="0.3">
      <c r="A7" s="62" t="s">
        <v>112</v>
      </c>
      <c r="B7" s="60"/>
      <c r="C7" s="61"/>
      <c r="D7" s="56"/>
      <c r="E7" s="57" t="s">
        <v>81</v>
      </c>
      <c r="F7" s="57" t="s">
        <v>81</v>
      </c>
      <c r="G7" s="57" t="s">
        <v>81</v>
      </c>
      <c r="H7" s="57" t="s">
        <v>81</v>
      </c>
      <c r="I7" s="56"/>
      <c r="J7" s="56">
        <f t="shared" si="0"/>
        <v>0</v>
      </c>
      <c r="K7" s="56">
        <f t="shared" si="1"/>
        <v>0</v>
      </c>
      <c r="L7" s="57" t="s">
        <v>81</v>
      </c>
      <c r="M7" s="58" t="str">
        <f t="shared" si="2"/>
        <v/>
      </c>
      <c r="O7" s="69"/>
      <c r="Q7" s="69"/>
    </row>
    <row r="8" spans="1:20" ht="16.8" x14ac:dyDescent="0.3">
      <c r="A8" s="62" t="s">
        <v>112</v>
      </c>
      <c r="B8" s="166"/>
      <c r="C8" s="162"/>
      <c r="D8" s="94"/>
      <c r="E8" s="57" t="s">
        <v>81</v>
      </c>
      <c r="F8" s="57" t="s">
        <v>81</v>
      </c>
      <c r="G8" s="57" t="s">
        <v>81</v>
      </c>
      <c r="H8" s="57" t="s">
        <v>81</v>
      </c>
      <c r="I8" s="56"/>
      <c r="J8" s="56">
        <f t="shared" si="0"/>
        <v>0</v>
      </c>
      <c r="K8" s="56">
        <f t="shared" ref="K8" si="6">J8+C8</f>
        <v>0</v>
      </c>
      <c r="L8" s="57" t="s">
        <v>81</v>
      </c>
      <c r="M8" s="58" t="str">
        <f t="shared" si="2"/>
        <v/>
      </c>
      <c r="O8" s="69"/>
      <c r="Q8" s="69"/>
    </row>
    <row r="9" spans="1:20" ht="16.8" x14ac:dyDescent="0.3">
      <c r="A9" s="62" t="s">
        <v>112</v>
      </c>
      <c r="B9" s="60"/>
      <c r="C9" s="61"/>
      <c r="D9" s="56"/>
      <c r="E9" s="57" t="s">
        <v>81</v>
      </c>
      <c r="F9" s="57" t="s">
        <v>81</v>
      </c>
      <c r="G9" s="57" t="s">
        <v>81</v>
      </c>
      <c r="H9" s="57" t="s">
        <v>81</v>
      </c>
      <c r="I9" s="56"/>
      <c r="J9" s="56">
        <f t="shared" si="0"/>
        <v>0</v>
      </c>
      <c r="K9" s="56">
        <f t="shared" ref="K9" si="7">J9+C9</f>
        <v>0</v>
      </c>
      <c r="L9" s="57" t="s">
        <v>81</v>
      </c>
      <c r="M9" s="58" t="str">
        <f t="shared" si="2"/>
        <v/>
      </c>
      <c r="O9" s="69"/>
      <c r="Q9" s="69"/>
    </row>
    <row r="10" spans="1:20" ht="16.8" x14ac:dyDescent="0.3">
      <c r="A10" s="62" t="s">
        <v>112</v>
      </c>
      <c r="B10" s="60"/>
      <c r="C10" s="61"/>
      <c r="D10" s="56"/>
      <c r="E10" s="57" t="s">
        <v>81</v>
      </c>
      <c r="F10" s="57" t="s">
        <v>81</v>
      </c>
      <c r="G10" s="57" t="s">
        <v>81</v>
      </c>
      <c r="H10" s="57" t="s">
        <v>81</v>
      </c>
      <c r="I10" s="56"/>
      <c r="J10" s="56">
        <f t="shared" si="0"/>
        <v>0</v>
      </c>
      <c r="K10" s="56">
        <f t="shared" ref="K10" si="8">J10+C10</f>
        <v>0</v>
      </c>
      <c r="L10" s="57" t="s">
        <v>81</v>
      </c>
      <c r="M10" s="58" t="str">
        <f t="shared" si="2"/>
        <v/>
      </c>
      <c r="O10" s="69"/>
      <c r="Q10" s="69"/>
    </row>
    <row r="11" spans="1:20" ht="16.8" x14ac:dyDescent="0.3">
      <c r="A11" s="62" t="s">
        <v>112</v>
      </c>
      <c r="B11" s="60"/>
      <c r="C11" s="61"/>
      <c r="D11" s="56"/>
      <c r="E11" s="57" t="s">
        <v>81</v>
      </c>
      <c r="F11" s="57" t="s">
        <v>81</v>
      </c>
      <c r="G11" s="57" t="s">
        <v>81</v>
      </c>
      <c r="H11" s="57" t="s">
        <v>81</v>
      </c>
      <c r="I11" s="56"/>
      <c r="J11" s="56">
        <f t="shared" si="0"/>
        <v>0</v>
      </c>
      <c r="K11" s="56">
        <f t="shared" ref="K11" si="9">J11+C11</f>
        <v>0</v>
      </c>
      <c r="L11" s="57" t="s">
        <v>81</v>
      </c>
      <c r="M11" s="58" t="str">
        <f t="shared" si="2"/>
        <v/>
      </c>
      <c r="O11" s="69"/>
      <c r="Q11" s="69"/>
    </row>
    <row r="12" spans="1:20" ht="16.8" x14ac:dyDescent="0.3">
      <c r="A12" s="62" t="s">
        <v>112</v>
      </c>
      <c r="B12" s="60"/>
      <c r="C12" s="61"/>
      <c r="D12" s="56"/>
      <c r="E12" s="57" t="s">
        <v>81</v>
      </c>
      <c r="F12" s="57" t="s">
        <v>81</v>
      </c>
      <c r="G12" s="57" t="s">
        <v>81</v>
      </c>
      <c r="H12" s="57" t="s">
        <v>81</v>
      </c>
      <c r="I12" s="56"/>
      <c r="J12" s="56">
        <f t="shared" si="0"/>
        <v>0</v>
      </c>
      <c r="K12" s="56">
        <f t="shared" ref="K12" si="10">J12+C12</f>
        <v>0</v>
      </c>
      <c r="L12" s="57" t="s">
        <v>81</v>
      </c>
      <c r="M12" s="58" t="str">
        <f t="shared" si="2"/>
        <v/>
      </c>
      <c r="O12" s="69"/>
      <c r="Q12" s="69"/>
    </row>
    <row r="13" spans="1:20" x14ac:dyDescent="0.3">
      <c r="O13" s="43"/>
    </row>
    <row r="14" spans="1:20" ht="31.8" thickBot="1" x14ac:dyDescent="0.35">
      <c r="A14" s="167" t="s">
        <v>72</v>
      </c>
      <c r="B14" s="168" t="s">
        <v>73</v>
      </c>
      <c r="C14" s="168" t="s">
        <v>74</v>
      </c>
      <c r="D14" s="167" t="s">
        <v>75</v>
      </c>
      <c r="E14" s="167" t="s">
        <v>95</v>
      </c>
      <c r="F14" s="167" t="s">
        <v>94</v>
      </c>
      <c r="G14" s="167" t="s">
        <v>93</v>
      </c>
      <c r="H14" s="167" t="s">
        <v>92</v>
      </c>
      <c r="I14" s="167" t="s">
        <v>96</v>
      </c>
      <c r="J14" s="167" t="s">
        <v>76</v>
      </c>
      <c r="K14" s="167" t="s">
        <v>77</v>
      </c>
      <c r="L14" s="167" t="s">
        <v>78</v>
      </c>
      <c r="M14" s="167" t="s">
        <v>79</v>
      </c>
    </row>
    <row r="15" spans="1:20" ht="16.8" x14ac:dyDescent="0.3">
      <c r="A15" s="171" t="s">
        <v>107</v>
      </c>
      <c r="B15" s="172"/>
      <c r="C15" s="173"/>
      <c r="D15" s="174"/>
      <c r="E15" s="175" t="s">
        <v>81</v>
      </c>
      <c r="F15" s="175" t="s">
        <v>81</v>
      </c>
      <c r="G15" s="175" t="s">
        <v>81</v>
      </c>
      <c r="H15" s="175" t="s">
        <v>81</v>
      </c>
      <c r="I15" s="174"/>
      <c r="J15" s="174">
        <f t="shared" si="0"/>
        <v>0</v>
      </c>
      <c r="K15" s="174">
        <f t="shared" ref="K15" si="11">J15+C15</f>
        <v>0</v>
      </c>
      <c r="L15" s="175" t="s">
        <v>81</v>
      </c>
      <c r="M15" s="176" t="str">
        <f t="shared" ref="M15:M18" si="12">IF(C15="","",IF(K15&lt;=$P$1,"þ","q"))</f>
        <v/>
      </c>
    </row>
    <row r="16" spans="1:20" ht="16.8" x14ac:dyDescent="0.3">
      <c r="A16" s="181" t="s">
        <v>107</v>
      </c>
      <c r="B16" s="158"/>
      <c r="C16" s="61"/>
      <c r="D16" s="56"/>
      <c r="E16" s="57" t="s">
        <v>81</v>
      </c>
      <c r="F16" s="57" t="s">
        <v>81</v>
      </c>
      <c r="G16" s="57" t="s">
        <v>81</v>
      </c>
      <c r="H16" s="57" t="s">
        <v>81</v>
      </c>
      <c r="I16" s="56"/>
      <c r="J16" s="56">
        <f t="shared" si="0"/>
        <v>0</v>
      </c>
      <c r="K16" s="56">
        <f t="shared" ref="K16" si="13">J16+C16</f>
        <v>0</v>
      </c>
      <c r="L16" s="57" t="s">
        <v>81</v>
      </c>
      <c r="M16" s="58" t="str">
        <f t="shared" si="12"/>
        <v/>
      </c>
    </row>
    <row r="17" spans="1:13" ht="16.8" x14ac:dyDescent="0.3">
      <c r="A17" s="181" t="s">
        <v>107</v>
      </c>
      <c r="B17" s="158"/>
      <c r="C17" s="61"/>
      <c r="D17" s="56"/>
      <c r="E17" s="57" t="s">
        <v>81</v>
      </c>
      <c r="F17" s="57" t="s">
        <v>81</v>
      </c>
      <c r="G17" s="57" t="s">
        <v>81</v>
      </c>
      <c r="H17" s="57" t="s">
        <v>81</v>
      </c>
      <c r="I17" s="56"/>
      <c r="J17" s="56">
        <f t="shared" si="0"/>
        <v>0</v>
      </c>
      <c r="K17" s="56">
        <f t="shared" ref="K17" si="14">J17+C17</f>
        <v>0</v>
      </c>
      <c r="L17" s="57" t="s">
        <v>81</v>
      </c>
      <c r="M17" s="58" t="str">
        <f t="shared" si="12"/>
        <v/>
      </c>
    </row>
    <row r="18" spans="1:13" ht="16.8" x14ac:dyDescent="0.3">
      <c r="A18" s="183"/>
      <c r="B18" s="177"/>
      <c r="C18" s="61"/>
      <c r="D18" s="56"/>
      <c r="E18" s="57" t="s">
        <v>81</v>
      </c>
      <c r="F18" s="57" t="s">
        <v>81</v>
      </c>
      <c r="G18" s="57" t="s">
        <v>81</v>
      </c>
      <c r="H18" s="57" t="s">
        <v>81</v>
      </c>
      <c r="I18" s="56"/>
      <c r="J18" s="56">
        <f t="shared" si="0"/>
        <v>0</v>
      </c>
      <c r="K18" s="56">
        <f t="shared" ref="K18" si="15">J18+C18</f>
        <v>0</v>
      </c>
      <c r="L18" s="57" t="s">
        <v>81</v>
      </c>
      <c r="M18" s="58" t="str">
        <f t="shared" si="12"/>
        <v/>
      </c>
    </row>
    <row r="19" spans="1:13" ht="16.8" x14ac:dyDescent="0.3">
      <c r="A19" s="183"/>
      <c r="B19" s="177"/>
      <c r="C19" s="61"/>
      <c r="D19" s="56"/>
      <c r="E19" s="57" t="s">
        <v>81</v>
      </c>
      <c r="F19" s="57" t="s">
        <v>81</v>
      </c>
      <c r="G19" s="57" t="s">
        <v>81</v>
      </c>
      <c r="H19" s="57" t="s">
        <v>81</v>
      </c>
      <c r="I19" s="56"/>
      <c r="J19" s="56">
        <f t="shared" si="0"/>
        <v>0</v>
      </c>
      <c r="K19" s="56">
        <f t="shared" ref="K19:K22" si="16">J19+C19</f>
        <v>0</v>
      </c>
      <c r="L19" s="57" t="s">
        <v>81</v>
      </c>
      <c r="M19" s="58" t="str">
        <f t="shared" ref="M19:M22" si="17">IF(C19="","",IF(K19&lt;=$P$1,"þ","q"))</f>
        <v/>
      </c>
    </row>
    <row r="20" spans="1:13" ht="16.8" x14ac:dyDescent="0.3">
      <c r="A20" s="183"/>
      <c r="B20" s="158"/>
      <c r="C20" s="61"/>
      <c r="D20" s="56"/>
      <c r="E20" s="57" t="s">
        <v>81</v>
      </c>
      <c r="F20" s="57" t="s">
        <v>81</v>
      </c>
      <c r="G20" s="57" t="s">
        <v>81</v>
      </c>
      <c r="H20" s="57" t="s">
        <v>81</v>
      </c>
      <c r="I20" s="56"/>
      <c r="J20" s="56">
        <f t="shared" si="0"/>
        <v>0</v>
      </c>
      <c r="K20" s="56">
        <f t="shared" si="16"/>
        <v>0</v>
      </c>
      <c r="L20" s="57" t="s">
        <v>81</v>
      </c>
      <c r="M20" s="58" t="str">
        <f t="shared" si="17"/>
        <v/>
      </c>
    </row>
    <row r="21" spans="1:13" ht="16.8" x14ac:dyDescent="0.3">
      <c r="A21" s="182"/>
      <c r="B21" s="158"/>
      <c r="C21" s="61"/>
      <c r="D21" s="56"/>
      <c r="E21" s="57" t="s">
        <v>81</v>
      </c>
      <c r="F21" s="57" t="s">
        <v>81</v>
      </c>
      <c r="G21" s="57" t="s">
        <v>81</v>
      </c>
      <c r="H21" s="57" t="s">
        <v>81</v>
      </c>
      <c r="I21" s="56"/>
      <c r="J21" s="56">
        <f t="shared" si="0"/>
        <v>0</v>
      </c>
      <c r="K21" s="56">
        <f t="shared" si="16"/>
        <v>0</v>
      </c>
      <c r="L21" s="57" t="s">
        <v>81</v>
      </c>
      <c r="M21" s="58" t="str">
        <f t="shared" si="17"/>
        <v/>
      </c>
    </row>
    <row r="22" spans="1:13" ht="16.8" x14ac:dyDescent="0.3">
      <c r="A22" s="182"/>
      <c r="B22" s="158"/>
      <c r="C22" s="61"/>
      <c r="D22" s="56"/>
      <c r="E22" s="57" t="s">
        <v>81</v>
      </c>
      <c r="F22" s="57" t="s">
        <v>81</v>
      </c>
      <c r="G22" s="57" t="s">
        <v>81</v>
      </c>
      <c r="H22" s="57" t="s">
        <v>81</v>
      </c>
      <c r="I22" s="56"/>
      <c r="J22" s="56">
        <f t="shared" si="0"/>
        <v>0</v>
      </c>
      <c r="K22" s="56">
        <f t="shared" si="16"/>
        <v>0</v>
      </c>
      <c r="L22" s="57" t="s">
        <v>81</v>
      </c>
      <c r="M22" s="58" t="str">
        <f t="shared" si="17"/>
        <v/>
      </c>
    </row>
    <row r="23" spans="1:13" ht="16.8" x14ac:dyDescent="0.3">
      <c r="A23" s="182"/>
      <c r="B23" s="158"/>
      <c r="C23" s="61"/>
      <c r="D23" s="56"/>
      <c r="E23" s="57" t="s">
        <v>81</v>
      </c>
      <c r="F23" s="57" t="s">
        <v>81</v>
      </c>
      <c r="G23" s="57" t="s">
        <v>81</v>
      </c>
      <c r="H23" s="57" t="s">
        <v>81</v>
      </c>
      <c r="I23" s="56"/>
      <c r="J23" s="56">
        <f t="shared" si="0"/>
        <v>0</v>
      </c>
      <c r="K23" s="56">
        <f t="shared" ref="K23" si="18">J23+C23</f>
        <v>0</v>
      </c>
      <c r="L23" s="57" t="s">
        <v>81</v>
      </c>
      <c r="M23" s="58" t="str">
        <f t="shared" ref="M23" si="19">IF(C23="","",IF(K23&lt;=$P$1,"þ","q"))</f>
        <v/>
      </c>
    </row>
  </sheetData>
  <sortState xmlns:xlrd2="http://schemas.microsoft.com/office/spreadsheetml/2017/richdata2" ref="A2:M13">
    <sortCondition ref="A2:A13"/>
    <sortCondition ref="C2:C13"/>
  </sortState>
  <conditionalFormatting sqref="M2">
    <cfRule type="cellIs" dxfId="352" priority="1315" stopIfTrue="1" operator="equal">
      <formula>"þ"</formula>
    </cfRule>
  </conditionalFormatting>
  <conditionalFormatting sqref="K2">
    <cfRule type="cellIs" dxfId="351" priority="1314" operator="lessThan">
      <formula>$P$1</formula>
    </cfRule>
  </conditionalFormatting>
  <conditionalFormatting sqref="L13:M13">
    <cfRule type="cellIs" dxfId="350" priority="1313" stopIfTrue="1" operator="equal">
      <formula>"þ"</formula>
    </cfRule>
  </conditionalFormatting>
  <conditionalFormatting sqref="E2 H2">
    <cfRule type="cellIs" dxfId="349" priority="1261" stopIfTrue="1" operator="equal">
      <formula>"þ"</formula>
    </cfRule>
  </conditionalFormatting>
  <conditionalFormatting sqref="G2">
    <cfRule type="cellIs" dxfId="348" priority="1230" stopIfTrue="1" operator="equal">
      <formula>"þ"</formula>
    </cfRule>
  </conditionalFormatting>
  <conditionalFormatting sqref="M7">
    <cfRule type="cellIs" dxfId="347" priority="1196" stopIfTrue="1" operator="equal">
      <formula>"þ"</formula>
    </cfRule>
  </conditionalFormatting>
  <conditionalFormatting sqref="M7">
    <cfRule type="cellIs" dxfId="346" priority="1195" stopIfTrue="1" operator="equal">
      <formula>"þ"</formula>
    </cfRule>
  </conditionalFormatting>
  <conditionalFormatting sqref="K7">
    <cfRule type="cellIs" dxfId="345" priority="1194" operator="lessThan">
      <formula>$P$1</formula>
    </cfRule>
  </conditionalFormatting>
  <conditionalFormatting sqref="E7:H12">
    <cfRule type="cellIs" dxfId="344" priority="1193" stopIfTrue="1" operator="equal">
      <formula>"þ"</formula>
    </cfRule>
  </conditionalFormatting>
  <conditionalFormatting sqref="E7:H12">
    <cfRule type="cellIs" dxfId="343" priority="1192" stopIfTrue="1" operator="equal">
      <formula>"þ"</formula>
    </cfRule>
  </conditionalFormatting>
  <conditionalFormatting sqref="G7">
    <cfRule type="cellIs" dxfId="342" priority="1191" stopIfTrue="1" operator="equal">
      <formula>"þ"</formula>
    </cfRule>
  </conditionalFormatting>
  <conditionalFormatting sqref="G7">
    <cfRule type="cellIs" dxfId="341" priority="1190" stopIfTrue="1" operator="equal">
      <formula>"þ"</formula>
    </cfRule>
  </conditionalFormatting>
  <conditionalFormatting sqref="H4">
    <cfRule type="cellIs" dxfId="340" priority="1124" stopIfTrue="1" operator="equal">
      <formula>"þ"</formula>
    </cfRule>
  </conditionalFormatting>
  <conditionalFormatting sqref="H4">
    <cfRule type="cellIs" dxfId="339" priority="1123" stopIfTrue="1" operator="equal">
      <formula>"þ"</formula>
    </cfRule>
  </conditionalFormatting>
  <conditionalFormatting sqref="M4">
    <cfRule type="cellIs" dxfId="338" priority="1128" stopIfTrue="1" operator="equal">
      <formula>"þ"</formula>
    </cfRule>
  </conditionalFormatting>
  <conditionalFormatting sqref="K4">
    <cfRule type="cellIs" dxfId="337" priority="1127" operator="lessThan">
      <formula>$P$1</formula>
    </cfRule>
  </conditionalFormatting>
  <conditionalFormatting sqref="G4">
    <cfRule type="cellIs" dxfId="336" priority="1121" stopIfTrue="1" operator="equal">
      <formula>"þ"</formula>
    </cfRule>
  </conditionalFormatting>
  <conditionalFormatting sqref="G4">
    <cfRule type="cellIs" dxfId="335" priority="1098" stopIfTrue="1" operator="equal">
      <formula>"þ"</formula>
    </cfRule>
  </conditionalFormatting>
  <conditionalFormatting sqref="F2">
    <cfRule type="cellIs" dxfId="334" priority="932" stopIfTrue="1" operator="equal">
      <formula>"þ"</formula>
    </cfRule>
  </conditionalFormatting>
  <conditionalFormatting sqref="F2">
    <cfRule type="cellIs" dxfId="333" priority="931" stopIfTrue="1" operator="equal">
      <formula>"þ"</formula>
    </cfRule>
  </conditionalFormatting>
  <conditionalFormatting sqref="E4">
    <cfRule type="cellIs" dxfId="332" priority="928" stopIfTrue="1" operator="equal">
      <formula>"þ"</formula>
    </cfRule>
  </conditionalFormatting>
  <conditionalFormatting sqref="E4">
    <cfRule type="cellIs" dxfId="331" priority="927" stopIfTrue="1" operator="equal">
      <formula>"þ"</formula>
    </cfRule>
  </conditionalFormatting>
  <conditionalFormatting sqref="F4">
    <cfRule type="cellIs" dxfId="330" priority="926" stopIfTrue="1" operator="equal">
      <formula>"þ"</formula>
    </cfRule>
  </conditionalFormatting>
  <conditionalFormatting sqref="F4">
    <cfRule type="cellIs" dxfId="329" priority="925" stopIfTrue="1" operator="equal">
      <formula>"þ"</formula>
    </cfRule>
  </conditionalFormatting>
  <conditionalFormatting sqref="L2 L8">
    <cfRule type="cellIs" dxfId="328" priority="923" stopIfTrue="1" operator="equal">
      <formula>"þ"</formula>
    </cfRule>
  </conditionalFormatting>
  <conditionalFormatting sqref="H15">
    <cfRule type="cellIs" dxfId="327" priority="911" stopIfTrue="1" operator="equal">
      <formula>"þ"</formula>
    </cfRule>
  </conditionalFormatting>
  <conditionalFormatting sqref="K15">
    <cfRule type="cellIs" dxfId="326" priority="912" operator="lessThan">
      <formula>$P$1</formula>
    </cfRule>
  </conditionalFormatting>
  <conditionalFormatting sqref="H15">
    <cfRule type="cellIs" dxfId="325" priority="910" stopIfTrue="1" operator="equal">
      <formula>"þ"</formula>
    </cfRule>
  </conditionalFormatting>
  <conditionalFormatting sqref="G15">
    <cfRule type="cellIs" dxfId="324" priority="909" stopIfTrue="1" operator="equal">
      <formula>"þ"</formula>
    </cfRule>
  </conditionalFormatting>
  <conditionalFormatting sqref="G15">
    <cfRule type="cellIs" dxfId="323" priority="908" stopIfTrue="1" operator="equal">
      <formula>"þ"</formula>
    </cfRule>
  </conditionalFormatting>
  <conditionalFormatting sqref="L15">
    <cfRule type="cellIs" dxfId="322" priority="907" stopIfTrue="1" operator="equal">
      <formula>"þ"</formula>
    </cfRule>
  </conditionalFormatting>
  <conditionalFormatting sqref="M10">
    <cfRule type="cellIs" dxfId="321" priority="844" stopIfTrue="1" operator="equal">
      <formula>"þ"</formula>
    </cfRule>
  </conditionalFormatting>
  <conditionalFormatting sqref="M10">
    <cfRule type="cellIs" dxfId="320" priority="843" stopIfTrue="1" operator="equal">
      <formula>"þ"</formula>
    </cfRule>
  </conditionalFormatting>
  <conditionalFormatting sqref="E10 H10">
    <cfRule type="cellIs" dxfId="319" priority="841" stopIfTrue="1" operator="equal">
      <formula>"þ"</formula>
    </cfRule>
  </conditionalFormatting>
  <conditionalFormatting sqref="E10 H10">
    <cfRule type="cellIs" dxfId="318" priority="840" stopIfTrue="1" operator="equal">
      <formula>"þ"</formula>
    </cfRule>
  </conditionalFormatting>
  <conditionalFormatting sqref="F10">
    <cfRule type="cellIs" dxfId="317" priority="837" stopIfTrue="1" operator="equal">
      <formula>"þ"</formula>
    </cfRule>
  </conditionalFormatting>
  <conditionalFormatting sqref="L2">
    <cfRule type="cellIs" dxfId="316" priority="846" stopIfTrue="1" operator="equal">
      <formula>"þ"</formula>
    </cfRule>
  </conditionalFormatting>
  <conditionalFormatting sqref="K10">
    <cfRule type="cellIs" dxfId="315" priority="842" operator="lessThan">
      <formula>$P$1</formula>
    </cfRule>
  </conditionalFormatting>
  <conditionalFormatting sqref="G10">
    <cfRule type="cellIs" dxfId="314" priority="839" stopIfTrue="1" operator="equal">
      <formula>"þ"</formula>
    </cfRule>
  </conditionalFormatting>
  <conditionalFormatting sqref="G10">
    <cfRule type="cellIs" dxfId="313" priority="838" stopIfTrue="1" operator="equal">
      <formula>"þ"</formula>
    </cfRule>
  </conditionalFormatting>
  <conditionalFormatting sqref="F10">
    <cfRule type="cellIs" dxfId="312" priority="836" stopIfTrue="1" operator="equal">
      <formula>"þ"</formula>
    </cfRule>
  </conditionalFormatting>
  <conditionalFormatting sqref="L10">
    <cfRule type="cellIs" dxfId="311" priority="835" stopIfTrue="1" operator="equal">
      <formula>"þ"</formula>
    </cfRule>
  </conditionalFormatting>
  <conditionalFormatting sqref="M8">
    <cfRule type="cellIs" dxfId="310" priority="832" stopIfTrue="1" operator="equal">
      <formula>"þ"</formula>
    </cfRule>
  </conditionalFormatting>
  <conditionalFormatting sqref="M8">
    <cfRule type="cellIs" dxfId="309" priority="831" stopIfTrue="1" operator="equal">
      <formula>"þ"</formula>
    </cfRule>
  </conditionalFormatting>
  <conditionalFormatting sqref="K8">
    <cfRule type="cellIs" dxfId="308" priority="830" operator="lessThan">
      <formula>$P$1</formula>
    </cfRule>
  </conditionalFormatting>
  <conditionalFormatting sqref="H8">
    <cfRule type="cellIs" dxfId="307" priority="829" stopIfTrue="1" operator="equal">
      <formula>"þ"</formula>
    </cfRule>
  </conditionalFormatting>
  <conditionalFormatting sqref="H8">
    <cfRule type="cellIs" dxfId="306" priority="828" stopIfTrue="1" operator="equal">
      <formula>"þ"</formula>
    </cfRule>
  </conditionalFormatting>
  <conditionalFormatting sqref="G8">
    <cfRule type="cellIs" dxfId="305" priority="827" stopIfTrue="1" operator="equal">
      <formula>"þ"</formula>
    </cfRule>
  </conditionalFormatting>
  <conditionalFormatting sqref="G8">
    <cfRule type="cellIs" dxfId="304" priority="826" stopIfTrue="1" operator="equal">
      <formula>"þ"</formula>
    </cfRule>
  </conditionalFormatting>
  <conditionalFormatting sqref="F7">
    <cfRule type="cellIs" dxfId="303" priority="816" stopIfTrue="1" operator="equal">
      <formula>"þ"</formula>
    </cfRule>
  </conditionalFormatting>
  <conditionalFormatting sqref="F7">
    <cfRule type="cellIs" dxfId="302" priority="815" stopIfTrue="1" operator="equal">
      <formula>"þ"</formula>
    </cfRule>
  </conditionalFormatting>
  <conditionalFormatting sqref="H7">
    <cfRule type="cellIs" dxfId="301" priority="813" stopIfTrue="1" operator="equal">
      <formula>"þ"</formula>
    </cfRule>
  </conditionalFormatting>
  <conditionalFormatting sqref="H7">
    <cfRule type="cellIs" dxfId="300" priority="814" stopIfTrue="1" operator="equal">
      <formula>"þ"</formula>
    </cfRule>
  </conditionalFormatting>
  <conditionalFormatting sqref="H18">
    <cfRule type="cellIs" dxfId="299" priority="760" stopIfTrue="1" operator="equal">
      <formula>"þ"</formula>
    </cfRule>
  </conditionalFormatting>
  <conditionalFormatting sqref="K18">
    <cfRule type="cellIs" dxfId="298" priority="761" operator="lessThan">
      <formula>$P$1</formula>
    </cfRule>
  </conditionalFormatting>
  <conditionalFormatting sqref="H18">
    <cfRule type="cellIs" dxfId="297" priority="759" stopIfTrue="1" operator="equal">
      <formula>"þ"</formula>
    </cfRule>
  </conditionalFormatting>
  <conditionalFormatting sqref="G18">
    <cfRule type="cellIs" dxfId="296" priority="758" stopIfTrue="1" operator="equal">
      <formula>"þ"</formula>
    </cfRule>
  </conditionalFormatting>
  <conditionalFormatting sqref="G18">
    <cfRule type="cellIs" dxfId="295" priority="757" stopIfTrue="1" operator="equal">
      <formula>"þ"</formula>
    </cfRule>
  </conditionalFormatting>
  <conditionalFormatting sqref="E18">
    <cfRule type="cellIs" dxfId="294" priority="756" stopIfTrue="1" operator="equal">
      <formula>"þ"</formula>
    </cfRule>
  </conditionalFormatting>
  <conditionalFormatting sqref="E18">
    <cfRule type="cellIs" dxfId="293" priority="755" stopIfTrue="1" operator="equal">
      <formula>"þ"</formula>
    </cfRule>
  </conditionalFormatting>
  <conditionalFormatting sqref="H19">
    <cfRule type="cellIs" dxfId="292" priority="745" stopIfTrue="1" operator="equal">
      <formula>"þ"</formula>
    </cfRule>
  </conditionalFormatting>
  <conditionalFormatting sqref="K19">
    <cfRule type="cellIs" dxfId="291" priority="746" operator="lessThan">
      <formula>$P$1</formula>
    </cfRule>
  </conditionalFormatting>
  <conditionalFormatting sqref="H19">
    <cfRule type="cellIs" dxfId="290" priority="744" stopIfTrue="1" operator="equal">
      <formula>"þ"</formula>
    </cfRule>
  </conditionalFormatting>
  <conditionalFormatting sqref="L8">
    <cfRule type="cellIs" dxfId="289" priority="728" stopIfTrue="1" operator="equal">
      <formula>"þ"</formula>
    </cfRule>
  </conditionalFormatting>
  <conditionalFormatting sqref="G6:H6 M6">
    <cfRule type="cellIs" dxfId="288" priority="727" stopIfTrue="1" operator="equal">
      <formula>"þ"</formula>
    </cfRule>
  </conditionalFormatting>
  <conditionalFormatting sqref="K6">
    <cfRule type="cellIs" dxfId="287" priority="726" operator="lessThan">
      <formula>$P$1</formula>
    </cfRule>
  </conditionalFormatting>
  <conditionalFormatting sqref="E6:F6">
    <cfRule type="cellIs" dxfId="286" priority="725" stopIfTrue="1" operator="equal">
      <formula>"þ"</formula>
    </cfRule>
  </conditionalFormatting>
  <conditionalFormatting sqref="E6:F6">
    <cfRule type="cellIs" dxfId="285" priority="724" stopIfTrue="1" operator="equal">
      <formula>"þ"</formula>
    </cfRule>
  </conditionalFormatting>
  <conditionalFormatting sqref="E19">
    <cfRule type="cellIs" dxfId="284" priority="711" stopIfTrue="1" operator="equal">
      <formula>"þ"</formula>
    </cfRule>
  </conditionalFormatting>
  <conditionalFormatting sqref="E19">
    <cfRule type="cellIs" dxfId="283" priority="710" stopIfTrue="1" operator="equal">
      <formula>"þ"</formula>
    </cfRule>
  </conditionalFormatting>
  <conditionalFormatting sqref="L7">
    <cfRule type="cellIs" dxfId="282" priority="690" stopIfTrue="1" operator="equal">
      <formula>"þ"</formula>
    </cfRule>
  </conditionalFormatting>
  <conditionalFormatting sqref="L7">
    <cfRule type="cellIs" dxfId="281" priority="689" stopIfTrue="1" operator="equal">
      <formula>"þ"</formula>
    </cfRule>
  </conditionalFormatting>
  <conditionalFormatting sqref="P1">
    <cfRule type="cellIs" dxfId="280" priority="661" operator="equal">
      <formula>0</formula>
    </cfRule>
  </conditionalFormatting>
  <conditionalFormatting sqref="T1">
    <cfRule type="cellIs" dxfId="279" priority="659" operator="equal">
      <formula>0</formula>
    </cfRule>
  </conditionalFormatting>
  <conditionalFormatting sqref="R1">
    <cfRule type="cellIs" dxfId="278" priority="660" operator="equal">
      <formula>0</formula>
    </cfRule>
  </conditionalFormatting>
  <conditionalFormatting sqref="M9">
    <cfRule type="cellIs" dxfId="277" priority="574" stopIfTrue="1" operator="equal">
      <formula>"þ"</formula>
    </cfRule>
  </conditionalFormatting>
  <conditionalFormatting sqref="M9">
    <cfRule type="cellIs" dxfId="276" priority="573" stopIfTrue="1" operator="equal">
      <formula>"þ"</formula>
    </cfRule>
  </conditionalFormatting>
  <conditionalFormatting sqref="K9">
    <cfRule type="cellIs" dxfId="275" priority="572" operator="lessThan">
      <formula>$P$1</formula>
    </cfRule>
  </conditionalFormatting>
  <conditionalFormatting sqref="E9 H9">
    <cfRule type="cellIs" dxfId="274" priority="571" stopIfTrue="1" operator="equal">
      <formula>"þ"</formula>
    </cfRule>
  </conditionalFormatting>
  <conditionalFormatting sqref="E9 H9">
    <cfRule type="cellIs" dxfId="273" priority="570" stopIfTrue="1" operator="equal">
      <formula>"þ"</formula>
    </cfRule>
  </conditionalFormatting>
  <conditionalFormatting sqref="G9">
    <cfRule type="cellIs" dxfId="272" priority="569" stopIfTrue="1" operator="equal">
      <formula>"þ"</formula>
    </cfRule>
  </conditionalFormatting>
  <conditionalFormatting sqref="G9">
    <cfRule type="cellIs" dxfId="271" priority="568" stopIfTrue="1" operator="equal">
      <formula>"þ"</formula>
    </cfRule>
  </conditionalFormatting>
  <conditionalFormatting sqref="F9">
    <cfRule type="cellIs" dxfId="270" priority="567" stopIfTrue="1" operator="equal">
      <formula>"þ"</formula>
    </cfRule>
  </conditionalFormatting>
  <conditionalFormatting sqref="F9">
    <cfRule type="cellIs" dxfId="269" priority="566" stopIfTrue="1" operator="equal">
      <formula>"þ"</formula>
    </cfRule>
  </conditionalFormatting>
  <conditionalFormatting sqref="L9">
    <cfRule type="cellIs" dxfId="268" priority="565" stopIfTrue="1" operator="equal">
      <formula>"þ"</formula>
    </cfRule>
  </conditionalFormatting>
  <conditionalFormatting sqref="L9">
    <cfRule type="cellIs" dxfId="267" priority="564" stopIfTrue="1" operator="equal">
      <formula>"þ"</formula>
    </cfRule>
  </conditionalFormatting>
  <conditionalFormatting sqref="H5">
    <cfRule type="cellIs" dxfId="266" priority="549" stopIfTrue="1" operator="equal">
      <formula>"þ"</formula>
    </cfRule>
  </conditionalFormatting>
  <conditionalFormatting sqref="H5">
    <cfRule type="cellIs" dxfId="265" priority="548" stopIfTrue="1" operator="equal">
      <formula>"þ"</formula>
    </cfRule>
  </conditionalFormatting>
  <conditionalFormatting sqref="M5">
    <cfRule type="cellIs" dxfId="264" priority="551" stopIfTrue="1" operator="equal">
      <formula>"þ"</formula>
    </cfRule>
  </conditionalFormatting>
  <conditionalFormatting sqref="K5">
    <cfRule type="cellIs" dxfId="263" priority="550" operator="lessThan">
      <formula>$P$1</formula>
    </cfRule>
  </conditionalFormatting>
  <conditionalFormatting sqref="G5">
    <cfRule type="cellIs" dxfId="262" priority="547" stopIfTrue="1" operator="equal">
      <formula>"þ"</formula>
    </cfRule>
  </conditionalFormatting>
  <conditionalFormatting sqref="G5">
    <cfRule type="cellIs" dxfId="261" priority="546" stopIfTrue="1" operator="equal">
      <formula>"þ"</formula>
    </cfRule>
  </conditionalFormatting>
  <conditionalFormatting sqref="E5">
    <cfRule type="cellIs" dxfId="260" priority="545" stopIfTrue="1" operator="equal">
      <formula>"þ"</formula>
    </cfRule>
  </conditionalFormatting>
  <conditionalFormatting sqref="E5">
    <cfRule type="cellIs" dxfId="259" priority="544" stopIfTrue="1" operator="equal">
      <formula>"þ"</formula>
    </cfRule>
  </conditionalFormatting>
  <conditionalFormatting sqref="F5">
    <cfRule type="cellIs" dxfId="258" priority="543" stopIfTrue="1" operator="equal">
      <formula>"þ"</formula>
    </cfRule>
  </conditionalFormatting>
  <conditionalFormatting sqref="F5">
    <cfRule type="cellIs" dxfId="257" priority="542" stopIfTrue="1" operator="equal">
      <formula>"þ"</formula>
    </cfRule>
  </conditionalFormatting>
  <conditionalFormatting sqref="M11">
    <cfRule type="cellIs" dxfId="256" priority="504" stopIfTrue="1" operator="equal">
      <formula>"þ"</formula>
    </cfRule>
  </conditionalFormatting>
  <conditionalFormatting sqref="M11">
    <cfRule type="cellIs" dxfId="255" priority="503" stopIfTrue="1" operator="equal">
      <formula>"þ"</formula>
    </cfRule>
  </conditionalFormatting>
  <conditionalFormatting sqref="E11 H11">
    <cfRule type="cellIs" dxfId="254" priority="501" stopIfTrue="1" operator="equal">
      <formula>"þ"</formula>
    </cfRule>
  </conditionalFormatting>
  <conditionalFormatting sqref="E11 H11">
    <cfRule type="cellIs" dxfId="253" priority="500" stopIfTrue="1" operator="equal">
      <formula>"þ"</formula>
    </cfRule>
  </conditionalFormatting>
  <conditionalFormatting sqref="K11">
    <cfRule type="cellIs" dxfId="252" priority="502" operator="lessThan">
      <formula>$P$1</formula>
    </cfRule>
  </conditionalFormatting>
  <conditionalFormatting sqref="G11">
    <cfRule type="cellIs" dxfId="251" priority="499" stopIfTrue="1" operator="equal">
      <formula>"þ"</formula>
    </cfRule>
  </conditionalFormatting>
  <conditionalFormatting sqref="G11">
    <cfRule type="cellIs" dxfId="250" priority="498" stopIfTrue="1" operator="equal">
      <formula>"þ"</formula>
    </cfRule>
  </conditionalFormatting>
  <conditionalFormatting sqref="L11">
    <cfRule type="cellIs" dxfId="249" priority="492" stopIfTrue="1" operator="equal">
      <formula>"þ"</formula>
    </cfRule>
  </conditionalFormatting>
  <conditionalFormatting sqref="L11">
    <cfRule type="cellIs" dxfId="248" priority="491" stopIfTrue="1" operator="equal">
      <formula>"þ"</formula>
    </cfRule>
  </conditionalFormatting>
  <conditionalFormatting sqref="F11">
    <cfRule type="cellIs" dxfId="247" priority="490" stopIfTrue="1" operator="equal">
      <formula>"þ"</formula>
    </cfRule>
  </conditionalFormatting>
  <conditionalFormatting sqref="F11">
    <cfRule type="cellIs" dxfId="246" priority="489" stopIfTrue="1" operator="equal">
      <formula>"þ"</formula>
    </cfRule>
  </conditionalFormatting>
  <conditionalFormatting sqref="M12">
    <cfRule type="cellIs" dxfId="245" priority="488" stopIfTrue="1" operator="equal">
      <formula>"þ"</formula>
    </cfRule>
  </conditionalFormatting>
  <conditionalFormatting sqref="M12">
    <cfRule type="cellIs" dxfId="244" priority="487" stopIfTrue="1" operator="equal">
      <formula>"þ"</formula>
    </cfRule>
  </conditionalFormatting>
  <conditionalFormatting sqref="E12 H12">
    <cfRule type="cellIs" dxfId="243" priority="485" stopIfTrue="1" operator="equal">
      <formula>"þ"</formula>
    </cfRule>
  </conditionalFormatting>
  <conditionalFormatting sqref="E12 H12">
    <cfRule type="cellIs" dxfId="242" priority="484" stopIfTrue="1" operator="equal">
      <formula>"þ"</formula>
    </cfRule>
  </conditionalFormatting>
  <conditionalFormatting sqref="K12">
    <cfRule type="cellIs" dxfId="241" priority="486" operator="lessThan">
      <formula>$P$1</formula>
    </cfRule>
  </conditionalFormatting>
  <conditionalFormatting sqref="G12">
    <cfRule type="cellIs" dxfId="240" priority="483" stopIfTrue="1" operator="equal">
      <formula>"þ"</formula>
    </cfRule>
  </conditionalFormatting>
  <conditionalFormatting sqref="G12">
    <cfRule type="cellIs" dxfId="239" priority="482" stopIfTrue="1" operator="equal">
      <formula>"þ"</formula>
    </cfRule>
  </conditionalFormatting>
  <conditionalFormatting sqref="L12">
    <cfRule type="cellIs" dxfId="238" priority="481" stopIfTrue="1" operator="equal">
      <formula>"þ"</formula>
    </cfRule>
  </conditionalFormatting>
  <conditionalFormatting sqref="L12">
    <cfRule type="cellIs" dxfId="237" priority="480" stopIfTrue="1" operator="equal">
      <formula>"þ"</formula>
    </cfRule>
  </conditionalFormatting>
  <conditionalFormatting sqref="F12">
    <cfRule type="cellIs" dxfId="236" priority="479" stopIfTrue="1" operator="equal">
      <formula>"þ"</formula>
    </cfRule>
  </conditionalFormatting>
  <conditionalFormatting sqref="F12">
    <cfRule type="cellIs" dxfId="235" priority="478" stopIfTrue="1" operator="equal">
      <formula>"þ"</formula>
    </cfRule>
  </conditionalFormatting>
  <conditionalFormatting sqref="F12">
    <cfRule type="cellIs" dxfId="234" priority="477" stopIfTrue="1" operator="equal">
      <formula>"þ"</formula>
    </cfRule>
  </conditionalFormatting>
  <conditionalFormatting sqref="F12">
    <cfRule type="cellIs" dxfId="233" priority="476" stopIfTrue="1" operator="equal">
      <formula>"þ"</formula>
    </cfRule>
  </conditionalFormatting>
  <conditionalFormatting sqref="E12">
    <cfRule type="cellIs" dxfId="232" priority="475" stopIfTrue="1" operator="equal">
      <formula>"þ"</formula>
    </cfRule>
  </conditionalFormatting>
  <conditionalFormatting sqref="E12">
    <cfRule type="cellIs" dxfId="231" priority="474" stopIfTrue="1" operator="equal">
      <formula>"þ"</formula>
    </cfRule>
  </conditionalFormatting>
  <conditionalFormatting sqref="F15">
    <cfRule type="cellIs" dxfId="230" priority="453" stopIfTrue="1" operator="equal">
      <formula>"þ"</formula>
    </cfRule>
  </conditionalFormatting>
  <conditionalFormatting sqref="F15">
    <cfRule type="cellIs" dxfId="229" priority="452" stopIfTrue="1" operator="equal">
      <formula>"þ"</formula>
    </cfRule>
  </conditionalFormatting>
  <conditionalFormatting sqref="H16">
    <cfRule type="cellIs" dxfId="228" priority="440" stopIfTrue="1" operator="equal">
      <formula>"þ"</formula>
    </cfRule>
  </conditionalFormatting>
  <conditionalFormatting sqref="K16">
    <cfRule type="cellIs" dxfId="227" priority="441" operator="lessThan">
      <formula>$P$1</formula>
    </cfRule>
  </conditionalFormatting>
  <conditionalFormatting sqref="H16">
    <cfRule type="cellIs" dxfId="226" priority="439" stopIfTrue="1" operator="equal">
      <formula>"þ"</formula>
    </cfRule>
  </conditionalFormatting>
  <conditionalFormatting sqref="G16">
    <cfRule type="cellIs" dxfId="225" priority="438" stopIfTrue="1" operator="equal">
      <formula>"þ"</formula>
    </cfRule>
  </conditionalFormatting>
  <conditionalFormatting sqref="G16">
    <cfRule type="cellIs" dxfId="224" priority="437" stopIfTrue="1" operator="equal">
      <formula>"þ"</formula>
    </cfRule>
  </conditionalFormatting>
  <conditionalFormatting sqref="L21:L23 L16:L18">
    <cfRule type="cellIs" dxfId="223" priority="436" stopIfTrue="1" operator="equal">
      <formula>"þ"</formula>
    </cfRule>
  </conditionalFormatting>
  <conditionalFormatting sqref="H20">
    <cfRule type="cellIs" dxfId="222" priority="428" stopIfTrue="1" operator="equal">
      <formula>"þ"</formula>
    </cfRule>
  </conditionalFormatting>
  <conditionalFormatting sqref="K20">
    <cfRule type="cellIs" dxfId="221" priority="429" operator="lessThan">
      <formula>$P$1</formula>
    </cfRule>
  </conditionalFormatting>
  <conditionalFormatting sqref="H20">
    <cfRule type="cellIs" dxfId="220" priority="427" stopIfTrue="1" operator="equal">
      <formula>"þ"</formula>
    </cfRule>
  </conditionalFormatting>
  <conditionalFormatting sqref="G20">
    <cfRule type="cellIs" dxfId="219" priority="426" stopIfTrue="1" operator="equal">
      <formula>"þ"</formula>
    </cfRule>
  </conditionalFormatting>
  <conditionalFormatting sqref="G20">
    <cfRule type="cellIs" dxfId="218" priority="425" stopIfTrue="1" operator="equal">
      <formula>"þ"</formula>
    </cfRule>
  </conditionalFormatting>
  <conditionalFormatting sqref="F20">
    <cfRule type="cellIs" dxfId="217" priority="422" stopIfTrue="1" operator="equal">
      <formula>"þ"</formula>
    </cfRule>
  </conditionalFormatting>
  <conditionalFormatting sqref="F20">
    <cfRule type="cellIs" dxfId="216" priority="421" stopIfTrue="1" operator="equal">
      <formula>"þ"</formula>
    </cfRule>
  </conditionalFormatting>
  <conditionalFormatting sqref="F20">
    <cfRule type="cellIs" dxfId="215" priority="420" stopIfTrue="1" operator="equal">
      <formula>"þ"</formula>
    </cfRule>
  </conditionalFormatting>
  <conditionalFormatting sqref="F20">
    <cfRule type="cellIs" dxfId="214" priority="419" stopIfTrue="1" operator="equal">
      <formula>"þ"</formula>
    </cfRule>
  </conditionalFormatting>
  <conditionalFormatting sqref="F20">
    <cfRule type="cellIs" dxfId="213" priority="418" stopIfTrue="1" operator="equal">
      <formula>"þ"</formula>
    </cfRule>
  </conditionalFormatting>
  <conditionalFormatting sqref="F20">
    <cfRule type="cellIs" dxfId="212" priority="417" stopIfTrue="1" operator="equal">
      <formula>"þ"</formula>
    </cfRule>
  </conditionalFormatting>
  <conditionalFormatting sqref="H17 E17">
    <cfRule type="cellIs" dxfId="211" priority="388" stopIfTrue="1" operator="equal">
      <formula>"þ"</formula>
    </cfRule>
  </conditionalFormatting>
  <conditionalFormatting sqref="K17">
    <cfRule type="cellIs" dxfId="210" priority="389" operator="lessThan">
      <formula>$P$1</formula>
    </cfRule>
  </conditionalFormatting>
  <conditionalFormatting sqref="H17 E17">
    <cfRule type="cellIs" dxfId="209" priority="387" stopIfTrue="1" operator="equal">
      <formula>"þ"</formula>
    </cfRule>
  </conditionalFormatting>
  <conditionalFormatting sqref="G17">
    <cfRule type="cellIs" dxfId="208" priority="386" stopIfTrue="1" operator="equal">
      <formula>"þ"</formula>
    </cfRule>
  </conditionalFormatting>
  <conditionalFormatting sqref="G17">
    <cfRule type="cellIs" dxfId="207" priority="385" stopIfTrue="1" operator="equal">
      <formula>"þ"</formula>
    </cfRule>
  </conditionalFormatting>
  <conditionalFormatting sqref="L17">
    <cfRule type="cellIs" dxfId="206" priority="384" stopIfTrue="1" operator="equal">
      <formula>"þ"</formula>
    </cfRule>
  </conditionalFormatting>
  <conditionalFormatting sqref="E17">
    <cfRule type="cellIs" dxfId="205" priority="383" stopIfTrue="1" operator="equal">
      <formula>"þ"</formula>
    </cfRule>
  </conditionalFormatting>
  <conditionalFormatting sqref="E17">
    <cfRule type="cellIs" dxfId="204" priority="382" stopIfTrue="1" operator="equal">
      <formula>"þ"</formula>
    </cfRule>
  </conditionalFormatting>
  <conditionalFormatting sqref="H21">
    <cfRule type="cellIs" dxfId="203" priority="372" stopIfTrue="1" operator="equal">
      <formula>"þ"</formula>
    </cfRule>
  </conditionalFormatting>
  <conditionalFormatting sqref="K21">
    <cfRule type="cellIs" dxfId="202" priority="373" operator="lessThan">
      <formula>$P$1</formula>
    </cfRule>
  </conditionalFormatting>
  <conditionalFormatting sqref="H21">
    <cfRule type="cellIs" dxfId="201" priority="371" stopIfTrue="1" operator="equal">
      <formula>"þ"</formula>
    </cfRule>
  </conditionalFormatting>
  <conditionalFormatting sqref="E21">
    <cfRule type="cellIs" dxfId="200" priority="368" stopIfTrue="1" operator="equal">
      <formula>"þ"</formula>
    </cfRule>
  </conditionalFormatting>
  <conditionalFormatting sqref="E21">
    <cfRule type="cellIs" dxfId="199" priority="367" stopIfTrue="1" operator="equal">
      <formula>"þ"</formula>
    </cfRule>
  </conditionalFormatting>
  <conditionalFormatting sqref="F21">
    <cfRule type="cellIs" dxfId="198" priority="366" stopIfTrue="1" operator="equal">
      <formula>"þ"</formula>
    </cfRule>
  </conditionalFormatting>
  <conditionalFormatting sqref="F21">
    <cfRule type="cellIs" dxfId="197" priority="365" stopIfTrue="1" operator="equal">
      <formula>"þ"</formula>
    </cfRule>
  </conditionalFormatting>
  <conditionalFormatting sqref="F21">
    <cfRule type="cellIs" dxfId="196" priority="364" stopIfTrue="1" operator="equal">
      <formula>"þ"</formula>
    </cfRule>
  </conditionalFormatting>
  <conditionalFormatting sqref="F21">
    <cfRule type="cellIs" dxfId="195" priority="363" stopIfTrue="1" operator="equal">
      <formula>"þ"</formula>
    </cfRule>
  </conditionalFormatting>
  <conditionalFormatting sqref="F21">
    <cfRule type="cellIs" dxfId="194" priority="362" stopIfTrue="1" operator="equal">
      <formula>"þ"</formula>
    </cfRule>
  </conditionalFormatting>
  <conditionalFormatting sqref="F21">
    <cfRule type="cellIs" dxfId="193" priority="361" stopIfTrue="1" operator="equal">
      <formula>"þ"</formula>
    </cfRule>
  </conditionalFormatting>
  <conditionalFormatting sqref="L21">
    <cfRule type="cellIs" dxfId="192" priority="360" stopIfTrue="1" operator="equal">
      <formula>"þ"</formula>
    </cfRule>
  </conditionalFormatting>
  <conditionalFormatting sqref="F21">
    <cfRule type="cellIs" dxfId="191" priority="359" stopIfTrue="1" operator="equal">
      <formula>"þ"</formula>
    </cfRule>
  </conditionalFormatting>
  <conditionalFormatting sqref="F21">
    <cfRule type="cellIs" dxfId="190" priority="358" stopIfTrue="1" operator="equal">
      <formula>"þ"</formula>
    </cfRule>
  </conditionalFormatting>
  <conditionalFormatting sqref="E21">
    <cfRule type="cellIs" dxfId="189" priority="357" stopIfTrue="1" operator="equal">
      <formula>"þ"</formula>
    </cfRule>
  </conditionalFormatting>
  <conditionalFormatting sqref="E21">
    <cfRule type="cellIs" dxfId="188" priority="356" stopIfTrue="1" operator="equal">
      <formula>"þ"</formula>
    </cfRule>
  </conditionalFormatting>
  <conditionalFormatting sqref="E21">
    <cfRule type="cellIs" dxfId="187" priority="355" stopIfTrue="1" operator="equal">
      <formula>"þ"</formula>
    </cfRule>
  </conditionalFormatting>
  <conditionalFormatting sqref="E21">
    <cfRule type="cellIs" dxfId="186" priority="354" stopIfTrue="1" operator="equal">
      <formula>"þ"</formula>
    </cfRule>
  </conditionalFormatting>
  <conditionalFormatting sqref="E21">
    <cfRule type="cellIs" dxfId="185" priority="353" stopIfTrue="1" operator="equal">
      <formula>"þ"</formula>
    </cfRule>
  </conditionalFormatting>
  <conditionalFormatting sqref="E21">
    <cfRule type="cellIs" dxfId="184" priority="352" stopIfTrue="1" operator="equal">
      <formula>"þ"</formula>
    </cfRule>
  </conditionalFormatting>
  <conditionalFormatting sqref="F5">
    <cfRule type="cellIs" dxfId="183" priority="271" stopIfTrue="1" operator="equal">
      <formula>"þ"</formula>
    </cfRule>
  </conditionalFormatting>
  <conditionalFormatting sqref="F5">
    <cfRule type="cellIs" dxfId="182" priority="270" stopIfTrue="1" operator="equal">
      <formula>"þ"</formula>
    </cfRule>
  </conditionalFormatting>
  <conditionalFormatting sqref="G5">
    <cfRule type="cellIs" dxfId="181" priority="269" stopIfTrue="1" operator="equal">
      <formula>"þ"</formula>
    </cfRule>
  </conditionalFormatting>
  <conditionalFormatting sqref="G5">
    <cfRule type="cellIs" dxfId="180" priority="268" stopIfTrue="1" operator="equal">
      <formula>"þ"</formula>
    </cfRule>
  </conditionalFormatting>
  <conditionalFormatting sqref="E15">
    <cfRule type="cellIs" dxfId="179" priority="267" stopIfTrue="1" operator="equal">
      <formula>"þ"</formula>
    </cfRule>
  </conditionalFormatting>
  <conditionalFormatting sqref="E15">
    <cfRule type="cellIs" dxfId="178" priority="266" stopIfTrue="1" operator="equal">
      <formula>"þ"</formula>
    </cfRule>
  </conditionalFormatting>
  <conditionalFormatting sqref="L18">
    <cfRule type="cellIs" dxfId="177" priority="265" stopIfTrue="1" operator="equal">
      <formula>"þ"</formula>
    </cfRule>
  </conditionalFormatting>
  <conditionalFormatting sqref="M15:M22">
    <cfRule type="cellIs" dxfId="176" priority="227" stopIfTrue="1" operator="equal">
      <formula>"þ"</formula>
    </cfRule>
  </conditionalFormatting>
  <conditionalFormatting sqref="M15:M22">
    <cfRule type="cellIs" dxfId="175" priority="226" stopIfTrue="1" operator="equal">
      <formula>"þ"</formula>
    </cfRule>
  </conditionalFormatting>
  <conditionalFormatting sqref="F17">
    <cfRule type="cellIs" dxfId="174" priority="217" stopIfTrue="1" operator="equal">
      <formula>"þ"</formula>
    </cfRule>
  </conditionalFormatting>
  <conditionalFormatting sqref="F17">
    <cfRule type="cellIs" dxfId="173" priority="216" stopIfTrue="1" operator="equal">
      <formula>"þ"</formula>
    </cfRule>
  </conditionalFormatting>
  <conditionalFormatting sqref="E16">
    <cfRule type="cellIs" dxfId="172" priority="213" stopIfTrue="1" operator="equal">
      <formula>"þ"</formula>
    </cfRule>
  </conditionalFormatting>
  <conditionalFormatting sqref="E16">
    <cfRule type="cellIs" dxfId="171" priority="212" stopIfTrue="1" operator="equal">
      <formula>"þ"</formula>
    </cfRule>
  </conditionalFormatting>
  <conditionalFormatting sqref="G21">
    <cfRule type="cellIs" dxfId="170" priority="211" stopIfTrue="1" operator="equal">
      <formula>"þ"</formula>
    </cfRule>
  </conditionalFormatting>
  <conditionalFormatting sqref="G21">
    <cfRule type="cellIs" dxfId="169" priority="210" stopIfTrue="1" operator="equal">
      <formula>"þ"</formula>
    </cfRule>
  </conditionalFormatting>
  <conditionalFormatting sqref="G19">
    <cfRule type="cellIs" dxfId="168" priority="209" stopIfTrue="1" operator="equal">
      <formula>"þ"</formula>
    </cfRule>
  </conditionalFormatting>
  <conditionalFormatting sqref="G19">
    <cfRule type="cellIs" dxfId="167" priority="208" stopIfTrue="1" operator="equal">
      <formula>"þ"</formula>
    </cfRule>
  </conditionalFormatting>
  <conditionalFormatting sqref="H19">
    <cfRule type="cellIs" dxfId="166" priority="206" stopIfTrue="1" operator="equal">
      <formula>"þ"</formula>
    </cfRule>
  </conditionalFormatting>
  <conditionalFormatting sqref="K19">
    <cfRule type="cellIs" dxfId="165" priority="207" operator="lessThan">
      <formula>$P$1</formula>
    </cfRule>
  </conditionalFormatting>
  <conditionalFormatting sqref="H19">
    <cfRule type="cellIs" dxfId="164" priority="205" stopIfTrue="1" operator="equal">
      <formula>"þ"</formula>
    </cfRule>
  </conditionalFormatting>
  <conditionalFormatting sqref="G19">
    <cfRule type="cellIs" dxfId="163" priority="204" stopIfTrue="1" operator="equal">
      <formula>"þ"</formula>
    </cfRule>
  </conditionalFormatting>
  <conditionalFormatting sqref="G19">
    <cfRule type="cellIs" dxfId="162" priority="203" stopIfTrue="1" operator="equal">
      <formula>"þ"</formula>
    </cfRule>
  </conditionalFormatting>
  <conditionalFormatting sqref="E19">
    <cfRule type="cellIs" dxfId="161" priority="202" stopIfTrue="1" operator="equal">
      <formula>"þ"</formula>
    </cfRule>
  </conditionalFormatting>
  <conditionalFormatting sqref="E19">
    <cfRule type="cellIs" dxfId="160" priority="201" stopIfTrue="1" operator="equal">
      <formula>"þ"</formula>
    </cfRule>
  </conditionalFormatting>
  <conditionalFormatting sqref="H20">
    <cfRule type="cellIs" dxfId="159" priority="195" stopIfTrue="1" operator="equal">
      <formula>"þ"</formula>
    </cfRule>
  </conditionalFormatting>
  <conditionalFormatting sqref="K20">
    <cfRule type="cellIs" dxfId="158" priority="196" operator="lessThan">
      <formula>$P$1</formula>
    </cfRule>
  </conditionalFormatting>
  <conditionalFormatting sqref="H20">
    <cfRule type="cellIs" dxfId="157" priority="194" stopIfTrue="1" operator="equal">
      <formula>"þ"</formula>
    </cfRule>
  </conditionalFormatting>
  <conditionalFormatting sqref="H21">
    <cfRule type="cellIs" dxfId="156" priority="190" stopIfTrue="1" operator="equal">
      <formula>"þ"</formula>
    </cfRule>
  </conditionalFormatting>
  <conditionalFormatting sqref="K21">
    <cfRule type="cellIs" dxfId="155" priority="191" operator="lessThan">
      <formula>$P$1</formula>
    </cfRule>
  </conditionalFormatting>
  <conditionalFormatting sqref="H21">
    <cfRule type="cellIs" dxfId="154" priority="189" stopIfTrue="1" operator="equal">
      <formula>"þ"</formula>
    </cfRule>
  </conditionalFormatting>
  <conditionalFormatting sqref="G21">
    <cfRule type="cellIs" dxfId="153" priority="188" stopIfTrue="1" operator="equal">
      <formula>"þ"</formula>
    </cfRule>
  </conditionalFormatting>
  <conditionalFormatting sqref="G21">
    <cfRule type="cellIs" dxfId="152" priority="187" stopIfTrue="1" operator="equal">
      <formula>"þ"</formula>
    </cfRule>
  </conditionalFormatting>
  <conditionalFormatting sqref="E21">
    <cfRule type="cellIs" dxfId="151" priority="186" stopIfTrue="1" operator="equal">
      <formula>"þ"</formula>
    </cfRule>
  </conditionalFormatting>
  <conditionalFormatting sqref="E21">
    <cfRule type="cellIs" dxfId="150" priority="185" stopIfTrue="1" operator="equal">
      <formula>"þ"</formula>
    </cfRule>
  </conditionalFormatting>
  <conditionalFormatting sqref="F21">
    <cfRule type="cellIs" dxfId="149" priority="184" stopIfTrue="1" operator="equal">
      <formula>"þ"</formula>
    </cfRule>
  </conditionalFormatting>
  <conditionalFormatting sqref="F21">
    <cfRule type="cellIs" dxfId="148" priority="183" stopIfTrue="1" operator="equal">
      <formula>"þ"</formula>
    </cfRule>
  </conditionalFormatting>
  <conditionalFormatting sqref="F21">
    <cfRule type="cellIs" dxfId="147" priority="182" stopIfTrue="1" operator="equal">
      <formula>"þ"</formula>
    </cfRule>
  </conditionalFormatting>
  <conditionalFormatting sqref="F21">
    <cfRule type="cellIs" dxfId="146" priority="181" stopIfTrue="1" operator="equal">
      <formula>"þ"</formula>
    </cfRule>
  </conditionalFormatting>
  <conditionalFormatting sqref="F21">
    <cfRule type="cellIs" dxfId="145" priority="180" stopIfTrue="1" operator="equal">
      <formula>"þ"</formula>
    </cfRule>
  </conditionalFormatting>
  <conditionalFormatting sqref="F21">
    <cfRule type="cellIs" dxfId="144" priority="179" stopIfTrue="1" operator="equal">
      <formula>"þ"</formula>
    </cfRule>
  </conditionalFormatting>
  <conditionalFormatting sqref="L21">
    <cfRule type="cellIs" dxfId="143" priority="178" stopIfTrue="1" operator="equal">
      <formula>"þ"</formula>
    </cfRule>
  </conditionalFormatting>
  <conditionalFormatting sqref="K22">
    <cfRule type="cellIs" dxfId="142" priority="177" operator="lessThan">
      <formula>$P$1</formula>
    </cfRule>
  </conditionalFormatting>
  <conditionalFormatting sqref="E22">
    <cfRule type="cellIs" dxfId="141" priority="174" stopIfTrue="1" operator="equal">
      <formula>"þ"</formula>
    </cfRule>
  </conditionalFormatting>
  <conditionalFormatting sqref="E22">
    <cfRule type="cellIs" dxfId="140" priority="173" stopIfTrue="1" operator="equal">
      <formula>"þ"</formula>
    </cfRule>
  </conditionalFormatting>
  <conditionalFormatting sqref="F22">
    <cfRule type="cellIs" dxfId="139" priority="172" stopIfTrue="1" operator="equal">
      <formula>"þ"</formula>
    </cfRule>
  </conditionalFormatting>
  <conditionalFormatting sqref="F22">
    <cfRule type="cellIs" dxfId="138" priority="171" stopIfTrue="1" operator="equal">
      <formula>"þ"</formula>
    </cfRule>
  </conditionalFormatting>
  <conditionalFormatting sqref="F22">
    <cfRule type="cellIs" dxfId="137" priority="170" stopIfTrue="1" operator="equal">
      <formula>"þ"</formula>
    </cfRule>
  </conditionalFormatting>
  <conditionalFormatting sqref="F22">
    <cfRule type="cellIs" dxfId="136" priority="169" stopIfTrue="1" operator="equal">
      <formula>"þ"</formula>
    </cfRule>
  </conditionalFormatting>
  <conditionalFormatting sqref="F22">
    <cfRule type="cellIs" dxfId="135" priority="168" stopIfTrue="1" operator="equal">
      <formula>"þ"</formula>
    </cfRule>
  </conditionalFormatting>
  <conditionalFormatting sqref="F22">
    <cfRule type="cellIs" dxfId="134" priority="167" stopIfTrue="1" operator="equal">
      <formula>"þ"</formula>
    </cfRule>
  </conditionalFormatting>
  <conditionalFormatting sqref="L22">
    <cfRule type="cellIs" dxfId="133" priority="166" stopIfTrue="1" operator="equal">
      <formula>"þ"</formula>
    </cfRule>
  </conditionalFormatting>
  <conditionalFormatting sqref="F22">
    <cfRule type="cellIs" dxfId="132" priority="165" stopIfTrue="1" operator="equal">
      <formula>"þ"</formula>
    </cfRule>
  </conditionalFormatting>
  <conditionalFormatting sqref="F22">
    <cfRule type="cellIs" dxfId="131" priority="164" stopIfTrue="1" operator="equal">
      <formula>"þ"</formula>
    </cfRule>
  </conditionalFormatting>
  <conditionalFormatting sqref="E22">
    <cfRule type="cellIs" dxfId="130" priority="163" stopIfTrue="1" operator="equal">
      <formula>"þ"</formula>
    </cfRule>
  </conditionalFormatting>
  <conditionalFormatting sqref="E22">
    <cfRule type="cellIs" dxfId="129" priority="162" stopIfTrue="1" operator="equal">
      <formula>"þ"</formula>
    </cfRule>
  </conditionalFormatting>
  <conditionalFormatting sqref="E22">
    <cfRule type="cellIs" dxfId="128" priority="161" stopIfTrue="1" operator="equal">
      <formula>"þ"</formula>
    </cfRule>
  </conditionalFormatting>
  <conditionalFormatting sqref="E22">
    <cfRule type="cellIs" dxfId="127" priority="160" stopIfTrue="1" operator="equal">
      <formula>"þ"</formula>
    </cfRule>
  </conditionalFormatting>
  <conditionalFormatting sqref="E22">
    <cfRule type="cellIs" dxfId="126" priority="159" stopIfTrue="1" operator="equal">
      <formula>"þ"</formula>
    </cfRule>
  </conditionalFormatting>
  <conditionalFormatting sqref="E22">
    <cfRule type="cellIs" dxfId="125" priority="158" stopIfTrue="1" operator="equal">
      <formula>"þ"</formula>
    </cfRule>
  </conditionalFormatting>
  <conditionalFormatting sqref="F20">
    <cfRule type="cellIs" dxfId="124" priority="156" stopIfTrue="1" operator="equal">
      <formula>"þ"</formula>
    </cfRule>
  </conditionalFormatting>
  <conditionalFormatting sqref="F20">
    <cfRule type="cellIs" dxfId="123" priority="155" stopIfTrue="1" operator="equal">
      <formula>"þ"</formula>
    </cfRule>
  </conditionalFormatting>
  <conditionalFormatting sqref="G22">
    <cfRule type="cellIs" dxfId="122" priority="153" stopIfTrue="1" operator="equal">
      <formula>"þ"</formula>
    </cfRule>
  </conditionalFormatting>
  <conditionalFormatting sqref="G22">
    <cfRule type="cellIs" dxfId="121" priority="152" stopIfTrue="1" operator="equal">
      <formula>"þ"</formula>
    </cfRule>
  </conditionalFormatting>
  <conditionalFormatting sqref="G20">
    <cfRule type="cellIs" dxfId="120" priority="151" stopIfTrue="1" operator="equal">
      <formula>"þ"</formula>
    </cfRule>
  </conditionalFormatting>
  <conditionalFormatting sqref="G20">
    <cfRule type="cellIs" dxfId="119" priority="150" stopIfTrue="1" operator="equal">
      <formula>"þ"</formula>
    </cfRule>
  </conditionalFormatting>
  <conditionalFormatting sqref="F18">
    <cfRule type="cellIs" dxfId="118" priority="149" stopIfTrue="1" operator="equal">
      <formula>"þ"</formula>
    </cfRule>
  </conditionalFormatting>
  <conditionalFormatting sqref="F18">
    <cfRule type="cellIs" dxfId="117" priority="148" stopIfTrue="1" operator="equal">
      <formula>"þ"</formula>
    </cfRule>
  </conditionalFormatting>
  <conditionalFormatting sqref="M23">
    <cfRule type="cellIs" dxfId="116" priority="147" stopIfTrue="1" operator="equal">
      <formula>"þ"</formula>
    </cfRule>
  </conditionalFormatting>
  <conditionalFormatting sqref="M23">
    <cfRule type="cellIs" dxfId="115" priority="146" stopIfTrue="1" operator="equal">
      <formula>"þ"</formula>
    </cfRule>
  </conditionalFormatting>
  <conditionalFormatting sqref="H23">
    <cfRule type="cellIs" dxfId="114" priority="144" stopIfTrue="1" operator="equal">
      <formula>"þ"</formula>
    </cfRule>
  </conditionalFormatting>
  <conditionalFormatting sqref="K23">
    <cfRule type="cellIs" dxfId="113" priority="145" operator="lessThan">
      <formula>$P$1</formula>
    </cfRule>
  </conditionalFormatting>
  <conditionalFormatting sqref="H23">
    <cfRule type="cellIs" dxfId="112" priority="143" stopIfTrue="1" operator="equal">
      <formula>"þ"</formula>
    </cfRule>
  </conditionalFormatting>
  <conditionalFormatting sqref="E23">
    <cfRule type="cellIs" dxfId="111" priority="142" stopIfTrue="1" operator="equal">
      <formula>"þ"</formula>
    </cfRule>
  </conditionalFormatting>
  <conditionalFormatting sqref="E23">
    <cfRule type="cellIs" dxfId="110" priority="141" stopIfTrue="1" operator="equal">
      <formula>"þ"</formula>
    </cfRule>
  </conditionalFormatting>
  <conditionalFormatting sqref="F23">
    <cfRule type="cellIs" dxfId="109" priority="140" stopIfTrue="1" operator="equal">
      <formula>"þ"</formula>
    </cfRule>
  </conditionalFormatting>
  <conditionalFormatting sqref="F23">
    <cfRule type="cellIs" dxfId="108" priority="139" stopIfTrue="1" operator="equal">
      <formula>"þ"</formula>
    </cfRule>
  </conditionalFormatting>
  <conditionalFormatting sqref="F23">
    <cfRule type="cellIs" dxfId="107" priority="138" stopIfTrue="1" operator="equal">
      <formula>"þ"</formula>
    </cfRule>
  </conditionalFormatting>
  <conditionalFormatting sqref="F23">
    <cfRule type="cellIs" dxfId="106" priority="137" stopIfTrue="1" operator="equal">
      <formula>"þ"</formula>
    </cfRule>
  </conditionalFormatting>
  <conditionalFormatting sqref="F23">
    <cfRule type="cellIs" dxfId="105" priority="136" stopIfTrue="1" operator="equal">
      <formula>"þ"</formula>
    </cfRule>
  </conditionalFormatting>
  <conditionalFormatting sqref="F23">
    <cfRule type="cellIs" dxfId="104" priority="135" stopIfTrue="1" operator="equal">
      <formula>"þ"</formula>
    </cfRule>
  </conditionalFormatting>
  <conditionalFormatting sqref="L23">
    <cfRule type="cellIs" dxfId="103" priority="134" stopIfTrue="1" operator="equal">
      <formula>"þ"</formula>
    </cfRule>
  </conditionalFormatting>
  <conditionalFormatting sqref="F23">
    <cfRule type="cellIs" dxfId="102" priority="133" stopIfTrue="1" operator="equal">
      <formula>"þ"</formula>
    </cfRule>
  </conditionalFormatting>
  <conditionalFormatting sqref="F23">
    <cfRule type="cellIs" dxfId="101" priority="132" stopIfTrue="1" operator="equal">
      <formula>"þ"</formula>
    </cfRule>
  </conditionalFormatting>
  <conditionalFormatting sqref="E23">
    <cfRule type="cellIs" dxfId="100" priority="131" stopIfTrue="1" operator="equal">
      <formula>"þ"</formula>
    </cfRule>
  </conditionalFormatting>
  <conditionalFormatting sqref="E23">
    <cfRule type="cellIs" dxfId="99" priority="130" stopIfTrue="1" operator="equal">
      <formula>"þ"</formula>
    </cfRule>
  </conditionalFormatting>
  <conditionalFormatting sqref="E23">
    <cfRule type="cellIs" dxfId="98" priority="129" stopIfTrue="1" operator="equal">
      <formula>"þ"</formula>
    </cfRule>
  </conditionalFormatting>
  <conditionalFormatting sqref="E23">
    <cfRule type="cellIs" dxfId="97" priority="128" stopIfTrue="1" operator="equal">
      <formula>"þ"</formula>
    </cfRule>
  </conditionalFormatting>
  <conditionalFormatting sqref="E23">
    <cfRule type="cellIs" dxfId="96" priority="127" stopIfTrue="1" operator="equal">
      <formula>"þ"</formula>
    </cfRule>
  </conditionalFormatting>
  <conditionalFormatting sqref="E23">
    <cfRule type="cellIs" dxfId="95" priority="126" stopIfTrue="1" operator="equal">
      <formula>"þ"</formula>
    </cfRule>
  </conditionalFormatting>
  <conditionalFormatting sqref="G23">
    <cfRule type="cellIs" dxfId="94" priority="125" stopIfTrue="1" operator="equal">
      <formula>"þ"</formula>
    </cfRule>
  </conditionalFormatting>
  <conditionalFormatting sqref="G23">
    <cfRule type="cellIs" dxfId="93" priority="124" stopIfTrue="1" operator="equal">
      <formula>"þ"</formula>
    </cfRule>
  </conditionalFormatting>
  <conditionalFormatting sqref="H22">
    <cfRule type="cellIs" dxfId="92" priority="123" stopIfTrue="1" operator="equal">
      <formula>"þ"</formula>
    </cfRule>
  </conditionalFormatting>
  <conditionalFormatting sqref="H22">
    <cfRule type="cellIs" dxfId="91" priority="122" stopIfTrue="1" operator="equal">
      <formula>"þ"</formula>
    </cfRule>
  </conditionalFormatting>
  <conditionalFormatting sqref="G20">
    <cfRule type="cellIs" dxfId="90" priority="119" stopIfTrue="1" operator="equal">
      <formula>"þ"</formula>
    </cfRule>
  </conditionalFormatting>
  <conditionalFormatting sqref="G20">
    <cfRule type="cellIs" dxfId="89" priority="118" stopIfTrue="1" operator="equal">
      <formula>"þ"</formula>
    </cfRule>
  </conditionalFormatting>
  <conditionalFormatting sqref="F20">
    <cfRule type="cellIs" dxfId="88" priority="117" stopIfTrue="1" operator="equal">
      <formula>"þ"</formula>
    </cfRule>
  </conditionalFormatting>
  <conditionalFormatting sqref="F20">
    <cfRule type="cellIs" dxfId="87" priority="116" stopIfTrue="1" operator="equal">
      <formula>"þ"</formula>
    </cfRule>
  </conditionalFormatting>
  <conditionalFormatting sqref="G20">
    <cfRule type="cellIs" dxfId="86" priority="115" stopIfTrue="1" operator="equal">
      <formula>"þ"</formula>
    </cfRule>
  </conditionalFormatting>
  <conditionalFormatting sqref="G20">
    <cfRule type="cellIs" dxfId="85" priority="114" stopIfTrue="1" operator="equal">
      <formula>"þ"</formula>
    </cfRule>
  </conditionalFormatting>
  <conditionalFormatting sqref="F20">
    <cfRule type="cellIs" dxfId="84" priority="113" stopIfTrue="1" operator="equal">
      <formula>"þ"</formula>
    </cfRule>
  </conditionalFormatting>
  <conditionalFormatting sqref="F20">
    <cfRule type="cellIs" dxfId="83" priority="112" stopIfTrue="1" operator="equal">
      <formula>"þ"</formula>
    </cfRule>
  </conditionalFormatting>
  <conditionalFormatting sqref="E8">
    <cfRule type="cellIs" dxfId="82" priority="105" stopIfTrue="1" operator="equal">
      <formula>"þ"</formula>
    </cfRule>
  </conditionalFormatting>
  <conditionalFormatting sqref="F8">
    <cfRule type="cellIs" dxfId="81" priority="104" stopIfTrue="1" operator="equal">
      <formula>"þ"</formula>
    </cfRule>
  </conditionalFormatting>
  <conditionalFormatting sqref="F8">
    <cfRule type="cellIs" dxfId="80" priority="103" stopIfTrue="1" operator="equal">
      <formula>"þ"</formula>
    </cfRule>
  </conditionalFormatting>
  <conditionalFormatting sqref="G5">
    <cfRule type="cellIs" dxfId="79" priority="84" stopIfTrue="1" operator="equal">
      <formula>"þ"</formula>
    </cfRule>
  </conditionalFormatting>
  <conditionalFormatting sqref="G5">
    <cfRule type="cellIs" dxfId="78" priority="83" stopIfTrue="1" operator="equal">
      <formula>"þ"</formula>
    </cfRule>
  </conditionalFormatting>
  <conditionalFormatting sqref="F5">
    <cfRule type="cellIs" dxfId="77" priority="82" stopIfTrue="1" operator="equal">
      <formula>"þ"</formula>
    </cfRule>
  </conditionalFormatting>
  <conditionalFormatting sqref="F5">
    <cfRule type="cellIs" dxfId="76" priority="81" stopIfTrue="1" operator="equal">
      <formula>"þ"</formula>
    </cfRule>
  </conditionalFormatting>
  <conditionalFormatting sqref="F5">
    <cfRule type="cellIs" dxfId="75" priority="80" stopIfTrue="1" operator="equal">
      <formula>"þ"</formula>
    </cfRule>
  </conditionalFormatting>
  <conditionalFormatting sqref="F5">
    <cfRule type="cellIs" dxfId="74" priority="79" stopIfTrue="1" operator="equal">
      <formula>"þ"</formula>
    </cfRule>
  </conditionalFormatting>
  <conditionalFormatting sqref="L5">
    <cfRule type="cellIs" dxfId="73" priority="68" stopIfTrue="1" operator="equal">
      <formula>"þ"</formula>
    </cfRule>
  </conditionalFormatting>
  <conditionalFormatting sqref="L5">
    <cfRule type="cellIs" dxfId="72" priority="67" stopIfTrue="1" operator="equal">
      <formula>"þ"</formula>
    </cfRule>
  </conditionalFormatting>
  <conditionalFormatting sqref="H3">
    <cfRule type="cellIs" dxfId="71" priority="64" stopIfTrue="1" operator="equal">
      <formula>"þ"</formula>
    </cfRule>
  </conditionalFormatting>
  <conditionalFormatting sqref="H3">
    <cfRule type="cellIs" dxfId="70" priority="63" stopIfTrue="1" operator="equal">
      <formula>"þ"</formula>
    </cfRule>
  </conditionalFormatting>
  <conditionalFormatting sqref="M3">
    <cfRule type="cellIs" dxfId="69" priority="66" stopIfTrue="1" operator="equal">
      <formula>"þ"</formula>
    </cfRule>
  </conditionalFormatting>
  <conditionalFormatting sqref="K3">
    <cfRule type="cellIs" dxfId="68" priority="65" operator="lessThan">
      <formula>$P$1</formula>
    </cfRule>
  </conditionalFormatting>
  <conditionalFormatting sqref="G3">
    <cfRule type="cellIs" dxfId="67" priority="62" stopIfTrue="1" operator="equal">
      <formula>"þ"</formula>
    </cfRule>
  </conditionalFormatting>
  <conditionalFormatting sqref="G3">
    <cfRule type="cellIs" dxfId="66" priority="61" stopIfTrue="1" operator="equal">
      <formula>"þ"</formula>
    </cfRule>
  </conditionalFormatting>
  <conditionalFormatting sqref="E3">
    <cfRule type="cellIs" dxfId="65" priority="60" stopIfTrue="1" operator="equal">
      <formula>"þ"</formula>
    </cfRule>
  </conditionalFormatting>
  <conditionalFormatting sqref="E3">
    <cfRule type="cellIs" dxfId="64" priority="59" stopIfTrue="1" operator="equal">
      <formula>"þ"</formula>
    </cfRule>
  </conditionalFormatting>
  <conditionalFormatting sqref="F3">
    <cfRule type="cellIs" dxfId="63" priority="58" stopIfTrue="1" operator="equal">
      <formula>"þ"</formula>
    </cfRule>
  </conditionalFormatting>
  <conditionalFormatting sqref="F3">
    <cfRule type="cellIs" dxfId="62" priority="57" stopIfTrue="1" operator="equal">
      <formula>"þ"</formula>
    </cfRule>
  </conditionalFormatting>
  <conditionalFormatting sqref="L3">
    <cfRule type="cellIs" dxfId="61" priority="56" stopIfTrue="1" operator="equal">
      <formula>"þ"</formula>
    </cfRule>
  </conditionalFormatting>
  <conditionalFormatting sqref="L3">
    <cfRule type="cellIs" dxfId="60" priority="55" stopIfTrue="1" operator="equal">
      <formula>"þ"</formula>
    </cfRule>
  </conditionalFormatting>
  <conditionalFormatting sqref="F3">
    <cfRule type="cellIs" dxfId="59" priority="54" stopIfTrue="1" operator="equal">
      <formula>"þ"</formula>
    </cfRule>
  </conditionalFormatting>
  <conditionalFormatting sqref="F3">
    <cfRule type="cellIs" dxfId="58" priority="53" stopIfTrue="1" operator="equal">
      <formula>"þ"</formula>
    </cfRule>
  </conditionalFormatting>
  <conditionalFormatting sqref="G3">
    <cfRule type="cellIs" dxfId="57" priority="52" stopIfTrue="1" operator="equal">
      <formula>"þ"</formula>
    </cfRule>
  </conditionalFormatting>
  <conditionalFormatting sqref="G3">
    <cfRule type="cellIs" dxfId="56" priority="51" stopIfTrue="1" operator="equal">
      <formula>"þ"</formula>
    </cfRule>
  </conditionalFormatting>
  <conditionalFormatting sqref="E20">
    <cfRule type="cellIs" dxfId="55" priority="35" stopIfTrue="1" operator="equal">
      <formula>"þ"</formula>
    </cfRule>
  </conditionalFormatting>
  <conditionalFormatting sqref="E20">
    <cfRule type="cellIs" dxfId="54" priority="34" stopIfTrue="1" operator="equal">
      <formula>"þ"</formula>
    </cfRule>
  </conditionalFormatting>
  <conditionalFormatting sqref="F16">
    <cfRule type="cellIs" dxfId="53" priority="33" stopIfTrue="1" operator="equal">
      <formula>"þ"</formula>
    </cfRule>
  </conditionalFormatting>
  <conditionalFormatting sqref="F16">
    <cfRule type="cellIs" dxfId="52" priority="32" stopIfTrue="1" operator="equal">
      <formula>"þ"</formula>
    </cfRule>
  </conditionalFormatting>
  <conditionalFormatting sqref="F19">
    <cfRule type="cellIs" dxfId="51" priority="19" stopIfTrue="1" operator="equal">
      <formula>"þ"</formula>
    </cfRule>
  </conditionalFormatting>
  <conditionalFormatting sqref="F19">
    <cfRule type="cellIs" dxfId="50" priority="18" stopIfTrue="1" operator="equal">
      <formula>"þ"</formula>
    </cfRule>
  </conditionalFormatting>
  <conditionalFormatting sqref="L19:L20">
    <cfRule type="cellIs" dxfId="49" priority="16" stopIfTrue="1" operator="equal">
      <formula>"þ"</formula>
    </cfRule>
  </conditionalFormatting>
  <conditionalFormatting sqref="L19:L20">
    <cfRule type="cellIs" dxfId="48" priority="15" stopIfTrue="1" operator="equal">
      <formula>"þ"</formula>
    </cfRule>
  </conditionalFormatting>
  <conditionalFormatting sqref="L6">
    <cfRule type="cellIs" dxfId="47" priority="14" stopIfTrue="1" operator="equal">
      <formula>"þ"</formula>
    </cfRule>
  </conditionalFormatting>
  <conditionalFormatting sqref="L6">
    <cfRule type="cellIs" dxfId="46" priority="13" stopIfTrue="1" operator="equal">
      <formula>"þ"</formula>
    </cfRule>
  </conditionalFormatting>
  <conditionalFormatting sqref="L4">
    <cfRule type="cellIs" dxfId="45" priority="2" stopIfTrue="1" operator="equal">
      <formula>"þ"</formula>
    </cfRule>
  </conditionalFormatting>
  <conditionalFormatting sqref="L4">
    <cfRule type="cellIs" dxfId="44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"/>
  <sheetViews>
    <sheetView showGridLines="0" zoomScaleNormal="100" workbookViewId="0">
      <pane ySplit="1" topLeftCell="A2" activePane="bottomLeft" state="frozen"/>
      <selection pane="bottomLeft" activeCell="H12" sqref="H12"/>
    </sheetView>
  </sheetViews>
  <sheetFormatPr defaultRowHeight="15.6" x14ac:dyDescent="0.3"/>
  <cols>
    <col min="1" max="1" width="16.3984375" style="48" bestFit="1" customWidth="1"/>
    <col min="2" max="2" width="18.59765625" style="48" bestFit="1" customWidth="1"/>
    <col min="3" max="3" width="21.3984375" style="48" bestFit="1" customWidth="1"/>
    <col min="4" max="4" width="8.296875" style="48" bestFit="1" customWidth="1"/>
    <col min="5" max="5" width="4.8984375" style="48" bestFit="1" customWidth="1"/>
    <col min="6" max="6" width="8.8984375" style="48" bestFit="1" customWidth="1"/>
    <col min="7" max="7" width="9.69921875" style="48" bestFit="1" customWidth="1"/>
    <col min="8" max="8" width="3.8984375" style="48" bestFit="1" customWidth="1"/>
    <col min="9" max="9" width="7.09765625" style="48" bestFit="1" customWidth="1"/>
    <col min="10" max="10" width="10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11.796875" style="43" customWidth="1"/>
    <col min="16" max="16384" width="8.796875" style="43"/>
  </cols>
  <sheetData>
    <row r="1" spans="1:15" ht="16.2" thickBot="1" x14ac:dyDescent="0.35">
      <c r="A1" s="193" t="s">
        <v>0</v>
      </c>
      <c r="B1" s="194" t="s">
        <v>34</v>
      </c>
      <c r="C1" s="194" t="s">
        <v>35</v>
      </c>
      <c r="D1" s="195" t="s">
        <v>91</v>
      </c>
      <c r="E1" s="196" t="s">
        <v>36</v>
      </c>
      <c r="F1" s="197" t="s">
        <v>90</v>
      </c>
      <c r="G1" s="195" t="s">
        <v>89</v>
      </c>
      <c r="H1" s="194" t="s">
        <v>37</v>
      </c>
      <c r="I1" s="194" t="s">
        <v>38</v>
      </c>
      <c r="J1" s="169" t="s">
        <v>88</v>
      </c>
      <c r="K1" s="198" t="s">
        <v>3</v>
      </c>
      <c r="L1" s="169" t="s">
        <v>25</v>
      </c>
      <c r="M1" s="199" t="s">
        <v>85</v>
      </c>
      <c r="N1" s="169" t="s">
        <v>84</v>
      </c>
      <c r="O1" s="169" t="s">
        <v>87</v>
      </c>
    </row>
    <row r="2" spans="1:15" x14ac:dyDescent="0.3">
      <c r="A2" s="121" t="s">
        <v>118</v>
      </c>
      <c r="B2" s="68" t="s">
        <v>119</v>
      </c>
      <c r="C2" s="44" t="s">
        <v>123</v>
      </c>
      <c r="D2" s="122" t="s">
        <v>86</v>
      </c>
      <c r="E2" s="121">
        <v>-1</v>
      </c>
      <c r="F2" s="120">
        <v>-1</v>
      </c>
      <c r="G2" s="119">
        <v>1</v>
      </c>
      <c r="H2" s="44">
        <v>0</v>
      </c>
      <c r="I2" s="44">
        <v>0</v>
      </c>
      <c r="J2" s="44">
        <f t="shared" ref="J2:J19" si="0">IF(D2="þ",SUM(E2,G2:I2),SUM(E2,F2,H2,I2))</f>
        <v>0</v>
      </c>
      <c r="K2" s="45">
        <f t="shared" ref="K2:K16" ca="1" si="1">RANDBETWEEN(1,20)</f>
        <v>17</v>
      </c>
      <c r="L2" s="44">
        <f t="shared" ref="L2:L4" ca="1" si="2">SUM(J2:K2)</f>
        <v>17</v>
      </c>
      <c r="M2" s="63">
        <v>20</v>
      </c>
      <c r="N2" s="66" t="str">
        <f t="shared" ref="N2:N3" ca="1" si="3">IF(K2&gt;(M2-1),"þ","ý")</f>
        <v>ý</v>
      </c>
      <c r="O2" s="68"/>
    </row>
    <row r="3" spans="1:15" x14ac:dyDescent="0.3">
      <c r="A3" s="121" t="s">
        <v>118</v>
      </c>
      <c r="B3" s="68" t="s">
        <v>120</v>
      </c>
      <c r="C3" s="44" t="s">
        <v>123</v>
      </c>
      <c r="D3" s="122" t="s">
        <v>86</v>
      </c>
      <c r="E3" s="121">
        <v>-1</v>
      </c>
      <c r="F3" s="120">
        <v>-1</v>
      </c>
      <c r="G3" s="119">
        <v>1</v>
      </c>
      <c r="H3" s="44">
        <v>0</v>
      </c>
      <c r="I3" s="44">
        <v>0</v>
      </c>
      <c r="J3" s="44">
        <f t="shared" si="0"/>
        <v>0</v>
      </c>
      <c r="K3" s="45">
        <f t="shared" ca="1" si="1"/>
        <v>17</v>
      </c>
      <c r="L3" s="44">
        <f t="shared" ref="L3" ca="1" si="4">SUM(J3:K3)</f>
        <v>17</v>
      </c>
      <c r="M3" s="63">
        <v>20</v>
      </c>
      <c r="N3" s="66" t="str">
        <f t="shared" ca="1" si="3"/>
        <v>ý</v>
      </c>
      <c r="O3" s="68"/>
    </row>
    <row r="4" spans="1:15" x14ac:dyDescent="0.3">
      <c r="A4" s="117" t="s">
        <v>118</v>
      </c>
      <c r="B4" s="46" t="s">
        <v>108</v>
      </c>
      <c r="C4" s="46" t="s">
        <v>108</v>
      </c>
      <c r="D4" s="118" t="s">
        <v>81</v>
      </c>
      <c r="E4" s="117">
        <v>-1</v>
      </c>
      <c r="F4" s="116">
        <v>0</v>
      </c>
      <c r="G4" s="115">
        <v>1</v>
      </c>
      <c r="H4" s="46">
        <v>0</v>
      </c>
      <c r="I4" s="46">
        <v>0</v>
      </c>
      <c r="J4" s="46">
        <f t="shared" ref="J4:J6" si="5">IF(D4="þ",SUM(E4,G4:I4),SUM(E4,F4,H4,I4))</f>
        <v>-1</v>
      </c>
      <c r="K4" s="47">
        <f t="shared" ca="1" si="1"/>
        <v>9</v>
      </c>
      <c r="L4" s="46">
        <f t="shared" ca="1" si="2"/>
        <v>8</v>
      </c>
      <c r="M4" s="64">
        <v>20</v>
      </c>
      <c r="N4" s="65" t="str">
        <f t="shared" ref="N4:N6" ca="1" si="6">IF(K4&gt;(M4-1),"þ","ý")</f>
        <v>ý</v>
      </c>
      <c r="O4" s="114"/>
    </row>
    <row r="5" spans="1:15" x14ac:dyDescent="0.3">
      <c r="A5" s="121" t="s">
        <v>114</v>
      </c>
      <c r="B5" s="68" t="s">
        <v>119</v>
      </c>
      <c r="C5" s="44" t="s">
        <v>121</v>
      </c>
      <c r="D5" s="122" t="s">
        <v>81</v>
      </c>
      <c r="E5" s="121">
        <v>0</v>
      </c>
      <c r="F5" s="120">
        <v>0</v>
      </c>
      <c r="G5" s="119">
        <v>0</v>
      </c>
      <c r="H5" s="44">
        <v>0</v>
      </c>
      <c r="I5" s="44">
        <v>0</v>
      </c>
      <c r="J5" s="44">
        <f t="shared" si="5"/>
        <v>0</v>
      </c>
      <c r="K5" s="45">
        <f t="shared" ca="1" si="1"/>
        <v>15</v>
      </c>
      <c r="L5" s="44">
        <f t="shared" ref="L5:L16" ca="1" si="7">SUM(J5:K5)</f>
        <v>15</v>
      </c>
      <c r="M5" s="63">
        <v>20</v>
      </c>
      <c r="N5" s="66" t="str">
        <f t="shared" ca="1" si="6"/>
        <v>ý</v>
      </c>
      <c r="O5" s="68"/>
    </row>
    <row r="6" spans="1:15" x14ac:dyDescent="0.3">
      <c r="A6" s="121" t="s">
        <v>114</v>
      </c>
      <c r="B6" s="68" t="s">
        <v>120</v>
      </c>
      <c r="C6" s="44" t="s">
        <v>121</v>
      </c>
      <c r="D6" s="122" t="s">
        <v>81</v>
      </c>
      <c r="E6" s="121">
        <v>0</v>
      </c>
      <c r="F6" s="120">
        <v>0</v>
      </c>
      <c r="G6" s="119">
        <v>0</v>
      </c>
      <c r="H6" s="44">
        <v>0</v>
      </c>
      <c r="I6" s="44">
        <v>0</v>
      </c>
      <c r="J6" s="44">
        <f t="shared" si="5"/>
        <v>0</v>
      </c>
      <c r="K6" s="45">
        <f t="shared" ca="1" si="1"/>
        <v>9</v>
      </c>
      <c r="L6" s="44">
        <f t="shared" ca="1" si="7"/>
        <v>9</v>
      </c>
      <c r="M6" s="63">
        <v>20</v>
      </c>
      <c r="N6" s="66" t="str">
        <f t="shared" ca="1" si="6"/>
        <v>ý</v>
      </c>
      <c r="O6" s="68"/>
    </row>
    <row r="7" spans="1:15" x14ac:dyDescent="0.3">
      <c r="A7" s="117" t="s">
        <v>114</v>
      </c>
      <c r="B7" s="46" t="s">
        <v>108</v>
      </c>
      <c r="C7" s="46" t="s">
        <v>108</v>
      </c>
      <c r="D7" s="118" t="s">
        <v>81</v>
      </c>
      <c r="E7" s="117">
        <v>0</v>
      </c>
      <c r="F7" s="116">
        <v>1</v>
      </c>
      <c r="G7" s="115">
        <v>0</v>
      </c>
      <c r="H7" s="46">
        <v>0</v>
      </c>
      <c r="I7" s="46">
        <v>0</v>
      </c>
      <c r="J7" s="46">
        <f t="shared" ref="J7:J16" si="8">IF(D7="þ",SUM(E7,G7:I7),SUM(E7,F7,H7,I7))</f>
        <v>1</v>
      </c>
      <c r="K7" s="47">
        <f t="shared" ca="1" si="1"/>
        <v>8</v>
      </c>
      <c r="L7" s="46">
        <f t="shared" ca="1" si="7"/>
        <v>9</v>
      </c>
      <c r="M7" s="64">
        <v>20</v>
      </c>
      <c r="N7" s="65" t="str">
        <f t="shared" ref="N7:N16" ca="1" si="9">IF(K7&gt;(M7-1),"þ","ý")</f>
        <v>ý</v>
      </c>
      <c r="O7" s="68"/>
    </row>
    <row r="8" spans="1:15" x14ac:dyDescent="0.3">
      <c r="A8" s="121" t="s">
        <v>115</v>
      </c>
      <c r="B8" s="68" t="s">
        <v>119</v>
      </c>
      <c r="C8" s="44" t="s">
        <v>122</v>
      </c>
      <c r="D8" s="122" t="s">
        <v>81</v>
      </c>
      <c r="E8" s="121">
        <v>2</v>
      </c>
      <c r="F8" s="120">
        <v>3</v>
      </c>
      <c r="G8" s="119">
        <v>0</v>
      </c>
      <c r="H8" s="44">
        <v>0</v>
      </c>
      <c r="I8" s="44">
        <v>0</v>
      </c>
      <c r="J8" s="44">
        <f t="shared" si="8"/>
        <v>5</v>
      </c>
      <c r="K8" s="45">
        <f t="shared" ca="1" si="1"/>
        <v>17</v>
      </c>
      <c r="L8" s="44">
        <f t="shared" ca="1" si="7"/>
        <v>22</v>
      </c>
      <c r="M8" s="63">
        <v>20</v>
      </c>
      <c r="N8" s="66" t="str">
        <f t="shared" ca="1" si="9"/>
        <v>ý</v>
      </c>
      <c r="O8" s="68"/>
    </row>
    <row r="9" spans="1:15" x14ac:dyDescent="0.3">
      <c r="A9" s="121" t="s">
        <v>115</v>
      </c>
      <c r="B9" s="68" t="s">
        <v>120</v>
      </c>
      <c r="C9" s="44" t="s">
        <v>122</v>
      </c>
      <c r="D9" s="122" t="s">
        <v>81</v>
      </c>
      <c r="E9" s="121">
        <v>2</v>
      </c>
      <c r="F9" s="120">
        <v>3</v>
      </c>
      <c r="G9" s="119">
        <v>0</v>
      </c>
      <c r="H9" s="44">
        <v>0</v>
      </c>
      <c r="I9" s="44">
        <v>0</v>
      </c>
      <c r="J9" s="44">
        <f t="shared" si="8"/>
        <v>5</v>
      </c>
      <c r="K9" s="45">
        <f t="shared" ca="1" si="1"/>
        <v>10</v>
      </c>
      <c r="L9" s="44">
        <f t="shared" ca="1" si="7"/>
        <v>15</v>
      </c>
      <c r="M9" s="63">
        <v>20</v>
      </c>
      <c r="N9" s="66" t="str">
        <f t="shared" ca="1" si="9"/>
        <v>ý</v>
      </c>
      <c r="O9" s="68"/>
    </row>
    <row r="10" spans="1:15" x14ac:dyDescent="0.3">
      <c r="A10" s="117" t="s">
        <v>115</v>
      </c>
      <c r="B10" s="46" t="s">
        <v>108</v>
      </c>
      <c r="C10" s="46" t="s">
        <v>108</v>
      </c>
      <c r="D10" s="118" t="s">
        <v>81</v>
      </c>
      <c r="E10" s="117">
        <v>2</v>
      </c>
      <c r="F10" s="116">
        <v>6</v>
      </c>
      <c r="G10" s="115">
        <v>0</v>
      </c>
      <c r="H10" s="46">
        <v>0</v>
      </c>
      <c r="I10" s="46">
        <v>0</v>
      </c>
      <c r="J10" s="46">
        <f t="shared" si="8"/>
        <v>8</v>
      </c>
      <c r="K10" s="47">
        <f t="shared" ca="1" si="1"/>
        <v>11</v>
      </c>
      <c r="L10" s="46">
        <f t="shared" ca="1" si="7"/>
        <v>19</v>
      </c>
      <c r="M10" s="64">
        <v>20</v>
      </c>
      <c r="N10" s="65" t="str">
        <f t="shared" ca="1" si="9"/>
        <v>ý</v>
      </c>
      <c r="O10" s="68"/>
    </row>
    <row r="11" spans="1:15" x14ac:dyDescent="0.3">
      <c r="A11" s="121" t="s">
        <v>116</v>
      </c>
      <c r="B11" s="68" t="s">
        <v>119</v>
      </c>
      <c r="C11" s="44" t="s">
        <v>124</v>
      </c>
      <c r="D11" s="122" t="s">
        <v>81</v>
      </c>
      <c r="E11" s="121">
        <v>4</v>
      </c>
      <c r="F11" s="120">
        <v>4</v>
      </c>
      <c r="G11" s="119">
        <v>0</v>
      </c>
      <c r="H11" s="44">
        <v>0</v>
      </c>
      <c r="I11" s="44">
        <v>0</v>
      </c>
      <c r="J11" s="44">
        <f t="shared" si="8"/>
        <v>8</v>
      </c>
      <c r="K11" s="45">
        <f t="shared" ca="1" si="1"/>
        <v>12</v>
      </c>
      <c r="L11" s="44">
        <f t="shared" ca="1" si="7"/>
        <v>20</v>
      </c>
      <c r="M11" s="63">
        <v>20</v>
      </c>
      <c r="N11" s="66" t="str">
        <f t="shared" ca="1" si="9"/>
        <v>ý</v>
      </c>
      <c r="O11" s="68"/>
    </row>
    <row r="12" spans="1:15" x14ac:dyDescent="0.3">
      <c r="A12" s="121" t="s">
        <v>116</v>
      </c>
      <c r="B12" s="68" t="s">
        <v>120</v>
      </c>
      <c r="C12" s="44" t="s">
        <v>124</v>
      </c>
      <c r="D12" s="122" t="s">
        <v>81</v>
      </c>
      <c r="E12" s="121">
        <v>4</v>
      </c>
      <c r="F12" s="120">
        <v>4</v>
      </c>
      <c r="G12" s="119">
        <v>0</v>
      </c>
      <c r="H12" s="44">
        <v>0</v>
      </c>
      <c r="I12" s="44">
        <v>0</v>
      </c>
      <c r="J12" s="44">
        <f t="shared" si="8"/>
        <v>8</v>
      </c>
      <c r="K12" s="45">
        <f t="shared" ca="1" si="1"/>
        <v>6</v>
      </c>
      <c r="L12" s="44">
        <f t="shared" ca="1" si="7"/>
        <v>14</v>
      </c>
      <c r="M12" s="63">
        <v>20</v>
      </c>
      <c r="N12" s="66" t="str">
        <f t="shared" ca="1" si="9"/>
        <v>ý</v>
      </c>
      <c r="O12" s="68"/>
    </row>
    <row r="13" spans="1:15" x14ac:dyDescent="0.3">
      <c r="A13" s="117" t="s">
        <v>116</v>
      </c>
      <c r="B13" s="46" t="s">
        <v>108</v>
      </c>
      <c r="C13" s="46" t="s">
        <v>108</v>
      </c>
      <c r="D13" s="118" t="s">
        <v>81</v>
      </c>
      <c r="E13" s="117">
        <v>4</v>
      </c>
      <c r="F13" s="116">
        <v>13</v>
      </c>
      <c r="G13" s="115">
        <v>0</v>
      </c>
      <c r="H13" s="46">
        <v>0</v>
      </c>
      <c r="I13" s="46">
        <v>0</v>
      </c>
      <c r="J13" s="46">
        <f t="shared" si="8"/>
        <v>17</v>
      </c>
      <c r="K13" s="47">
        <f t="shared" ca="1" si="1"/>
        <v>2</v>
      </c>
      <c r="L13" s="46">
        <f t="shared" ca="1" si="7"/>
        <v>19</v>
      </c>
      <c r="M13" s="64">
        <v>20</v>
      </c>
      <c r="N13" s="65" t="str">
        <f t="shared" ca="1" si="9"/>
        <v>ý</v>
      </c>
      <c r="O13" s="68"/>
    </row>
    <row r="14" spans="1:15" x14ac:dyDescent="0.3">
      <c r="A14" s="121" t="s">
        <v>117</v>
      </c>
      <c r="B14" s="68" t="s">
        <v>119</v>
      </c>
      <c r="C14" s="44" t="s">
        <v>125</v>
      </c>
      <c r="D14" s="122" t="s">
        <v>81</v>
      </c>
      <c r="E14" s="121">
        <v>9</v>
      </c>
      <c r="F14" s="120">
        <v>5</v>
      </c>
      <c r="G14" s="119">
        <v>0</v>
      </c>
      <c r="H14" s="44">
        <v>0</v>
      </c>
      <c r="I14" s="44">
        <v>0</v>
      </c>
      <c r="J14" s="44">
        <f t="shared" si="8"/>
        <v>14</v>
      </c>
      <c r="K14" s="45">
        <f t="shared" ca="1" si="1"/>
        <v>13</v>
      </c>
      <c r="L14" s="44">
        <f t="shared" ca="1" si="7"/>
        <v>27</v>
      </c>
      <c r="M14" s="63">
        <v>20</v>
      </c>
      <c r="N14" s="66" t="str">
        <f t="shared" ca="1" si="9"/>
        <v>ý</v>
      </c>
      <c r="O14" s="68"/>
    </row>
    <row r="15" spans="1:15" x14ac:dyDescent="0.3">
      <c r="A15" s="121" t="s">
        <v>117</v>
      </c>
      <c r="B15" s="68" t="s">
        <v>120</v>
      </c>
      <c r="C15" s="44" t="s">
        <v>125</v>
      </c>
      <c r="D15" s="122" t="s">
        <v>81</v>
      </c>
      <c r="E15" s="121">
        <v>9</v>
      </c>
      <c r="F15" s="120">
        <v>5</v>
      </c>
      <c r="G15" s="119">
        <v>0</v>
      </c>
      <c r="H15" s="44">
        <v>0</v>
      </c>
      <c r="I15" s="44">
        <v>0</v>
      </c>
      <c r="J15" s="44">
        <f t="shared" si="8"/>
        <v>14</v>
      </c>
      <c r="K15" s="45">
        <f t="shared" ca="1" si="1"/>
        <v>11</v>
      </c>
      <c r="L15" s="44">
        <f t="shared" ca="1" si="7"/>
        <v>25</v>
      </c>
      <c r="M15" s="63">
        <v>20</v>
      </c>
      <c r="N15" s="66" t="str">
        <f t="shared" ca="1" si="9"/>
        <v>ý</v>
      </c>
      <c r="O15" s="68"/>
    </row>
    <row r="16" spans="1:15" x14ac:dyDescent="0.3">
      <c r="A16" s="117" t="s">
        <v>117</v>
      </c>
      <c r="B16" s="46" t="s">
        <v>108</v>
      </c>
      <c r="C16" s="46" t="s">
        <v>108</v>
      </c>
      <c r="D16" s="118" t="s">
        <v>81</v>
      </c>
      <c r="E16" s="117">
        <v>9</v>
      </c>
      <c r="F16" s="116">
        <v>19</v>
      </c>
      <c r="G16" s="115">
        <v>0</v>
      </c>
      <c r="H16" s="46">
        <v>0</v>
      </c>
      <c r="I16" s="46">
        <v>0</v>
      </c>
      <c r="J16" s="46">
        <f t="shared" si="8"/>
        <v>28</v>
      </c>
      <c r="K16" s="47">
        <f t="shared" ca="1" si="1"/>
        <v>3</v>
      </c>
      <c r="L16" s="46">
        <f t="shared" ca="1" si="7"/>
        <v>31</v>
      </c>
      <c r="M16" s="64">
        <v>20</v>
      </c>
      <c r="N16" s="65" t="str">
        <f t="shared" ca="1" si="9"/>
        <v>ý</v>
      </c>
      <c r="O16" s="68"/>
    </row>
    <row r="17" spans="1:15" x14ac:dyDescent="0.3">
      <c r="A17" s="184" t="s">
        <v>112</v>
      </c>
      <c r="B17" s="68" t="s">
        <v>127</v>
      </c>
      <c r="C17" s="44" t="s">
        <v>130</v>
      </c>
      <c r="D17" s="122" t="s">
        <v>86</v>
      </c>
      <c r="E17" s="121">
        <v>7</v>
      </c>
      <c r="F17" s="120">
        <v>1</v>
      </c>
      <c r="G17" s="119">
        <v>3</v>
      </c>
      <c r="H17" s="44">
        <v>1</v>
      </c>
      <c r="I17" s="44">
        <v>0</v>
      </c>
      <c r="J17" s="44">
        <f t="shared" si="0"/>
        <v>11</v>
      </c>
      <c r="K17" s="45">
        <f t="shared" ref="K17:K21" ca="1" si="10">RANDBETWEEN(1,20)</f>
        <v>11</v>
      </c>
      <c r="L17" s="44">
        <f t="shared" ref="L17:L19" ca="1" si="11">SUM(J17:K17)</f>
        <v>22</v>
      </c>
      <c r="M17" s="63">
        <v>18</v>
      </c>
      <c r="N17" s="66" t="str">
        <f t="shared" ref="N17:N19" ca="1" si="12">IF(K17&gt;(M17-1),"þ","ý")</f>
        <v>ý</v>
      </c>
      <c r="O17" s="68"/>
    </row>
    <row r="18" spans="1:15" x14ac:dyDescent="0.3">
      <c r="A18" s="184" t="s">
        <v>112</v>
      </c>
      <c r="B18" s="68" t="s">
        <v>128</v>
      </c>
      <c r="C18" s="44" t="s">
        <v>130</v>
      </c>
      <c r="D18" s="122" t="s">
        <v>86</v>
      </c>
      <c r="E18" s="121">
        <v>2</v>
      </c>
      <c r="F18" s="120">
        <v>1</v>
      </c>
      <c r="G18" s="119">
        <v>3</v>
      </c>
      <c r="H18" s="44">
        <v>1</v>
      </c>
      <c r="I18" s="44">
        <v>0</v>
      </c>
      <c r="J18" s="44">
        <f t="shared" si="0"/>
        <v>6</v>
      </c>
      <c r="K18" s="45">
        <f t="shared" ca="1" si="10"/>
        <v>6</v>
      </c>
      <c r="L18" s="44">
        <f t="shared" ca="1" si="11"/>
        <v>12</v>
      </c>
      <c r="M18" s="63">
        <v>18</v>
      </c>
      <c r="N18" s="66" t="str">
        <f t="shared" ca="1" si="12"/>
        <v>ý</v>
      </c>
      <c r="O18" s="68"/>
    </row>
    <row r="19" spans="1:15" x14ac:dyDescent="0.3">
      <c r="A19" s="184" t="s">
        <v>112</v>
      </c>
      <c r="B19" s="68" t="s">
        <v>129</v>
      </c>
      <c r="C19" s="44" t="s">
        <v>121</v>
      </c>
      <c r="D19" s="122" t="s">
        <v>86</v>
      </c>
      <c r="E19" s="121">
        <v>7</v>
      </c>
      <c r="F19" s="120">
        <v>1</v>
      </c>
      <c r="G19" s="119">
        <v>3</v>
      </c>
      <c r="H19" s="44">
        <v>1</v>
      </c>
      <c r="I19" s="44">
        <v>0</v>
      </c>
      <c r="J19" s="44">
        <f t="shared" si="0"/>
        <v>11</v>
      </c>
      <c r="K19" s="45">
        <f t="shared" ca="1" si="10"/>
        <v>15</v>
      </c>
      <c r="L19" s="44">
        <f t="shared" ca="1" si="11"/>
        <v>26</v>
      </c>
      <c r="M19" s="63">
        <v>20</v>
      </c>
      <c r="N19" s="66" t="str">
        <f t="shared" ca="1" si="12"/>
        <v>ý</v>
      </c>
      <c r="O19" s="68"/>
    </row>
    <row r="20" spans="1:15" x14ac:dyDescent="0.3">
      <c r="A20" s="185" t="s">
        <v>112</v>
      </c>
      <c r="B20" s="46" t="s">
        <v>108</v>
      </c>
      <c r="C20" s="46" t="s">
        <v>108</v>
      </c>
      <c r="D20" s="118" t="s">
        <v>81</v>
      </c>
      <c r="E20" s="117">
        <v>7</v>
      </c>
      <c r="F20" s="116">
        <v>1</v>
      </c>
      <c r="G20" s="115">
        <v>3</v>
      </c>
      <c r="H20" s="46">
        <v>0</v>
      </c>
      <c r="I20" s="46">
        <v>0</v>
      </c>
      <c r="J20" s="46">
        <f t="shared" ref="J20:J21" si="13">IF(D20="þ",SUM(E20,G20:I20),SUM(E20,F20,H20,I20))</f>
        <v>8</v>
      </c>
      <c r="K20" s="47">
        <f t="shared" ref="K20:K22" ca="1" si="14">RANDBETWEEN(1,20)</f>
        <v>17</v>
      </c>
      <c r="L20" s="46">
        <f t="shared" ref="L20" ca="1" si="15">SUM(J20:K20)</f>
        <v>25</v>
      </c>
      <c r="M20" s="64">
        <v>20</v>
      </c>
      <c r="N20" s="65" t="str">
        <f t="shared" ref="N20:N21" ca="1" si="16">IF(K20&gt;(M20-1),"þ","ý")</f>
        <v>ý</v>
      </c>
      <c r="O20" s="114"/>
    </row>
    <row r="21" spans="1:15" x14ac:dyDescent="0.3">
      <c r="A21" s="184" t="s">
        <v>135</v>
      </c>
      <c r="B21" s="68" t="s">
        <v>136</v>
      </c>
      <c r="C21" s="44" t="s">
        <v>137</v>
      </c>
      <c r="D21" s="122" t="s">
        <v>81</v>
      </c>
      <c r="E21" s="121">
        <v>0</v>
      </c>
      <c r="F21" s="120">
        <v>2</v>
      </c>
      <c r="G21" s="119">
        <v>3</v>
      </c>
      <c r="H21" s="44">
        <v>0</v>
      </c>
      <c r="I21" s="44">
        <v>0</v>
      </c>
      <c r="J21" s="44">
        <f t="shared" si="13"/>
        <v>2</v>
      </c>
      <c r="K21" s="45">
        <f t="shared" ca="1" si="10"/>
        <v>12</v>
      </c>
      <c r="L21" s="44">
        <f t="shared" ref="L21" ca="1" si="17">SUM(J21:K21)</f>
        <v>14</v>
      </c>
      <c r="M21" s="63">
        <v>20</v>
      </c>
      <c r="N21" s="66" t="str">
        <f t="shared" ca="1" si="16"/>
        <v>ý</v>
      </c>
      <c r="O21" s="68"/>
    </row>
    <row r="22" spans="1:15" x14ac:dyDescent="0.3">
      <c r="A22" s="185" t="s">
        <v>135</v>
      </c>
      <c r="B22" s="46" t="s">
        <v>108</v>
      </c>
      <c r="C22" s="46" t="s">
        <v>108</v>
      </c>
      <c r="D22" s="118" t="s">
        <v>81</v>
      </c>
      <c r="E22" s="117">
        <v>0</v>
      </c>
      <c r="F22" s="116">
        <v>-3</v>
      </c>
      <c r="G22" s="115">
        <v>3</v>
      </c>
      <c r="H22" s="46">
        <v>0</v>
      </c>
      <c r="I22" s="46">
        <v>0</v>
      </c>
      <c r="J22" s="46">
        <f t="shared" ref="J22" si="18">IF(D22="þ",SUM(E22,G22:I22),SUM(E22,F22,H22,I22))</f>
        <v>-3</v>
      </c>
      <c r="K22" s="47">
        <f t="shared" ca="1" si="14"/>
        <v>18</v>
      </c>
      <c r="L22" s="46">
        <f t="shared" ref="L22" ca="1" si="19">SUM(J22:K22)</f>
        <v>15</v>
      </c>
      <c r="M22" s="64">
        <v>20</v>
      </c>
      <c r="N22" s="65" t="str">
        <f t="shared" ref="N22" ca="1" si="20">IF(K22&gt;(M22-1),"þ","ý")</f>
        <v>ý</v>
      </c>
      <c r="O22" s="114"/>
    </row>
  </sheetData>
  <conditionalFormatting sqref="K17:K20">
    <cfRule type="cellIs" dxfId="43" priority="147" operator="greaterThanOrEqual">
      <formula>$M17</formula>
    </cfRule>
  </conditionalFormatting>
  <conditionalFormatting sqref="D20">
    <cfRule type="cellIs" dxfId="42" priority="93" operator="equal">
      <formula>"þ"</formula>
    </cfRule>
  </conditionalFormatting>
  <conditionalFormatting sqref="N20">
    <cfRule type="cellIs" dxfId="41" priority="94" operator="equal">
      <formula>"þ"</formula>
    </cfRule>
  </conditionalFormatting>
  <conditionalFormatting sqref="N20">
    <cfRule type="cellIs" dxfId="40" priority="85" operator="equal">
      <formula>"þ"</formula>
    </cfRule>
  </conditionalFormatting>
  <conditionalFormatting sqref="D20">
    <cfRule type="cellIs" dxfId="39" priority="84" operator="equal">
      <formula>"þ"</formula>
    </cfRule>
  </conditionalFormatting>
  <conditionalFormatting sqref="D18">
    <cfRule type="cellIs" dxfId="38" priority="64" operator="equal">
      <formula>"þ"</formula>
    </cfRule>
  </conditionalFormatting>
  <conditionalFormatting sqref="N18">
    <cfRule type="cellIs" dxfId="37" priority="65" operator="equal">
      <formula>"þ"</formula>
    </cfRule>
  </conditionalFormatting>
  <conditionalFormatting sqref="N17">
    <cfRule type="cellIs" dxfId="36" priority="69" operator="equal">
      <formula>"þ"</formula>
    </cfRule>
  </conditionalFormatting>
  <conditionalFormatting sqref="D17">
    <cfRule type="cellIs" dxfId="35" priority="68" operator="equal">
      <formula>"þ"</formula>
    </cfRule>
  </conditionalFormatting>
  <conditionalFormatting sqref="N19">
    <cfRule type="cellIs" dxfId="34" priority="67" operator="equal">
      <formula>"þ"</formula>
    </cfRule>
  </conditionalFormatting>
  <conditionalFormatting sqref="D19">
    <cfRule type="cellIs" dxfId="33" priority="61" operator="equal">
      <formula>"þ"</formula>
    </cfRule>
  </conditionalFormatting>
  <conditionalFormatting sqref="N4">
    <cfRule type="cellIs" dxfId="32" priority="47" operator="equal">
      <formula>"þ"</formula>
    </cfRule>
  </conditionalFormatting>
  <conditionalFormatting sqref="D4">
    <cfRule type="cellIs" dxfId="31" priority="46" operator="equal">
      <formula>"þ"</formula>
    </cfRule>
  </conditionalFormatting>
  <conditionalFormatting sqref="N2:N3">
    <cfRule type="cellIs" dxfId="30" priority="45" operator="equal">
      <formula>"þ"</formula>
    </cfRule>
  </conditionalFormatting>
  <conditionalFormatting sqref="D2:D3">
    <cfRule type="cellIs" dxfId="29" priority="44" operator="equal">
      <formula>"þ"</formula>
    </cfRule>
  </conditionalFormatting>
  <conditionalFormatting sqref="N7 N10 N13 N16">
    <cfRule type="cellIs" dxfId="28" priority="11" operator="equal">
      <formula>"þ"</formula>
    </cfRule>
  </conditionalFormatting>
  <conditionalFormatting sqref="D7 D10 D13 D16">
    <cfRule type="cellIs" dxfId="27" priority="10" operator="equal">
      <formula>"þ"</formula>
    </cfRule>
  </conditionalFormatting>
  <conditionalFormatting sqref="N5:N6 N8:N9 N11:N12 N14:N15">
    <cfRule type="cellIs" dxfId="26" priority="9" operator="equal">
      <formula>"þ"</formula>
    </cfRule>
  </conditionalFormatting>
  <conditionalFormatting sqref="D5:D6 D8:D9 D11:D12 D14:D15">
    <cfRule type="cellIs" dxfId="25" priority="8" operator="equal">
      <formula>"þ"</formula>
    </cfRule>
  </conditionalFormatting>
  <conditionalFormatting sqref="K21:K22">
    <cfRule type="cellIs" dxfId="24" priority="7" operator="greaterThanOrEqual">
      <formula>$M21</formula>
    </cfRule>
  </conditionalFormatting>
  <conditionalFormatting sqref="D22">
    <cfRule type="cellIs" dxfId="23" priority="5" operator="equal">
      <formula>"þ"</formula>
    </cfRule>
  </conditionalFormatting>
  <conditionalFormatting sqref="N22">
    <cfRule type="cellIs" dxfId="22" priority="6" operator="equal">
      <formula>"þ"</formula>
    </cfRule>
  </conditionalFormatting>
  <conditionalFormatting sqref="N22">
    <cfRule type="cellIs" dxfId="21" priority="4" operator="equal">
      <formula>"þ"</formula>
    </cfRule>
  </conditionalFormatting>
  <conditionalFormatting sqref="D22">
    <cfRule type="cellIs" dxfId="20" priority="3" operator="equal">
      <formula>"þ"</formula>
    </cfRule>
  </conditionalFormatting>
  <conditionalFormatting sqref="N21">
    <cfRule type="cellIs" dxfId="19" priority="2" operator="equal">
      <formula>"þ"</formula>
    </cfRule>
  </conditionalFormatting>
  <conditionalFormatting sqref="D21">
    <cfRule type="cellIs" dxfId="18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6.39843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7" t="s">
        <v>0</v>
      </c>
      <c r="B1" s="87" t="s">
        <v>64</v>
      </c>
      <c r="C1" s="87" t="s">
        <v>39</v>
      </c>
      <c r="D1" s="88" t="s">
        <v>3</v>
      </c>
      <c r="E1" s="87" t="s">
        <v>105</v>
      </c>
      <c r="F1" s="18"/>
      <c r="G1" s="87" t="s">
        <v>0</v>
      </c>
      <c r="H1" s="87" t="s">
        <v>99</v>
      </c>
      <c r="I1" s="87" t="s">
        <v>39</v>
      </c>
      <c r="J1" s="88" t="s">
        <v>3</v>
      </c>
      <c r="K1" s="87" t="s">
        <v>105</v>
      </c>
    </row>
    <row r="2" spans="1:11" x14ac:dyDescent="0.3">
      <c r="A2" s="144" t="s">
        <v>118</v>
      </c>
      <c r="B2" s="5" t="s">
        <v>40</v>
      </c>
      <c r="C2" s="154">
        <v>1</v>
      </c>
      <c r="D2" s="90">
        <f t="shared" ref="D2:D17" ca="1" si="0">RANDBETWEEN(1,20)</f>
        <v>4</v>
      </c>
      <c r="E2" s="89">
        <f t="shared" ref="E2:E4" ca="1" si="1">D2+C2</f>
        <v>5</v>
      </c>
      <c r="G2" s="146" t="s">
        <v>112</v>
      </c>
      <c r="H2" s="5" t="s">
        <v>40</v>
      </c>
      <c r="I2" s="154">
        <v>5</v>
      </c>
      <c r="J2" s="45">
        <f t="shared" ref="J2:J4" ca="1" si="2">RANDBETWEEN(1,20)</f>
        <v>7</v>
      </c>
      <c r="K2" s="44">
        <f t="shared" ref="K2:K4" ca="1" si="3">J2+I2</f>
        <v>12</v>
      </c>
    </row>
    <row r="3" spans="1:11" x14ac:dyDescent="0.3">
      <c r="A3" s="143" t="s">
        <v>118</v>
      </c>
      <c r="B3" s="5" t="s">
        <v>41</v>
      </c>
      <c r="C3" s="154">
        <v>-1</v>
      </c>
      <c r="D3" s="45">
        <f t="shared" ca="1" si="0"/>
        <v>11</v>
      </c>
      <c r="E3" s="44">
        <f t="shared" ca="1" si="1"/>
        <v>10</v>
      </c>
      <c r="G3" s="146" t="s">
        <v>112</v>
      </c>
      <c r="H3" s="5" t="s">
        <v>41</v>
      </c>
      <c r="I3" s="154">
        <v>2</v>
      </c>
      <c r="J3" s="45">
        <f t="shared" ca="1" si="2"/>
        <v>7</v>
      </c>
      <c r="K3" s="44">
        <f t="shared" ca="1" si="3"/>
        <v>9</v>
      </c>
    </row>
    <row r="4" spans="1:11" x14ac:dyDescent="0.3">
      <c r="A4" s="145" t="s">
        <v>118</v>
      </c>
      <c r="B4" s="91" t="s">
        <v>42</v>
      </c>
      <c r="C4" s="155">
        <v>-1</v>
      </c>
      <c r="D4" s="47">
        <f t="shared" ca="1" si="0"/>
        <v>12</v>
      </c>
      <c r="E4" s="46">
        <f t="shared" ca="1" si="1"/>
        <v>11</v>
      </c>
      <c r="G4" s="147" t="s">
        <v>112</v>
      </c>
      <c r="H4" s="91" t="s">
        <v>42</v>
      </c>
      <c r="I4" s="155">
        <v>2</v>
      </c>
      <c r="J4" s="47">
        <f t="shared" ca="1" si="2"/>
        <v>3</v>
      </c>
      <c r="K4" s="46">
        <f t="shared" ca="1" si="3"/>
        <v>5</v>
      </c>
    </row>
    <row r="5" spans="1:11" x14ac:dyDescent="0.3">
      <c r="A5" s="144" t="s">
        <v>114</v>
      </c>
      <c r="B5" s="5" t="s">
        <v>40</v>
      </c>
      <c r="C5" s="154">
        <v>3</v>
      </c>
      <c r="D5" s="90">
        <f t="shared" ca="1" si="0"/>
        <v>2</v>
      </c>
      <c r="E5" s="89">
        <f t="shared" ref="E5:E17" ca="1" si="4">D5+C5</f>
        <v>5</v>
      </c>
    </row>
    <row r="6" spans="1:11" x14ac:dyDescent="0.3">
      <c r="A6" s="143" t="s">
        <v>114</v>
      </c>
      <c r="B6" s="5" t="s">
        <v>41</v>
      </c>
      <c r="C6" s="154">
        <v>0</v>
      </c>
      <c r="D6" s="45">
        <f t="shared" ca="1" si="0"/>
        <v>1</v>
      </c>
      <c r="E6" s="44">
        <f t="shared" ca="1" si="4"/>
        <v>1</v>
      </c>
    </row>
    <row r="7" spans="1:11" x14ac:dyDescent="0.3">
      <c r="A7" s="145" t="s">
        <v>114</v>
      </c>
      <c r="B7" s="91" t="s">
        <v>42</v>
      </c>
      <c r="C7" s="155">
        <v>0</v>
      </c>
      <c r="D7" s="47">
        <f t="shared" ca="1" si="0"/>
        <v>18</v>
      </c>
      <c r="E7" s="46">
        <f t="shared" ca="1" si="4"/>
        <v>18</v>
      </c>
    </row>
    <row r="8" spans="1:11" x14ac:dyDescent="0.3">
      <c r="A8" s="144" t="s">
        <v>115</v>
      </c>
      <c r="B8" s="5" t="s">
        <v>40</v>
      </c>
      <c r="C8" s="154">
        <v>4</v>
      </c>
      <c r="D8" s="90">
        <f t="shared" ca="1" si="0"/>
        <v>8</v>
      </c>
      <c r="E8" s="89">
        <f t="shared" ca="1" si="4"/>
        <v>12</v>
      </c>
    </row>
    <row r="9" spans="1:11" x14ac:dyDescent="0.3">
      <c r="A9" s="143" t="s">
        <v>115</v>
      </c>
      <c r="B9" s="5" t="s">
        <v>41</v>
      </c>
      <c r="C9" s="154">
        <v>1</v>
      </c>
      <c r="D9" s="45">
        <f t="shared" ca="1" si="0"/>
        <v>19</v>
      </c>
      <c r="E9" s="44">
        <f t="shared" ca="1" si="4"/>
        <v>20</v>
      </c>
    </row>
    <row r="10" spans="1:11" x14ac:dyDescent="0.3">
      <c r="A10" s="145" t="s">
        <v>115</v>
      </c>
      <c r="B10" s="91" t="s">
        <v>42</v>
      </c>
      <c r="C10" s="155">
        <v>1</v>
      </c>
      <c r="D10" s="47">
        <f t="shared" ca="1" si="0"/>
        <v>9</v>
      </c>
      <c r="E10" s="46">
        <f t="shared" ca="1" si="4"/>
        <v>10</v>
      </c>
    </row>
    <row r="11" spans="1:11" x14ac:dyDescent="0.3">
      <c r="A11" s="144" t="s">
        <v>116</v>
      </c>
      <c r="B11" s="5" t="s">
        <v>40</v>
      </c>
      <c r="C11" s="154">
        <v>6</v>
      </c>
      <c r="D11" s="90">
        <f t="shared" ca="1" si="0"/>
        <v>12</v>
      </c>
      <c r="E11" s="89">
        <f t="shared" ca="1" si="4"/>
        <v>18</v>
      </c>
    </row>
    <row r="12" spans="1:11" x14ac:dyDescent="0.3">
      <c r="A12" s="143" t="s">
        <v>116</v>
      </c>
      <c r="B12" s="5" t="s">
        <v>41</v>
      </c>
      <c r="C12" s="154">
        <v>2</v>
      </c>
      <c r="D12" s="45">
        <f t="shared" ca="1" si="0"/>
        <v>6</v>
      </c>
      <c r="E12" s="44">
        <f t="shared" ca="1" si="4"/>
        <v>8</v>
      </c>
    </row>
    <row r="13" spans="1:11" x14ac:dyDescent="0.3">
      <c r="A13" s="145" t="s">
        <v>116</v>
      </c>
      <c r="B13" s="91" t="s">
        <v>42</v>
      </c>
      <c r="C13" s="155">
        <v>2</v>
      </c>
      <c r="D13" s="47">
        <f t="shared" ca="1" si="0"/>
        <v>13</v>
      </c>
      <c r="E13" s="46">
        <f t="shared" ca="1" si="4"/>
        <v>15</v>
      </c>
    </row>
    <row r="14" spans="1:11" x14ac:dyDescent="0.3">
      <c r="A14" s="144" t="s">
        <v>117</v>
      </c>
      <c r="B14" s="5" t="s">
        <v>40</v>
      </c>
      <c r="C14" s="154">
        <v>10</v>
      </c>
      <c r="D14" s="90">
        <f t="shared" ca="1" si="0"/>
        <v>19</v>
      </c>
      <c r="E14" s="89">
        <f t="shared" ca="1" si="4"/>
        <v>29</v>
      </c>
    </row>
    <row r="15" spans="1:11" x14ac:dyDescent="0.3">
      <c r="A15" s="143" t="s">
        <v>117</v>
      </c>
      <c r="B15" s="5" t="s">
        <v>41</v>
      </c>
      <c r="C15" s="154">
        <v>4</v>
      </c>
      <c r="D15" s="45">
        <f t="shared" ca="1" si="0"/>
        <v>17</v>
      </c>
      <c r="E15" s="44">
        <f t="shared" ca="1" si="4"/>
        <v>21</v>
      </c>
    </row>
    <row r="16" spans="1:11" x14ac:dyDescent="0.3">
      <c r="A16" s="145" t="s">
        <v>117</v>
      </c>
      <c r="B16" s="91" t="s">
        <v>42</v>
      </c>
      <c r="C16" s="155">
        <v>4</v>
      </c>
      <c r="D16" s="47">
        <f t="shared" ca="1" si="0"/>
        <v>4</v>
      </c>
      <c r="E16" s="46">
        <f t="shared" ca="1" si="4"/>
        <v>8</v>
      </c>
    </row>
    <row r="17" spans="1:5" x14ac:dyDescent="0.3">
      <c r="A17" s="145" t="s">
        <v>118</v>
      </c>
      <c r="B17" s="91" t="s">
        <v>134</v>
      </c>
      <c r="C17" s="155">
        <v>1</v>
      </c>
      <c r="D17" s="47">
        <f t="shared" ca="1" si="0"/>
        <v>16</v>
      </c>
      <c r="E17" s="46">
        <f t="shared" ca="1" si="4"/>
        <v>17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2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7.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0.5" style="48" bestFit="1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41" t="s">
        <v>100</v>
      </c>
      <c r="C1" s="49" t="s">
        <v>44</v>
      </c>
      <c r="D1" s="50" t="s">
        <v>43</v>
      </c>
      <c r="E1" s="51" t="s">
        <v>45</v>
      </c>
      <c r="F1" s="42" t="s">
        <v>66</v>
      </c>
      <c r="G1" s="40" t="s">
        <v>46</v>
      </c>
      <c r="H1" s="41"/>
      <c r="I1" s="29" t="s">
        <v>47</v>
      </c>
      <c r="J1" s="15" t="s">
        <v>48</v>
      </c>
      <c r="K1" s="17" t="s">
        <v>49</v>
      </c>
      <c r="L1" s="20" t="s">
        <v>50</v>
      </c>
      <c r="M1" s="21" t="s">
        <v>51</v>
      </c>
      <c r="N1" s="22" t="s">
        <v>52</v>
      </c>
      <c r="O1" s="24" t="s">
        <v>53</v>
      </c>
      <c r="P1" s="25" t="s">
        <v>70</v>
      </c>
      <c r="Q1" s="52" t="s">
        <v>67</v>
      </c>
      <c r="R1" s="26" t="s">
        <v>54</v>
      </c>
      <c r="S1" s="27" t="s">
        <v>55</v>
      </c>
      <c r="T1" s="28" t="s">
        <v>68</v>
      </c>
      <c r="U1" s="23" t="s">
        <v>71</v>
      </c>
      <c r="V1" s="31" t="s">
        <v>56</v>
      </c>
      <c r="W1" s="32" t="s">
        <v>57</v>
      </c>
      <c r="X1" s="35" t="s">
        <v>58</v>
      </c>
      <c r="Y1" s="53" t="s">
        <v>69</v>
      </c>
      <c r="Z1" s="36" t="s">
        <v>59</v>
      </c>
      <c r="AA1" s="34" t="s">
        <v>60</v>
      </c>
      <c r="AB1" s="32" t="s">
        <v>61</v>
      </c>
      <c r="AC1" s="33" t="s">
        <v>62</v>
      </c>
      <c r="AE1" s="148" t="s">
        <v>101</v>
      </c>
    </row>
    <row r="2" spans="1:31" ht="16.2" thickTop="1" x14ac:dyDescent="0.3">
      <c r="A2" s="96" t="s">
        <v>106</v>
      </c>
      <c r="B2" s="142">
        <v>1</v>
      </c>
      <c r="C2" s="200">
        <f>12+4</f>
        <v>16</v>
      </c>
      <c r="D2" s="201">
        <f>20+5</f>
        <v>25</v>
      </c>
      <c r="E2" s="202">
        <f>21+4+5</f>
        <v>30</v>
      </c>
      <c r="F2" s="98">
        <v>0</v>
      </c>
      <c r="G2" s="133" t="s">
        <v>63</v>
      </c>
      <c r="H2" s="99">
        <v>0</v>
      </c>
      <c r="I2" s="100">
        <v>1</v>
      </c>
      <c r="J2" s="101"/>
      <c r="K2" s="102"/>
      <c r="L2" s="136"/>
      <c r="M2" s="140"/>
      <c r="N2" s="135"/>
      <c r="O2" s="103"/>
      <c r="P2" s="104"/>
      <c r="Q2" s="139" t="s">
        <v>98</v>
      </c>
      <c r="R2" s="137" t="s">
        <v>98</v>
      </c>
      <c r="S2" s="106"/>
      <c r="T2" s="107"/>
      <c r="U2" s="108"/>
      <c r="V2" s="93"/>
      <c r="W2" s="94">
        <f t="shared" ref="W2:W8" si="0">SUM(I2:U2)</f>
        <v>1</v>
      </c>
      <c r="X2" s="109"/>
      <c r="Y2" s="110"/>
      <c r="Z2" s="111"/>
      <c r="AA2" s="95">
        <v>54</v>
      </c>
      <c r="AB2" s="56">
        <f t="shared" ref="AB2:AB8" si="1">SUM(Z2:AA2)-(W2+X2)</f>
        <v>53</v>
      </c>
      <c r="AC2" s="134">
        <f t="shared" ref="AC2:AC8" si="2">SMALL(AA2:AB2,1)+Y2</f>
        <v>53</v>
      </c>
      <c r="AE2" s="149"/>
    </row>
    <row r="3" spans="1:31" x14ac:dyDescent="0.3">
      <c r="A3" s="188" t="s">
        <v>112</v>
      </c>
      <c r="B3" s="189">
        <v>1</v>
      </c>
      <c r="C3" s="92">
        <v>14</v>
      </c>
      <c r="D3" s="112">
        <v>15</v>
      </c>
      <c r="E3" s="97">
        <v>19</v>
      </c>
      <c r="F3" s="98">
        <v>0</v>
      </c>
      <c r="G3" s="133" t="s">
        <v>63</v>
      </c>
      <c r="H3" s="99">
        <v>0</v>
      </c>
      <c r="I3" s="100">
        <v>37</v>
      </c>
      <c r="J3" s="101"/>
      <c r="K3" s="102"/>
      <c r="L3" s="136"/>
      <c r="M3" s="140"/>
      <c r="N3" s="135"/>
      <c r="O3" s="103"/>
      <c r="P3" s="104"/>
      <c r="Q3" s="139" t="s">
        <v>98</v>
      </c>
      <c r="R3" s="137" t="s">
        <v>98</v>
      </c>
      <c r="S3" s="106"/>
      <c r="T3" s="107"/>
      <c r="U3" s="108"/>
      <c r="V3" s="93"/>
      <c r="W3" s="94">
        <f t="shared" si="0"/>
        <v>37</v>
      </c>
      <c r="X3" s="109"/>
      <c r="Y3" s="110"/>
      <c r="Z3" s="111">
        <v>14</v>
      </c>
      <c r="AA3" s="95">
        <f>(10*7*0.75)+(7*1)</f>
        <v>59.5</v>
      </c>
      <c r="AB3" s="56">
        <f t="shared" si="1"/>
        <v>36.5</v>
      </c>
      <c r="AC3" s="134">
        <f t="shared" si="2"/>
        <v>36.5</v>
      </c>
      <c r="AE3" s="149"/>
    </row>
    <row r="4" spans="1:31" x14ac:dyDescent="0.3">
      <c r="A4" s="188" t="s">
        <v>138</v>
      </c>
      <c r="B4" s="189">
        <v>1</v>
      </c>
      <c r="C4" s="92">
        <v>14</v>
      </c>
      <c r="D4" s="112">
        <v>12</v>
      </c>
      <c r="E4" s="97">
        <v>15</v>
      </c>
      <c r="F4" s="98">
        <v>0</v>
      </c>
      <c r="G4" s="133" t="s">
        <v>63</v>
      </c>
      <c r="H4" s="99">
        <v>0</v>
      </c>
      <c r="I4" s="100"/>
      <c r="J4" s="101"/>
      <c r="K4" s="102"/>
      <c r="L4" s="136"/>
      <c r="M4" s="140"/>
      <c r="N4" s="135"/>
      <c r="O4" s="103"/>
      <c r="P4" s="104"/>
      <c r="Q4" s="105"/>
      <c r="R4" s="113"/>
      <c r="S4" s="106"/>
      <c r="T4" s="107"/>
      <c r="U4" s="108"/>
      <c r="V4" s="93"/>
      <c r="W4" s="94">
        <f t="shared" si="0"/>
        <v>0</v>
      </c>
      <c r="X4" s="109"/>
      <c r="Y4" s="110"/>
      <c r="Z4" s="111"/>
      <c r="AA4" s="95">
        <v>6</v>
      </c>
      <c r="AB4" s="56">
        <f t="shared" si="1"/>
        <v>6</v>
      </c>
      <c r="AC4" s="134">
        <f t="shared" si="2"/>
        <v>6</v>
      </c>
      <c r="AE4" s="149"/>
    </row>
    <row r="5" spans="1:31" x14ac:dyDescent="0.3">
      <c r="A5" s="188" t="s">
        <v>139</v>
      </c>
      <c r="B5" s="189">
        <v>1</v>
      </c>
      <c r="C5" s="92">
        <v>14</v>
      </c>
      <c r="D5" s="112">
        <v>12</v>
      </c>
      <c r="E5" s="97">
        <v>15</v>
      </c>
      <c r="F5" s="98">
        <v>0</v>
      </c>
      <c r="G5" s="133" t="s">
        <v>63</v>
      </c>
      <c r="H5" s="99">
        <v>0</v>
      </c>
      <c r="I5" s="100"/>
      <c r="J5" s="101"/>
      <c r="K5" s="102"/>
      <c r="L5" s="136"/>
      <c r="M5" s="140"/>
      <c r="N5" s="135"/>
      <c r="O5" s="103"/>
      <c r="P5" s="104"/>
      <c r="Q5" s="105"/>
      <c r="R5" s="113"/>
      <c r="S5" s="106"/>
      <c r="T5" s="107"/>
      <c r="U5" s="108"/>
      <c r="V5" s="93"/>
      <c r="W5" s="94">
        <f t="shared" ref="W5" si="3">SUM(I5:U5)</f>
        <v>0</v>
      </c>
      <c r="X5" s="109"/>
      <c r="Y5" s="110"/>
      <c r="Z5" s="111"/>
      <c r="AA5" s="95">
        <v>6</v>
      </c>
      <c r="AB5" s="56">
        <f t="shared" ref="AB5" si="4">SUM(Z5:AA5)-(W5+X5)</f>
        <v>6</v>
      </c>
      <c r="AC5" s="134">
        <f t="shared" ref="AC5" si="5">SMALL(AA5:AB5,1)+Y5</f>
        <v>6</v>
      </c>
      <c r="AE5" s="149"/>
    </row>
    <row r="6" spans="1:31" x14ac:dyDescent="0.3">
      <c r="A6" s="156" t="s">
        <v>118</v>
      </c>
      <c r="B6" s="157">
        <v>2</v>
      </c>
      <c r="C6" s="92">
        <v>12</v>
      </c>
      <c r="D6" s="112">
        <v>14</v>
      </c>
      <c r="E6" s="97">
        <v>14</v>
      </c>
      <c r="F6" s="98">
        <v>0</v>
      </c>
      <c r="G6" s="133" t="s">
        <v>63</v>
      </c>
      <c r="H6" s="99">
        <v>0</v>
      </c>
      <c r="I6" s="100"/>
      <c r="J6" s="101"/>
      <c r="K6" s="102"/>
      <c r="L6" s="136"/>
      <c r="M6" s="140"/>
      <c r="N6" s="135"/>
      <c r="O6" s="103"/>
      <c r="P6" s="104"/>
      <c r="Q6" s="105"/>
      <c r="R6" s="113"/>
      <c r="S6" s="106"/>
      <c r="T6" s="107"/>
      <c r="U6" s="108"/>
      <c r="V6" s="93"/>
      <c r="W6" s="94">
        <f t="shared" si="0"/>
        <v>0</v>
      </c>
      <c r="X6" s="109"/>
      <c r="Y6" s="110"/>
      <c r="Z6" s="111"/>
      <c r="AA6" s="95">
        <v>4</v>
      </c>
      <c r="AB6" s="56">
        <f t="shared" si="1"/>
        <v>4</v>
      </c>
      <c r="AC6" s="134">
        <f t="shared" si="2"/>
        <v>4</v>
      </c>
      <c r="AE6" s="149"/>
    </row>
    <row r="7" spans="1:31" x14ac:dyDescent="0.3">
      <c r="A7" s="156" t="s">
        <v>118</v>
      </c>
      <c r="B7" s="157">
        <v>2</v>
      </c>
      <c r="C7" s="92">
        <v>12</v>
      </c>
      <c r="D7" s="112">
        <v>14</v>
      </c>
      <c r="E7" s="97">
        <v>14</v>
      </c>
      <c r="F7" s="98">
        <v>0</v>
      </c>
      <c r="G7" s="133" t="s">
        <v>63</v>
      </c>
      <c r="H7" s="99">
        <v>0</v>
      </c>
      <c r="I7" s="100">
        <v>8</v>
      </c>
      <c r="J7" s="101"/>
      <c r="K7" s="102"/>
      <c r="L7" s="136"/>
      <c r="M7" s="140"/>
      <c r="N7" s="135"/>
      <c r="O7" s="103"/>
      <c r="P7" s="104"/>
      <c r="Q7" s="105"/>
      <c r="R7" s="113"/>
      <c r="S7" s="106"/>
      <c r="T7" s="107"/>
      <c r="U7" s="108"/>
      <c r="V7" s="93"/>
      <c r="W7" s="94">
        <f t="shared" ref="W7" si="6">SUM(I7:U7)</f>
        <v>8</v>
      </c>
      <c r="X7" s="109">
        <v>6</v>
      </c>
      <c r="Y7" s="110"/>
      <c r="Z7" s="111"/>
      <c r="AA7" s="95">
        <v>4</v>
      </c>
      <c r="AB7" s="56">
        <f t="shared" ref="AB7" si="7">SUM(Z7:AA7)-(W7+X7)</f>
        <v>-10</v>
      </c>
      <c r="AC7" s="134">
        <f t="shared" ref="AC7" si="8">SMALL(AA7:AB7,1)+Y7</f>
        <v>-10</v>
      </c>
      <c r="AE7" s="149"/>
    </row>
    <row r="8" spans="1:31" x14ac:dyDescent="0.3">
      <c r="A8" s="156" t="s">
        <v>114</v>
      </c>
      <c r="B8" s="157">
        <v>2</v>
      </c>
      <c r="C8" s="92">
        <v>11</v>
      </c>
      <c r="D8" s="112">
        <v>15</v>
      </c>
      <c r="E8" s="97">
        <v>15</v>
      </c>
      <c r="F8" s="98">
        <v>0</v>
      </c>
      <c r="G8" s="133" t="s">
        <v>63</v>
      </c>
      <c r="H8" s="99">
        <v>0</v>
      </c>
      <c r="I8" s="100">
        <v>16</v>
      </c>
      <c r="J8" s="101"/>
      <c r="K8" s="102"/>
      <c r="L8" s="136"/>
      <c r="M8" s="140"/>
      <c r="N8" s="135"/>
      <c r="O8" s="103"/>
      <c r="P8" s="104"/>
      <c r="Q8" s="105"/>
      <c r="R8" s="113"/>
      <c r="S8" s="106"/>
      <c r="T8" s="107"/>
      <c r="U8" s="108"/>
      <c r="V8" s="93"/>
      <c r="W8" s="94">
        <f t="shared" si="0"/>
        <v>16</v>
      </c>
      <c r="X8" s="109">
        <v>2</v>
      </c>
      <c r="Y8" s="110"/>
      <c r="Z8" s="111"/>
      <c r="AA8" s="95">
        <v>8</v>
      </c>
      <c r="AB8" s="56">
        <f t="shared" si="1"/>
        <v>-10</v>
      </c>
      <c r="AC8" s="134">
        <f t="shared" si="2"/>
        <v>-10</v>
      </c>
      <c r="AE8" s="149"/>
    </row>
    <row r="9" spans="1:31" x14ac:dyDescent="0.3">
      <c r="A9" s="156" t="s">
        <v>114</v>
      </c>
      <c r="B9" s="157">
        <v>2</v>
      </c>
      <c r="C9" s="92">
        <v>11</v>
      </c>
      <c r="D9" s="112">
        <v>15</v>
      </c>
      <c r="E9" s="97">
        <v>15</v>
      </c>
      <c r="F9" s="98">
        <v>0</v>
      </c>
      <c r="G9" s="133" t="s">
        <v>63</v>
      </c>
      <c r="H9" s="99">
        <v>0</v>
      </c>
      <c r="I9" s="100">
        <v>2</v>
      </c>
      <c r="J9" s="101"/>
      <c r="K9" s="102"/>
      <c r="L9" s="136"/>
      <c r="M9" s="140"/>
      <c r="N9" s="135"/>
      <c r="O9" s="103"/>
      <c r="P9" s="104"/>
      <c r="Q9" s="105"/>
      <c r="R9" s="113"/>
      <c r="S9" s="106"/>
      <c r="T9" s="107">
        <v>10</v>
      </c>
      <c r="U9" s="108"/>
      <c r="V9" s="93"/>
      <c r="W9" s="94">
        <f t="shared" ref="W9" si="9">SUM(I9:U9)</f>
        <v>12</v>
      </c>
      <c r="X9" s="109">
        <v>6</v>
      </c>
      <c r="Y9" s="110"/>
      <c r="Z9" s="111"/>
      <c r="AA9" s="95">
        <v>8</v>
      </c>
      <c r="AB9" s="56">
        <f t="shared" ref="AB9" si="10">SUM(Z9:AA9)-(W9+X9)</f>
        <v>-10</v>
      </c>
      <c r="AC9" s="134">
        <f t="shared" ref="AC9" si="11">SMALL(AA9:AB9,1)+Y9</f>
        <v>-10</v>
      </c>
      <c r="AE9" s="149"/>
    </row>
    <row r="10" spans="1:31" x14ac:dyDescent="0.3">
      <c r="A10" s="156" t="s">
        <v>115</v>
      </c>
      <c r="B10" s="157">
        <v>2</v>
      </c>
      <c r="C10" s="92">
        <v>10</v>
      </c>
      <c r="D10" s="112">
        <v>16</v>
      </c>
      <c r="E10" s="97">
        <v>16</v>
      </c>
      <c r="F10" s="98">
        <v>0</v>
      </c>
      <c r="G10" s="133" t="s">
        <v>63</v>
      </c>
      <c r="H10" s="99">
        <v>0</v>
      </c>
      <c r="I10" s="100">
        <v>19</v>
      </c>
      <c r="J10" s="101"/>
      <c r="K10" s="102"/>
      <c r="L10" s="136"/>
      <c r="M10" s="140"/>
      <c r="N10" s="135"/>
      <c r="O10" s="103"/>
      <c r="P10" s="104"/>
      <c r="Q10" s="105"/>
      <c r="R10" s="113"/>
      <c r="S10" s="106"/>
      <c r="T10" s="107"/>
      <c r="U10" s="108"/>
      <c r="V10" s="93"/>
      <c r="W10" s="94">
        <f t="shared" ref="W10:W11" si="12">SUM(I10:U10)</f>
        <v>19</v>
      </c>
      <c r="X10" s="109">
        <v>10</v>
      </c>
      <c r="Y10" s="110"/>
      <c r="Z10" s="111"/>
      <c r="AA10" s="95">
        <v>19</v>
      </c>
      <c r="AB10" s="56">
        <f t="shared" ref="AB10:AB11" si="13">SUM(Z10:AA10)-(W10+X10)</f>
        <v>-10</v>
      </c>
      <c r="AC10" s="134">
        <f t="shared" ref="AC10:AC11" si="14">SMALL(AA10:AB10,1)+Y10</f>
        <v>-10</v>
      </c>
      <c r="AE10" s="149"/>
    </row>
    <row r="11" spans="1:31" x14ac:dyDescent="0.3">
      <c r="A11" s="156" t="s">
        <v>116</v>
      </c>
      <c r="B11" s="157">
        <v>2</v>
      </c>
      <c r="C11" s="92">
        <v>9</v>
      </c>
      <c r="D11" s="112">
        <v>18</v>
      </c>
      <c r="E11" s="97">
        <v>18</v>
      </c>
      <c r="F11" s="98">
        <v>0</v>
      </c>
      <c r="G11" s="133" t="s">
        <v>63</v>
      </c>
      <c r="H11" s="99">
        <v>0</v>
      </c>
      <c r="I11" s="100">
        <v>43</v>
      </c>
      <c r="J11" s="101"/>
      <c r="K11" s="102"/>
      <c r="L11" s="136"/>
      <c r="M11" s="140"/>
      <c r="N11" s="135"/>
      <c r="O11" s="103"/>
      <c r="P11" s="104"/>
      <c r="Q11" s="105"/>
      <c r="R11" s="113"/>
      <c r="S11" s="106"/>
      <c r="T11" s="107"/>
      <c r="U11" s="108"/>
      <c r="V11" s="93"/>
      <c r="W11" s="94">
        <f t="shared" si="12"/>
        <v>43</v>
      </c>
      <c r="X11" s="109">
        <v>3</v>
      </c>
      <c r="Y11" s="110"/>
      <c r="Z11" s="111"/>
      <c r="AA11" s="95">
        <v>36</v>
      </c>
      <c r="AB11" s="56">
        <f t="shared" si="13"/>
        <v>-10</v>
      </c>
      <c r="AC11" s="134">
        <f t="shared" si="14"/>
        <v>-10</v>
      </c>
      <c r="AE11" s="149"/>
    </row>
    <row r="12" spans="1:31" x14ac:dyDescent="0.3">
      <c r="A12" s="156" t="s">
        <v>117</v>
      </c>
      <c r="B12" s="157">
        <v>2</v>
      </c>
      <c r="C12" s="92">
        <v>8</v>
      </c>
      <c r="D12" s="112">
        <v>22</v>
      </c>
      <c r="E12" s="97">
        <v>22</v>
      </c>
      <c r="F12" s="98">
        <v>0</v>
      </c>
      <c r="G12" s="133" t="s">
        <v>63</v>
      </c>
      <c r="H12" s="99">
        <v>0</v>
      </c>
      <c r="I12" s="100">
        <v>17</v>
      </c>
      <c r="J12" s="101"/>
      <c r="K12" s="102"/>
      <c r="L12" s="136"/>
      <c r="M12" s="140"/>
      <c r="N12" s="135"/>
      <c r="O12" s="103"/>
      <c r="P12" s="104"/>
      <c r="Q12" s="105"/>
      <c r="R12" s="113"/>
      <c r="S12" s="106"/>
      <c r="T12" s="107"/>
      <c r="U12" s="108"/>
      <c r="V12" s="93"/>
      <c r="W12" s="94">
        <f t="shared" ref="W12" si="15">SUM(I12:U12)</f>
        <v>17</v>
      </c>
      <c r="X12" s="109"/>
      <c r="Y12" s="110"/>
      <c r="Z12" s="111"/>
      <c r="AA12" s="95">
        <v>81</v>
      </c>
      <c r="AB12" s="56">
        <f t="shared" ref="AB12" si="16">SUM(Z12:AA12)-(W12+X12)</f>
        <v>64</v>
      </c>
      <c r="AC12" s="134">
        <f t="shared" ref="AC12" si="17">SMALL(AA12:AB12,1)+Y12</f>
        <v>64</v>
      </c>
      <c r="AE12" s="149"/>
    </row>
  </sheetData>
  <sortState xmlns:xlrd2="http://schemas.microsoft.com/office/spreadsheetml/2017/richdata2" ref="A2:AC8">
    <sortCondition ref="A2:A8"/>
  </sortState>
  <conditionalFormatting sqref="AC3 AC6">
    <cfRule type="cellIs" dxfId="17" priority="263" stopIfTrue="1" operator="lessThan">
      <formula>0.5</formula>
    </cfRule>
    <cfRule type="cellIs" dxfId="16" priority="264" operator="lessThan">
      <formula>0.5*AA3</formula>
    </cfRule>
  </conditionalFormatting>
  <conditionalFormatting sqref="AC2">
    <cfRule type="cellIs" dxfId="15" priority="37" stopIfTrue="1" operator="lessThan">
      <formula>0.5</formula>
    </cfRule>
    <cfRule type="cellIs" dxfId="14" priority="38" operator="lessThan">
      <formula>0.5*AA2</formula>
    </cfRule>
  </conditionalFormatting>
  <conditionalFormatting sqref="AC8">
    <cfRule type="cellIs" dxfId="13" priority="19" stopIfTrue="1" operator="lessThan">
      <formula>0.5</formula>
    </cfRule>
    <cfRule type="cellIs" dxfId="12" priority="20" operator="lessThan">
      <formula>0.5*AA8</formula>
    </cfRule>
  </conditionalFormatting>
  <conditionalFormatting sqref="AC10:AC11">
    <cfRule type="cellIs" dxfId="11" priority="13" stopIfTrue="1" operator="lessThan">
      <formula>0.5</formula>
    </cfRule>
    <cfRule type="cellIs" dxfId="10" priority="14" operator="lessThan">
      <formula>0.5*AA10</formula>
    </cfRule>
  </conditionalFormatting>
  <conditionalFormatting sqref="AC12">
    <cfRule type="cellIs" dxfId="9" priority="11" stopIfTrue="1" operator="lessThan">
      <formula>0.5</formula>
    </cfRule>
    <cfRule type="cellIs" dxfId="8" priority="12" operator="lessThan">
      <formula>0.5*AA12</formula>
    </cfRule>
  </conditionalFormatting>
  <conditionalFormatting sqref="AC7">
    <cfRule type="cellIs" dxfId="7" priority="9" stopIfTrue="1" operator="lessThan">
      <formula>0.5</formula>
    </cfRule>
    <cfRule type="cellIs" dxfId="6" priority="10" operator="lessThan">
      <formula>0.5*AA7</formula>
    </cfRule>
  </conditionalFormatting>
  <conditionalFormatting sqref="AC9">
    <cfRule type="cellIs" dxfId="5" priority="7" stopIfTrue="1" operator="lessThan">
      <formula>0.5</formula>
    </cfRule>
    <cfRule type="cellIs" dxfId="4" priority="8" operator="lessThan">
      <formula>0.5*AA9</formula>
    </cfRule>
  </conditionalFormatting>
  <conditionalFormatting sqref="AC5">
    <cfRule type="cellIs" dxfId="3" priority="3" stopIfTrue="1" operator="lessThan">
      <formula>0.5</formula>
    </cfRule>
    <cfRule type="cellIs" dxfId="2" priority="4" operator="lessThan">
      <formula>0.5*AA5</formula>
    </cfRule>
  </conditionalFormatting>
  <conditionalFormatting sqref="AC4">
    <cfRule type="cellIs" dxfId="1" priority="1" stopIfTrue="1" operator="lessThan">
      <formula>0.5</formula>
    </cfRule>
    <cfRule type="cellIs" dxfId="0" priority="2" operator="lessThan">
      <formula>0.5*AA4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3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15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8</v>
      </c>
      <c r="E3" s="10">
        <f ca="1">RANDBETWEEN(1,4)+RANDBETWEEN(1,4)+RANDBETWEEN(1,4)</f>
        <v>5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18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2</v>
      </c>
      <c r="D4" s="10">
        <f ca="1">RANDBETWEEN(1,6)+RANDBETWEEN(1,6)</f>
        <v>6</v>
      </c>
      <c r="E4" s="10">
        <f ca="1">RANDBETWEEN(1,6)+RANDBETWEEN(1,6)+RANDBETWEEN(1,6)</f>
        <v>14</v>
      </c>
      <c r="F4" s="10">
        <f ca="1">RANDBETWEEN(1,6)+RANDBETWEEN(1,6)+RANDBETWEEN(1,6)+RANDBETWEEN(1,6)</f>
        <v>20</v>
      </c>
      <c r="G4" s="10">
        <f ca="1">RANDBETWEEN(1,6)+RANDBETWEEN(1,6)+RANDBETWEEN(1,6)+RANDBETWEEN(1,6)+RANDBETWEEN(1,6)</f>
        <v>14</v>
      </c>
      <c r="H4" s="11">
        <f ca="1">RANDBETWEEN(1,6)+RANDBETWEEN(1,6)+RANDBETWEEN(1,6)+RANDBETWEEN(1,6)+RANDBETWEEN(1,6)+RANDBETWEEN(1,6)</f>
        <v>15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5</v>
      </c>
      <c r="D5" s="10">
        <f ca="1">RANDBETWEEN(1,8)+RANDBETWEEN(1,8)</f>
        <v>14</v>
      </c>
      <c r="E5" s="10">
        <f ca="1">RANDBETWEEN(1,8)+RANDBETWEEN(1,8)+RANDBETWEEN(1,8)</f>
        <v>16</v>
      </c>
      <c r="F5" s="10">
        <f ca="1">RANDBETWEEN(1,8)+RANDBETWEEN(1,8)+RANDBETWEEN(1,8)+RANDBETWEEN(1,8)</f>
        <v>13</v>
      </c>
      <c r="G5" s="10">
        <f ca="1">RANDBETWEEN(1,8)+RANDBETWEEN(1,8)+RANDBETWEEN(1,8)+RANDBETWEEN(1,8)+RANDBETWEEN(1,8)</f>
        <v>26</v>
      </c>
      <c r="H5" s="11">
        <f ca="1">RANDBETWEEN(1,8)+RANDBETWEEN(1,8)+RANDBETWEEN(1,8)+RANDBETWEEN(1,8)+RANDBETWEEN(1,8)+RANDBETWEEN(1,8)</f>
        <v>18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5</v>
      </c>
      <c r="D6" s="10">
        <f ca="1">RANDBETWEEN(1,10)+RANDBETWEEN(1,10)</f>
        <v>15</v>
      </c>
      <c r="E6" s="10">
        <f ca="1">RANDBETWEEN(1,10)+RANDBETWEEN(1,10)+RANDBETWEEN(1,10)</f>
        <v>23</v>
      </c>
      <c r="F6" s="10">
        <f ca="1">RANDBETWEEN(1,10)+RANDBETWEEN(1,10)+RANDBETWEEN(1,10)+RANDBETWEEN(1,10)</f>
        <v>21</v>
      </c>
      <c r="G6" s="10">
        <f ca="1">RANDBETWEEN(1,10)+RANDBETWEEN(1,10)+RANDBETWEEN(1,10)+RANDBETWEEN(1,10)+RANDBETWEEN(1,10)</f>
        <v>35</v>
      </c>
      <c r="H6" s="11">
        <f ca="1">RANDBETWEEN(1,10)+RANDBETWEEN(1,10)+RANDBETWEEN(1,10)+RANDBETWEEN(1,10)+RANDBETWEEN(1,10)+RANDBETWEEN(1,10)</f>
        <v>37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4</v>
      </c>
      <c r="D7" s="10">
        <f ca="1">RANDBETWEEN(1,12)+RANDBETWEEN(1,12)</f>
        <v>15</v>
      </c>
      <c r="E7" s="10">
        <f ca="1">RANDBETWEEN(1,12)+RANDBETWEEN(1,12)+RANDBETWEEN(1,12)</f>
        <v>27</v>
      </c>
      <c r="F7" s="10">
        <f ca="1">RANDBETWEEN(1,12)+RANDBETWEEN(1,12)+RANDBETWEEN(1,12)+RANDBETWEEN(1,12)</f>
        <v>12</v>
      </c>
      <c r="G7" s="10">
        <f ca="1">RANDBETWEEN(1,12)+RANDBETWEEN(1,12)+RANDBETWEEN(1,12)+RANDBETWEEN(1,12)+RANDBETWEEN(1,12)</f>
        <v>31</v>
      </c>
      <c r="H7" s="11">
        <f ca="1">RANDBETWEEN(1,12)+RANDBETWEEN(1,12)+RANDBETWEEN(1,12)+RANDBETWEEN(1,12)+RANDBETWEEN(1,12)+RANDBETWEEN(1,12)</f>
        <v>45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5</v>
      </c>
      <c r="D8" s="10">
        <f ca="1">RANDBETWEEN(1,20)+RANDBETWEEN(1,20)</f>
        <v>6</v>
      </c>
      <c r="E8" s="10">
        <f ca="1">RANDBETWEEN(1,20)+RANDBETWEEN(1,20)+RANDBETWEEN(1,20)</f>
        <v>28</v>
      </c>
      <c r="F8" s="10">
        <f ca="1">RANDBETWEEN(1,20)+RANDBETWEEN(1,20)+RANDBETWEEN(1,20)+RANDBETWEEN(1,20)</f>
        <v>30</v>
      </c>
      <c r="G8" s="10">
        <f ca="1">RANDBETWEEN(1,20)+RANDBETWEEN(1,20)+RANDBETWEEN(1,20)+RANDBETWEEN(1,20)+RANDBETWEEN(1,20)</f>
        <v>39</v>
      </c>
      <c r="H8" s="11">
        <f ca="1">RANDBETWEEN(1,20)+RANDBETWEEN(1,20)+RANDBETWEEN(1,20)+RANDBETWEEN(1,20)+RANDBETWEEN(1,20)+RANDBETWEEN(1,20)</f>
        <v>60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7</v>
      </c>
      <c r="D9" s="13">
        <f ca="1">RANDBETWEEN(1,100)+RANDBETWEEN(1,100)</f>
        <v>71</v>
      </c>
      <c r="E9" s="13">
        <f ca="1">RANDBETWEEN(1,100)+RANDBETWEEN(1,100)+RANDBETWEEN(1,100)</f>
        <v>133</v>
      </c>
      <c r="F9" s="13">
        <f ca="1">RANDBETWEEN(1,100)+RANDBETWEEN(1,100)+RANDBETWEEN(1,100)+RANDBETWEEN(1,100)</f>
        <v>139</v>
      </c>
      <c r="G9" s="13">
        <f ca="1">RANDBETWEEN(1,100)+RANDBETWEEN(1,100)+RANDBETWEEN(1,100)+RANDBETWEEN(1,100)+RANDBETWEEN(1,100)</f>
        <v>323</v>
      </c>
      <c r="H9" s="14">
        <f ca="1">RANDBETWEEN(1,100)+RANDBETWEEN(1,100)+RANDBETWEEN(1,100)+RANDBETWEEN(1,100)+RANDBETWEEN(1,100)+RANDBETWEEN(1,100)</f>
        <v>175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2021-11-14T19:38:17Z</dcterms:modified>
</cp:coreProperties>
</file>