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53212EAC-217F-4D0A-9D99-2DEAB6E436B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9" l="1"/>
  <c r="K10" i="9"/>
  <c r="N10" i="9" s="1"/>
  <c r="J11" i="9"/>
  <c r="K11" i="9"/>
  <c r="N11" i="9" s="1"/>
  <c r="W3" i="5"/>
  <c r="AB3" i="5" s="1"/>
  <c r="AC3" i="5" s="1"/>
  <c r="E2" i="5"/>
  <c r="D2" i="5"/>
  <c r="L11" i="9" l="1"/>
  <c r="L10" i="9"/>
  <c r="E4" i="1"/>
  <c r="D3" i="7"/>
  <c r="D7" i="7"/>
  <c r="E7" i="7" s="1"/>
  <c r="D6" i="7"/>
  <c r="E6" i="7" s="1"/>
  <c r="D5" i="7"/>
  <c r="E5" i="7" s="1"/>
  <c r="J3" i="9"/>
  <c r="K3" i="9"/>
  <c r="N3" i="9" s="1"/>
  <c r="J4" i="9"/>
  <c r="K4" i="9"/>
  <c r="N4" i="9" s="1"/>
  <c r="L4" i="9" l="1"/>
  <c r="L3" i="9"/>
  <c r="W5" i="5"/>
  <c r="W4" i="5"/>
  <c r="W2" i="5" l="1"/>
  <c r="J3" i="10" l="1"/>
  <c r="K3" i="10" s="1"/>
  <c r="M3" i="10" l="1"/>
  <c r="D2" i="7"/>
  <c r="E2" i="7" s="1"/>
  <c r="E3" i="7"/>
  <c r="D4" i="7"/>
  <c r="E4" i="7" s="1"/>
  <c r="K5" i="9" l="1"/>
  <c r="N5" i="9" s="1"/>
  <c r="J5" i="9"/>
  <c r="L5" i="9" l="1"/>
  <c r="J2" i="9" l="1"/>
  <c r="K2" i="9"/>
  <c r="N2" i="9" s="1"/>
  <c r="L2" i="9" l="1"/>
  <c r="AB5" i="5"/>
  <c r="AC5" i="5" s="1"/>
  <c r="AB4" i="5"/>
  <c r="AC4" i="5" s="1"/>
  <c r="E3" i="1" l="1"/>
  <c r="J4" i="1" l="1"/>
  <c r="N8" i="1"/>
  <c r="I5" i="1" l="1"/>
  <c r="I4" i="1"/>
  <c r="I6" i="1" s="1"/>
  <c r="M13" i="1" s="1"/>
  <c r="I7" i="1" l="1"/>
  <c r="M14" i="1" s="1"/>
  <c r="M15" i="1"/>
  <c r="C2" i="4" l="1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0" i="1" l="1"/>
  <c r="M8" i="1"/>
  <c r="M9" i="1"/>
  <c r="M7" i="10" l="1"/>
  <c r="M6" i="10"/>
  <c r="D6" i="1"/>
  <c r="J7" i="10" l="1"/>
  <c r="K7" i="10" s="1"/>
  <c r="J6" i="10" l="1"/>
  <c r="K6" i="10" s="1"/>
  <c r="J5" i="10" l="1"/>
  <c r="K5" i="10" s="1"/>
  <c r="M5" i="10" s="1"/>
  <c r="T1" i="10" l="1"/>
  <c r="J2" i="10" l="1"/>
  <c r="K2" i="10" s="1"/>
  <c r="M2" i="10" s="1"/>
  <c r="AB2" i="5" l="1"/>
  <c r="AC2" i="5" s="1"/>
  <c r="E2" i="1" l="1"/>
  <c r="J4" i="10" l="1"/>
  <c r="K4" i="10" s="1"/>
  <c r="M4" i="10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4B70C348-D1F5-4BC3-8C65-8420806E11C1}">
      <text>
        <r>
          <rPr>
            <i/>
            <sz val="12"/>
            <color indexed="81"/>
            <rFont val="Times New Roman"/>
            <family val="1"/>
          </rPr>
          <t>luminous armor</t>
        </r>
      </text>
    </comment>
    <comment ref="E2" authorId="0" shapeId="0" xr:uid="{DAEC1C24-7280-4CBF-ADE2-7AE9185F5314}">
      <text>
        <r>
          <rPr>
            <i/>
            <sz val="12"/>
            <color indexed="81"/>
            <rFont val="Times New Roman"/>
            <family val="1"/>
          </rPr>
          <t>luminous armor</t>
        </r>
      </text>
    </comment>
  </commentList>
</comments>
</file>

<file path=xl/sharedStrings.xml><?xml version="1.0" encoding="utf-8"?>
<sst xmlns="http://schemas.openxmlformats.org/spreadsheetml/2006/main" count="232" uniqueCount="127">
  <si>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</si>
  <si>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</si>
  <si>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</si>
  <si>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</si>
  <si>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</si>
  <si>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</si>
  <si>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</si>
  <si>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</si>
  <si>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</si>
  <si>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</si>
  <si>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</si>
  <si>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</si>
  <si>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</si>
  <si>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</si>
  <si>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</si>
  <si>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</si>
  <si>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</si>
  <si>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</si>
  <si>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</si>
  <si>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</si>
  <si>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</si>
  <si>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</si>
  <si>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</si>
  <si>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</si>
  <si>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</si>
  <si>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</si>
  <si>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</si>
  <si>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</si>
  <si>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</si>
  <si>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</si>
  <si>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</si>
  <si>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</si>
  <si>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</si>
  <si>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</si>
  <si>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</si>
  <si>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</si>
  <si>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</si>
  <si>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</si>
  <si>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</si>
  <si>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</si>
  <si>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</si>
  <si>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</si>
  <si>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</si>
  <si>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</si>
  <si>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</si>
  <si>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</si>
  <si>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</si>
  <si>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</si>
  <si>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</si>
  <si>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</si>
  <si>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</si>
  <si>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</si>
  <si>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</si>
  <si>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</si>
  <si>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</si>
  <si>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</si>
  <si>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</si>
  <si>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</si>
  <si>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</si>
  <si>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</si>
  <si>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</si>
  <si>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</si>
  <si>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</si>
  <si>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</si>
  <si>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</si>
  <si>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</si>
  <si>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</si>
  <si>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</si>
  <si>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</si>
  <si>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</si>
  <si>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</si>
  <si>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</si>
  <si>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</si>
  <si>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</si>
  <si>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</si>
  <si>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</si>
  <si>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</si>
  <si>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</si>
  <si>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</si>
  <si>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</si>
  <si>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</si>
  <si>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</si>
  <si>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</si>
  <si>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</si>
  <si>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</si>
  <si>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</si>
  <si>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</si>
  <si>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</si>
  <si>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</si>
  <si>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</si>
  <si>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</si>
  <si>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</si>
  <si>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</si>
  <si>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</si>
  <si>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</si>
  <si>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</si>
  <si>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</si>
  <si>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</si>
  <si>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Hound Archon</t>
  </si>
  <si>
    <t>Check</t>
  </si>
  <si>
    <t>Party</t>
  </si>
  <si>
    <t>Delayed Damage</t>
  </si>
  <si>
    <t>Time @ Round 1</t>
  </si>
  <si>
    <t>Current Time</t>
  </si>
  <si>
    <t>40’</t>
  </si>
  <si>
    <t>Result</t>
  </si>
  <si>
    <t>Tore</t>
  </si>
  <si>
    <t>Orc Berserker</t>
  </si>
  <si>
    <t>MM IV</t>
  </si>
  <si>
    <t>War Howler</t>
  </si>
  <si>
    <t>30’</t>
  </si>
  <si>
    <t>Grapple</t>
  </si>
  <si>
    <t>MW Greataxe</t>
  </si>
  <si>
    <t>1d12+4/x3</t>
  </si>
  <si>
    <t>1d12+10/x3</t>
  </si>
  <si>
    <t>Power Attack</t>
  </si>
  <si>
    <t>potion of jump, potion of shield of faith (+4)</t>
  </si>
  <si>
    <t>Both orcs are raging (stats reflected above) from Round 1 to 6.</t>
  </si>
  <si>
    <t>War Howler’s Dodge bonus is placed on nearest PC foe</t>
  </si>
  <si>
    <t>Luminous Armor</t>
  </si>
  <si>
    <t>þ</t>
  </si>
  <si>
    <t>Celestial badger</t>
  </si>
  <si>
    <t>Claw</t>
  </si>
  <si>
    <t>1d2-1</t>
  </si>
  <si>
    <t>Bull’s Strength</t>
  </si>
  <si>
    <t>Celestial Badger</t>
  </si>
  <si>
    <t>Summon Monster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</si>
</sst>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2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FFCC"/>
      <color rgb="FF99FFCC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22</c:v>
                </c:pt>
                <c:pt idx="4">
                  <c:v>36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26</c:v>
                </c:pt>
                <c:pt idx="4">
                  <c:v>40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30</c:v>
                </c:pt>
                <c:pt idx="4">
                  <c:v>48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22</c:v>
                </c:pt>
                <c:pt idx="5">
                  <c:v>26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20</c:v>
                </c:pt>
                <c:pt idx="3">
                  <c:v>23</c:v>
                </c:pt>
                <c:pt idx="4">
                  <c:v>36</c:v>
                </c:pt>
                <c:pt idx="5">
                  <c:v>40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17</c:v>
                </c:pt>
                <c:pt idx="1">
                  <c:v>13</c:v>
                </c:pt>
                <c:pt idx="2">
                  <c:v>25</c:v>
                </c:pt>
                <c:pt idx="3">
                  <c:v>23</c:v>
                </c:pt>
                <c:pt idx="4">
                  <c:v>45</c:v>
                </c:pt>
                <c:pt idx="5">
                  <c:v>49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20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22</c:v>
                </c:pt>
                <c:pt idx="4">
                  <c:v>36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26</c:v>
                </c:pt>
                <c:pt idx="4">
                  <c:v>40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30</c:v>
                </c:pt>
                <c:pt idx="4">
                  <c:v>48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>
      <selection activeCell="J11" sqref="J11"/>
    </sheetView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4.5" style="43" customWidth="1"/>
    <col min="13" max="13" width="3.69921875" style="43" bestFit="1" customWidth="1"/>
    <col min="14" max="14" width="26.59765625" style="43" bestFit="1" customWidth="1"/>
    <col min="15" max="16384" width="8.796875" style="43"/>
  </cols>
  <sheetData>
    <row r="1" spans="1:14" s="38" customFormat="1" ht="31.8" thickBot="1" x14ac:dyDescent="0.35">
      <c r="A1" s="166" t="s">
        <v>0</v>
      </c>
      <c r="B1" s="166" t="s">
        <v>1</v>
      </c>
      <c r="C1" s="166" t="s">
        <v>2</v>
      </c>
      <c r="D1" s="167" t="s">
        <v>3</v>
      </c>
      <c r="E1" s="37" t="s">
        <v>4</v>
      </c>
      <c r="F1" s="166" t="s">
        <v>5</v>
      </c>
      <c r="H1" s="39" t="s">
        <v>20</v>
      </c>
      <c r="I1" s="39"/>
      <c r="J1" s="39"/>
      <c r="K1" s="39"/>
      <c r="L1" s="39" t="s">
        <v>82</v>
      </c>
      <c r="M1" s="39"/>
      <c r="N1" s="39"/>
    </row>
    <row r="2" spans="1:14" ht="16.8" thickTop="1" thickBot="1" x14ac:dyDescent="0.35">
      <c r="A2" s="70" t="s">
        <v>106</v>
      </c>
      <c r="B2" s="70">
        <v>1</v>
      </c>
      <c r="C2" s="44">
        <v>2</v>
      </c>
      <c r="D2" s="45">
        <v>20</v>
      </c>
      <c r="E2" s="44">
        <f>SUM(C2:D2)</f>
        <v>22</v>
      </c>
      <c r="F2" s="44" t="s">
        <v>110</v>
      </c>
      <c r="H2" s="71" t="s">
        <v>0</v>
      </c>
      <c r="I2" s="72" t="s">
        <v>21</v>
      </c>
      <c r="J2" s="73" t="s">
        <v>22</v>
      </c>
      <c r="L2" s="130" t="s">
        <v>0</v>
      </c>
      <c r="M2" s="131" t="s">
        <v>83</v>
      </c>
      <c r="N2" s="132" t="s">
        <v>65</v>
      </c>
    </row>
    <row r="3" spans="1:14" ht="16.2" thickBot="1" x14ac:dyDescent="0.35">
      <c r="A3" s="150" t="s">
        <v>107</v>
      </c>
      <c r="B3" s="150">
        <v>2</v>
      </c>
      <c r="C3" s="44">
        <v>1</v>
      </c>
      <c r="D3" s="45">
        <v>18</v>
      </c>
      <c r="E3" s="44">
        <f>SUM(C3:D3)</f>
        <v>19</v>
      </c>
      <c r="F3" s="44" t="s">
        <v>104</v>
      </c>
      <c r="H3" s="182" t="s">
        <v>106</v>
      </c>
      <c r="I3" s="183">
        <v>7</v>
      </c>
      <c r="J3" s="184" t="s">
        <v>98</v>
      </c>
      <c r="L3" s="133" t="s">
        <v>107</v>
      </c>
      <c r="M3" s="120">
        <v>4</v>
      </c>
      <c r="N3" s="134" t="s">
        <v>108</v>
      </c>
    </row>
    <row r="4" spans="1:14" x14ac:dyDescent="0.3">
      <c r="A4" s="150" t="s">
        <v>109</v>
      </c>
      <c r="B4" s="150">
        <v>2</v>
      </c>
      <c r="C4" s="44">
        <v>2</v>
      </c>
      <c r="D4" s="45">
        <v>5</v>
      </c>
      <c r="E4" s="44">
        <f>SUM(C4:D4)</f>
        <v>7</v>
      </c>
      <c r="F4" s="44" t="s">
        <v>104</v>
      </c>
      <c r="H4" s="75" t="s">
        <v>23</v>
      </c>
      <c r="I4" s="176">
        <f>SUM(I3:I3)</f>
        <v>7</v>
      </c>
      <c r="J4" s="180" t="str">
        <f>CONCATENATE("Average Level: ",ROUND(AVERAGE(I3:I3),0))</f>
        <v>Average Level: 7</v>
      </c>
      <c r="L4" s="133" t="s">
        <v>109</v>
      </c>
      <c r="M4" s="120">
        <v>4</v>
      </c>
      <c r="N4" s="134" t="s">
        <v>108</v>
      </c>
    </row>
    <row r="5" spans="1:14" x14ac:dyDescent="0.3">
      <c r="B5" s="43"/>
      <c r="C5" s="43"/>
      <c r="E5" s="43"/>
      <c r="F5" s="43"/>
      <c r="H5" s="75" t="s">
        <v>24</v>
      </c>
      <c r="I5" s="76">
        <f>COUNT(I3:I3)</f>
        <v>1</v>
      </c>
      <c r="J5" s="77"/>
      <c r="L5" s="133"/>
      <c r="M5" s="120"/>
      <c r="N5" s="134"/>
    </row>
    <row r="6" spans="1:14" x14ac:dyDescent="0.3">
      <c r="D6" s="45">
        <f ca="1">RANDBETWEEN(1,20)</f>
        <v>7</v>
      </c>
      <c r="H6" s="75" t="s">
        <v>26</v>
      </c>
      <c r="I6" s="78">
        <f>I4/4</f>
        <v>1.75</v>
      </c>
      <c r="J6" s="74" t="s">
        <v>27</v>
      </c>
      <c r="L6" s="133"/>
      <c r="M6" s="120"/>
      <c r="N6" s="134"/>
    </row>
    <row r="7" spans="1:14" ht="16.2" thickBot="1" x14ac:dyDescent="0.35">
      <c r="H7" s="79" t="s">
        <v>28</v>
      </c>
      <c r="I7" s="80">
        <f>I6*2</f>
        <v>3.5</v>
      </c>
      <c r="J7" s="81" t="s">
        <v>29</v>
      </c>
      <c r="L7" s="177"/>
      <c r="M7" s="178"/>
      <c r="N7" s="179"/>
    </row>
    <row r="8" spans="1:14" ht="16.2" thickTop="1" x14ac:dyDescent="0.3">
      <c r="L8" s="135" t="s">
        <v>23</v>
      </c>
      <c r="M8" s="165">
        <f>SUM(M3:M7)</f>
        <v>8</v>
      </c>
      <c r="N8" s="181" t="str">
        <f>CONCATENATE("Average Level: ",ROUND(AVERAGE(M3:M7),0))</f>
        <v>Average Level: 4</v>
      </c>
    </row>
    <row r="9" spans="1:14" x14ac:dyDescent="0.3">
      <c r="L9" s="135" t="s">
        <v>96</v>
      </c>
      <c r="M9" s="136">
        <f>AVERAGE(M3:M7)</f>
        <v>4</v>
      </c>
      <c r="N9" s="134"/>
    </row>
    <row r="10" spans="1:14" ht="16.2" thickBot="1" x14ac:dyDescent="0.35">
      <c r="B10" s="43"/>
      <c r="C10" s="43"/>
      <c r="D10" s="43"/>
      <c r="E10" s="43"/>
      <c r="F10" s="43"/>
      <c r="L10" s="137" t="s">
        <v>24</v>
      </c>
      <c r="M10" s="138">
        <f>COUNT(M3:M7)</f>
        <v>2</v>
      </c>
      <c r="N10" s="139"/>
    </row>
    <row r="11" spans="1:14" ht="16.2" thickTop="1" x14ac:dyDescent="0.3"/>
    <row r="12" spans="1:14" x14ac:dyDescent="0.3">
      <c r="N12" s="82"/>
    </row>
    <row r="13" spans="1:14" x14ac:dyDescent="0.3">
      <c r="L13" s="83" t="s">
        <v>30</v>
      </c>
      <c r="M13" s="84">
        <f>I6</f>
        <v>1.75</v>
      </c>
      <c r="N13" s="82"/>
    </row>
    <row r="14" spans="1:14" x14ac:dyDescent="0.3">
      <c r="L14" s="83" t="s">
        <v>31</v>
      </c>
      <c r="M14" s="84">
        <f>I7</f>
        <v>3.5</v>
      </c>
      <c r="N14" s="82"/>
    </row>
    <row r="15" spans="1:14" x14ac:dyDescent="0.3">
      <c r="L15" s="83" t="s">
        <v>32</v>
      </c>
      <c r="M15" s="84">
        <f>I4</f>
        <v>7</v>
      </c>
      <c r="N15" s="82"/>
    </row>
    <row r="17" spans="12:13" x14ac:dyDescent="0.3">
      <c r="L17" s="85" t="s">
        <v>33</v>
      </c>
      <c r="M17" s="84">
        <f>M8</f>
        <v>8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7">
    <cfRule type="cellIs" dxfId="121" priority="1434" operator="greaterThan">
      <formula>$M$15</formula>
    </cfRule>
    <cfRule type="cellIs" dxfId="120" priority="1435" operator="between">
      <formula>$M$14</formula>
      <formula>$M$15</formula>
    </cfRule>
    <cfRule type="cellIs" dxfId="119" priority="1436" operator="between">
      <formula>$M$13</formula>
      <formula>$M$14</formula>
    </cfRule>
    <cfRule type="cellIs" dxfId="118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3" t="s">
        <v>72</v>
      </c>
      <c r="B1" s="174" t="s">
        <v>73</v>
      </c>
      <c r="C1" s="174" t="s">
        <v>74</v>
      </c>
      <c r="D1" s="173" t="s">
        <v>75</v>
      </c>
      <c r="E1" s="173" t="s">
        <v>94</v>
      </c>
      <c r="F1" s="173" t="s">
        <v>93</v>
      </c>
      <c r="G1" s="173" t="s">
        <v>92</v>
      </c>
      <c r="H1" s="173" t="s">
        <v>91</v>
      </c>
      <c r="I1" s="173" t="s">
        <v>95</v>
      </c>
      <c r="J1" s="173" t="s">
        <v>76</v>
      </c>
      <c r="K1" s="173" t="s">
        <v>77</v>
      </c>
      <c r="L1" s="173" t="s">
        <v>78</v>
      </c>
      <c r="M1" s="173" t="s">
        <v>79</v>
      </c>
      <c r="O1" s="157" t="s">
        <v>80</v>
      </c>
      <c r="P1" s="67">
        <v>4</v>
      </c>
      <c r="Q1" s="158" t="s">
        <v>102</v>
      </c>
      <c r="R1" s="159">
        <v>0</v>
      </c>
      <c r="S1" s="160" t="s">
        <v>103</v>
      </c>
      <c r="T1" s="159">
        <f>R1+((P1)/(24*60*10))</f>
        <v>2.7777777777777778E-4</v>
      </c>
    </row>
    <row r="2" spans="1:20" ht="16.8" x14ac:dyDescent="0.3">
      <c r="A2" s="171" t="s">
        <v>106</v>
      </c>
      <c r="B2" s="172" t="s">
        <v>119</v>
      </c>
      <c r="C2" s="168">
        <v>1</v>
      </c>
      <c r="D2" s="93">
        <v>4</v>
      </c>
      <c r="E2" s="169" t="s">
        <v>81</v>
      </c>
      <c r="F2" s="169" t="s">
        <v>81</v>
      </c>
      <c r="G2" s="169" t="s">
        <v>81</v>
      </c>
      <c r="H2" s="169" t="s">
        <v>120</v>
      </c>
      <c r="I2" s="93"/>
      <c r="J2" s="93">
        <f t="shared" ref="J2:J7" si="0">IF($E2="þ",$D2,IF($F2="þ",($D2*10),IF($G2="þ",($D2*100),IF($H2="þ",($D2*600),$I2))))</f>
        <v>2400</v>
      </c>
      <c r="K2" s="93">
        <f t="shared" ref="K2:K3" si="1">J2+C2</f>
        <v>2401</v>
      </c>
      <c r="L2" s="169" t="s">
        <v>120</v>
      </c>
      <c r="M2" s="170" t="str">
        <f t="shared" ref="M2:M7" si="2">IF(C2="","",IF(K2&lt;=$P$1,"þ","q"))</f>
        <v>q</v>
      </c>
    </row>
    <row r="3" spans="1:20" ht="16.8" x14ac:dyDescent="0.3">
      <c r="A3" s="145" t="s">
        <v>106</v>
      </c>
      <c r="B3" s="60" t="s">
        <v>124</v>
      </c>
      <c r="C3" s="61">
        <v>4</v>
      </c>
      <c r="D3" s="56">
        <v>4</v>
      </c>
      <c r="E3" s="57" t="s">
        <v>81</v>
      </c>
      <c r="F3" s="57" t="s">
        <v>120</v>
      </c>
      <c r="G3" s="57" t="s">
        <v>81</v>
      </c>
      <c r="H3" s="57" t="s">
        <v>81</v>
      </c>
      <c r="I3" s="56"/>
      <c r="J3" s="56">
        <f t="shared" si="0"/>
        <v>40</v>
      </c>
      <c r="K3" s="56">
        <f t="shared" si="1"/>
        <v>44</v>
      </c>
      <c r="L3" s="169" t="s">
        <v>120</v>
      </c>
      <c r="M3" s="58" t="str">
        <f t="shared" ref="M3" si="3">IF(C3="","",IF(K3&lt;=$P$1,"þ","q"))</f>
        <v>q</v>
      </c>
    </row>
    <row r="4" spans="1:20" ht="16.8" x14ac:dyDescent="0.3">
      <c r="A4" s="145" t="s">
        <v>106</v>
      </c>
      <c r="B4" s="60" t="s">
        <v>126</v>
      </c>
      <c r="C4" s="61">
        <v>3</v>
      </c>
      <c r="D4" s="56">
        <v>4</v>
      </c>
      <c r="E4" s="57" t="s">
        <v>120</v>
      </c>
      <c r="F4" s="57" t="s">
        <v>81</v>
      </c>
      <c r="G4" s="57" t="s">
        <v>81</v>
      </c>
      <c r="H4" s="57" t="s">
        <v>81</v>
      </c>
      <c r="I4" s="56"/>
      <c r="J4" s="56">
        <f t="shared" si="0"/>
        <v>4</v>
      </c>
      <c r="K4" s="56">
        <f t="shared" ref="K4" si="4">J4+C4</f>
        <v>7</v>
      </c>
      <c r="L4" s="169" t="s">
        <v>120</v>
      </c>
      <c r="M4" s="58" t="str">
        <f t="shared" si="2"/>
        <v>q</v>
      </c>
      <c r="O4" s="69"/>
    </row>
    <row r="5" spans="1:20" ht="16.8" x14ac:dyDescent="0.3">
      <c r="A5" s="145" t="s">
        <v>106</v>
      </c>
      <c r="B5" s="60"/>
      <c r="C5" s="61"/>
      <c r="D5" s="56"/>
      <c r="E5" s="57" t="s">
        <v>81</v>
      </c>
      <c r="F5" s="57" t="s">
        <v>81</v>
      </c>
      <c r="G5" s="57" t="s">
        <v>81</v>
      </c>
      <c r="H5" s="57" t="s">
        <v>81</v>
      </c>
      <c r="I5" s="56"/>
      <c r="J5" s="56">
        <f t="shared" si="0"/>
        <v>0</v>
      </c>
      <c r="K5" s="56">
        <f t="shared" ref="K5" si="5">J5+C5</f>
        <v>0</v>
      </c>
      <c r="L5" s="169" t="s">
        <v>81</v>
      </c>
      <c r="M5" s="58" t="str">
        <f t="shared" si="2"/>
        <v/>
      </c>
    </row>
    <row r="6" spans="1:20" ht="16.8" x14ac:dyDescent="0.3">
      <c r="A6" s="62"/>
      <c r="B6" s="60"/>
      <c r="C6" s="61"/>
      <c r="D6" s="56"/>
      <c r="E6" s="57" t="s">
        <v>81</v>
      </c>
      <c r="F6" s="57" t="s">
        <v>81</v>
      </c>
      <c r="G6" s="57" t="s">
        <v>81</v>
      </c>
      <c r="H6" s="57" t="s">
        <v>81</v>
      </c>
      <c r="I6" s="56"/>
      <c r="J6" s="56">
        <f t="shared" si="0"/>
        <v>0</v>
      </c>
      <c r="K6" s="56">
        <f t="shared" ref="K6" si="6">J6+C6</f>
        <v>0</v>
      </c>
      <c r="L6" s="57" t="s">
        <v>81</v>
      </c>
      <c r="M6" s="58" t="str">
        <f t="shared" si="2"/>
        <v/>
      </c>
      <c r="O6" s="69"/>
      <c r="Q6" s="69"/>
    </row>
    <row r="7" spans="1:20" ht="16.8" x14ac:dyDescent="0.3">
      <c r="A7" s="62"/>
      <c r="B7" s="60"/>
      <c r="C7" s="61"/>
      <c r="D7" s="56"/>
      <c r="E7" s="57" t="s">
        <v>81</v>
      </c>
      <c r="F7" s="57" t="s">
        <v>81</v>
      </c>
      <c r="G7" s="57" t="s">
        <v>81</v>
      </c>
      <c r="H7" s="57" t="s">
        <v>81</v>
      </c>
      <c r="I7" s="56"/>
      <c r="J7" s="56">
        <f t="shared" si="0"/>
        <v>0</v>
      </c>
      <c r="K7" s="56">
        <f t="shared" ref="K7" si="7">J7+C7</f>
        <v>0</v>
      </c>
      <c r="L7" s="57" t="s">
        <v>81</v>
      </c>
      <c r="M7" s="58" t="str">
        <f t="shared" si="2"/>
        <v/>
      </c>
      <c r="O7" s="69"/>
      <c r="Q7" s="69"/>
    </row>
    <row r="8" spans="1:20" x14ac:dyDescent="0.3">
      <c r="O8" s="43"/>
    </row>
  </sheetData>
  <sortState xmlns:xlrd2="http://schemas.microsoft.com/office/spreadsheetml/2017/richdata2" ref="A2:M8">
    <sortCondition ref="A2:A8"/>
    <sortCondition ref="C2:C8"/>
  </sortState>
  <conditionalFormatting sqref="M2">
    <cfRule type="cellIs" dxfId="117" priority="1319" stopIfTrue="1" operator="equal">
      <formula>"þ"</formula>
    </cfRule>
  </conditionalFormatting>
  <conditionalFormatting sqref="K2">
    <cfRule type="cellIs" dxfId="116" priority="1318" operator="lessThan">
      <formula>$P$1</formula>
    </cfRule>
  </conditionalFormatting>
  <conditionalFormatting sqref="L8:M8">
    <cfRule type="cellIs" dxfId="115" priority="1317" stopIfTrue="1" operator="equal">
      <formula>"þ"</formula>
    </cfRule>
  </conditionalFormatting>
  <conditionalFormatting sqref="E2 H2">
    <cfRule type="cellIs" dxfId="114" priority="1265" stopIfTrue="1" operator="equal">
      <formula>"þ"</formula>
    </cfRule>
  </conditionalFormatting>
  <conditionalFormatting sqref="G2">
    <cfRule type="cellIs" dxfId="113" priority="1234" stopIfTrue="1" operator="equal">
      <formula>"þ"</formula>
    </cfRule>
  </conditionalFormatting>
  <conditionalFormatting sqref="H4">
    <cfRule type="cellIs" dxfId="112" priority="1128" stopIfTrue="1" operator="equal">
      <formula>"þ"</formula>
    </cfRule>
  </conditionalFormatting>
  <conditionalFormatting sqref="H4">
    <cfRule type="cellIs" dxfId="111" priority="1127" stopIfTrue="1" operator="equal">
      <formula>"þ"</formula>
    </cfRule>
  </conditionalFormatting>
  <conditionalFormatting sqref="M4">
    <cfRule type="cellIs" dxfId="110" priority="1132" stopIfTrue="1" operator="equal">
      <formula>"þ"</formula>
    </cfRule>
  </conditionalFormatting>
  <conditionalFormatting sqref="K4">
    <cfRule type="cellIs" dxfId="109" priority="1131" operator="lessThan">
      <formula>$P$1</formula>
    </cfRule>
  </conditionalFormatting>
  <conditionalFormatting sqref="G4">
    <cfRule type="cellIs" dxfId="108" priority="1125" stopIfTrue="1" operator="equal">
      <formula>"þ"</formula>
    </cfRule>
  </conditionalFormatting>
  <conditionalFormatting sqref="G4">
    <cfRule type="cellIs" dxfId="107" priority="1102" stopIfTrue="1" operator="equal">
      <formula>"þ"</formula>
    </cfRule>
  </conditionalFormatting>
  <conditionalFormatting sqref="F2">
    <cfRule type="cellIs" dxfId="106" priority="936" stopIfTrue="1" operator="equal">
      <formula>"þ"</formula>
    </cfRule>
  </conditionalFormatting>
  <conditionalFormatting sqref="F2">
    <cfRule type="cellIs" dxfId="105" priority="935" stopIfTrue="1" operator="equal">
      <formula>"þ"</formula>
    </cfRule>
  </conditionalFormatting>
  <conditionalFormatting sqref="F4">
    <cfRule type="cellIs" dxfId="104" priority="930" stopIfTrue="1" operator="equal">
      <formula>"þ"</formula>
    </cfRule>
  </conditionalFormatting>
  <conditionalFormatting sqref="F4">
    <cfRule type="cellIs" dxfId="103" priority="929" stopIfTrue="1" operator="equal">
      <formula>"þ"</formula>
    </cfRule>
  </conditionalFormatting>
  <conditionalFormatting sqref="L2">
    <cfRule type="cellIs" dxfId="102" priority="927" stopIfTrue="1" operator="equal">
      <formula>"þ"</formula>
    </cfRule>
  </conditionalFormatting>
  <conditionalFormatting sqref="L2">
    <cfRule type="cellIs" dxfId="101" priority="850" stopIfTrue="1" operator="equal">
      <formula>"þ"</formula>
    </cfRule>
  </conditionalFormatting>
  <conditionalFormatting sqref="P1">
    <cfRule type="cellIs" dxfId="100" priority="665" operator="equal">
      <formula>0</formula>
    </cfRule>
  </conditionalFormatting>
  <conditionalFormatting sqref="T1">
    <cfRule type="cellIs" dxfId="99" priority="663" operator="equal">
      <formula>0</formula>
    </cfRule>
  </conditionalFormatting>
  <conditionalFormatting sqref="R1">
    <cfRule type="cellIs" dxfId="98" priority="664" operator="equal">
      <formula>0</formula>
    </cfRule>
  </conditionalFormatting>
  <conditionalFormatting sqref="H5">
    <cfRule type="cellIs" dxfId="97" priority="553" stopIfTrue="1" operator="equal">
      <formula>"þ"</formula>
    </cfRule>
  </conditionalFormatting>
  <conditionalFormatting sqref="H5">
    <cfRule type="cellIs" dxfId="96" priority="552" stopIfTrue="1" operator="equal">
      <formula>"þ"</formula>
    </cfRule>
  </conditionalFormatting>
  <conditionalFormatting sqref="M5">
    <cfRule type="cellIs" dxfId="95" priority="555" stopIfTrue="1" operator="equal">
      <formula>"þ"</formula>
    </cfRule>
  </conditionalFormatting>
  <conditionalFormatting sqref="K5">
    <cfRule type="cellIs" dxfId="94" priority="554" operator="lessThan">
      <formula>$P$1</formula>
    </cfRule>
  </conditionalFormatting>
  <conditionalFormatting sqref="G5">
    <cfRule type="cellIs" dxfId="93" priority="551" stopIfTrue="1" operator="equal">
      <formula>"þ"</formula>
    </cfRule>
  </conditionalFormatting>
  <conditionalFormatting sqref="G5">
    <cfRule type="cellIs" dxfId="92" priority="550" stopIfTrue="1" operator="equal">
      <formula>"þ"</formula>
    </cfRule>
  </conditionalFormatting>
  <conditionalFormatting sqref="E5">
    <cfRule type="cellIs" dxfId="91" priority="549" stopIfTrue="1" operator="equal">
      <formula>"þ"</formula>
    </cfRule>
  </conditionalFormatting>
  <conditionalFormatting sqref="E5">
    <cfRule type="cellIs" dxfId="90" priority="548" stopIfTrue="1" operator="equal">
      <formula>"þ"</formula>
    </cfRule>
  </conditionalFormatting>
  <conditionalFormatting sqref="F5">
    <cfRule type="cellIs" dxfId="89" priority="547" stopIfTrue="1" operator="equal">
      <formula>"þ"</formula>
    </cfRule>
  </conditionalFormatting>
  <conditionalFormatting sqref="F5">
    <cfRule type="cellIs" dxfId="88" priority="546" stopIfTrue="1" operator="equal">
      <formula>"þ"</formula>
    </cfRule>
  </conditionalFormatting>
  <conditionalFormatting sqref="M6">
    <cfRule type="cellIs" dxfId="87" priority="508" stopIfTrue="1" operator="equal">
      <formula>"þ"</formula>
    </cfRule>
  </conditionalFormatting>
  <conditionalFormatting sqref="M6">
    <cfRule type="cellIs" dxfId="86" priority="507" stopIfTrue="1" operator="equal">
      <formula>"þ"</formula>
    </cfRule>
  </conditionalFormatting>
  <conditionalFormatting sqref="E6 H6">
    <cfRule type="cellIs" dxfId="85" priority="505" stopIfTrue="1" operator="equal">
      <formula>"þ"</formula>
    </cfRule>
  </conditionalFormatting>
  <conditionalFormatting sqref="E6 H6">
    <cfRule type="cellIs" dxfId="84" priority="504" stopIfTrue="1" operator="equal">
      <formula>"þ"</formula>
    </cfRule>
  </conditionalFormatting>
  <conditionalFormatting sqref="K6">
    <cfRule type="cellIs" dxfId="83" priority="506" operator="lessThan">
      <formula>$P$1</formula>
    </cfRule>
  </conditionalFormatting>
  <conditionalFormatting sqref="G6">
    <cfRule type="cellIs" dxfId="82" priority="503" stopIfTrue="1" operator="equal">
      <formula>"þ"</formula>
    </cfRule>
  </conditionalFormatting>
  <conditionalFormatting sqref="G6">
    <cfRule type="cellIs" dxfId="81" priority="502" stopIfTrue="1" operator="equal">
      <formula>"þ"</formula>
    </cfRule>
  </conditionalFormatting>
  <conditionalFormatting sqref="L6">
    <cfRule type="cellIs" dxfId="80" priority="496" stopIfTrue="1" operator="equal">
      <formula>"þ"</formula>
    </cfRule>
  </conditionalFormatting>
  <conditionalFormatting sqref="L6">
    <cfRule type="cellIs" dxfId="79" priority="495" stopIfTrue="1" operator="equal">
      <formula>"þ"</formula>
    </cfRule>
  </conditionalFormatting>
  <conditionalFormatting sqref="F6">
    <cfRule type="cellIs" dxfId="78" priority="494" stopIfTrue="1" operator="equal">
      <formula>"þ"</formula>
    </cfRule>
  </conditionalFormatting>
  <conditionalFormatting sqref="F6">
    <cfRule type="cellIs" dxfId="77" priority="493" stopIfTrue="1" operator="equal">
      <formula>"þ"</formula>
    </cfRule>
  </conditionalFormatting>
  <conditionalFormatting sqref="M7">
    <cfRule type="cellIs" dxfId="76" priority="492" stopIfTrue="1" operator="equal">
      <formula>"þ"</formula>
    </cfRule>
  </conditionalFormatting>
  <conditionalFormatting sqref="M7">
    <cfRule type="cellIs" dxfId="75" priority="491" stopIfTrue="1" operator="equal">
      <formula>"þ"</formula>
    </cfRule>
  </conditionalFormatting>
  <conditionalFormatting sqref="E7 H7">
    <cfRule type="cellIs" dxfId="74" priority="489" stopIfTrue="1" operator="equal">
      <formula>"þ"</formula>
    </cfRule>
  </conditionalFormatting>
  <conditionalFormatting sqref="E7 H7">
    <cfRule type="cellIs" dxfId="73" priority="488" stopIfTrue="1" operator="equal">
      <formula>"þ"</formula>
    </cfRule>
  </conditionalFormatting>
  <conditionalFormatting sqref="K7">
    <cfRule type="cellIs" dxfId="72" priority="490" operator="lessThan">
      <formula>$P$1</formula>
    </cfRule>
  </conditionalFormatting>
  <conditionalFormatting sqref="G7">
    <cfRule type="cellIs" dxfId="71" priority="487" stopIfTrue="1" operator="equal">
      <formula>"þ"</formula>
    </cfRule>
  </conditionalFormatting>
  <conditionalFormatting sqref="G7">
    <cfRule type="cellIs" dxfId="70" priority="486" stopIfTrue="1" operator="equal">
      <formula>"þ"</formula>
    </cfRule>
  </conditionalFormatting>
  <conditionalFormatting sqref="L7">
    <cfRule type="cellIs" dxfId="69" priority="485" stopIfTrue="1" operator="equal">
      <formula>"þ"</formula>
    </cfRule>
  </conditionalFormatting>
  <conditionalFormatting sqref="L7">
    <cfRule type="cellIs" dxfId="68" priority="484" stopIfTrue="1" operator="equal">
      <formula>"þ"</formula>
    </cfRule>
  </conditionalFormatting>
  <conditionalFormatting sqref="F7">
    <cfRule type="cellIs" dxfId="67" priority="483" stopIfTrue="1" operator="equal">
      <formula>"þ"</formula>
    </cfRule>
  </conditionalFormatting>
  <conditionalFormatting sqref="F7">
    <cfRule type="cellIs" dxfId="66" priority="482" stopIfTrue="1" operator="equal">
      <formula>"þ"</formula>
    </cfRule>
  </conditionalFormatting>
  <conditionalFormatting sqref="F7">
    <cfRule type="cellIs" dxfId="65" priority="481" stopIfTrue="1" operator="equal">
      <formula>"þ"</formula>
    </cfRule>
  </conditionalFormatting>
  <conditionalFormatting sqref="F7">
    <cfRule type="cellIs" dxfId="64" priority="480" stopIfTrue="1" operator="equal">
      <formula>"þ"</formula>
    </cfRule>
  </conditionalFormatting>
  <conditionalFormatting sqref="E7">
    <cfRule type="cellIs" dxfId="63" priority="479" stopIfTrue="1" operator="equal">
      <formula>"þ"</formula>
    </cfRule>
  </conditionalFormatting>
  <conditionalFormatting sqref="E7">
    <cfRule type="cellIs" dxfId="62" priority="478" stopIfTrue="1" operator="equal">
      <formula>"þ"</formula>
    </cfRule>
  </conditionalFormatting>
  <conditionalFormatting sqref="F5">
    <cfRule type="cellIs" dxfId="61" priority="275" stopIfTrue="1" operator="equal">
      <formula>"þ"</formula>
    </cfRule>
  </conditionalFormatting>
  <conditionalFormatting sqref="F5">
    <cfRule type="cellIs" dxfId="60" priority="274" stopIfTrue="1" operator="equal">
      <formula>"þ"</formula>
    </cfRule>
  </conditionalFormatting>
  <conditionalFormatting sqref="G5">
    <cfRule type="cellIs" dxfId="59" priority="273" stopIfTrue="1" operator="equal">
      <formula>"þ"</formula>
    </cfRule>
  </conditionalFormatting>
  <conditionalFormatting sqref="G5">
    <cfRule type="cellIs" dxfId="58" priority="272" stopIfTrue="1" operator="equal">
      <formula>"þ"</formula>
    </cfRule>
  </conditionalFormatting>
  <conditionalFormatting sqref="G5">
    <cfRule type="cellIs" dxfId="57" priority="88" stopIfTrue="1" operator="equal">
      <formula>"þ"</formula>
    </cfRule>
  </conditionalFormatting>
  <conditionalFormatting sqref="G5">
    <cfRule type="cellIs" dxfId="56" priority="87" stopIfTrue="1" operator="equal">
      <formula>"þ"</formula>
    </cfRule>
  </conditionalFormatting>
  <conditionalFormatting sqref="F5">
    <cfRule type="cellIs" dxfId="55" priority="86" stopIfTrue="1" operator="equal">
      <formula>"þ"</formula>
    </cfRule>
  </conditionalFormatting>
  <conditionalFormatting sqref="F5">
    <cfRule type="cellIs" dxfId="54" priority="85" stopIfTrue="1" operator="equal">
      <formula>"þ"</formula>
    </cfRule>
  </conditionalFormatting>
  <conditionalFormatting sqref="F5">
    <cfRule type="cellIs" dxfId="53" priority="84" stopIfTrue="1" operator="equal">
      <formula>"þ"</formula>
    </cfRule>
  </conditionalFormatting>
  <conditionalFormatting sqref="F5">
    <cfRule type="cellIs" dxfId="52" priority="83" stopIfTrue="1" operator="equal">
      <formula>"þ"</formula>
    </cfRule>
  </conditionalFormatting>
  <conditionalFormatting sqref="L5">
    <cfRule type="cellIs" dxfId="51" priority="72" stopIfTrue="1" operator="equal">
      <formula>"þ"</formula>
    </cfRule>
  </conditionalFormatting>
  <conditionalFormatting sqref="L5">
    <cfRule type="cellIs" dxfId="50" priority="71" stopIfTrue="1" operator="equal">
      <formula>"þ"</formula>
    </cfRule>
  </conditionalFormatting>
  <conditionalFormatting sqref="H3">
    <cfRule type="cellIs" dxfId="49" priority="68" stopIfTrue="1" operator="equal">
      <formula>"þ"</formula>
    </cfRule>
  </conditionalFormatting>
  <conditionalFormatting sqref="H3">
    <cfRule type="cellIs" dxfId="48" priority="67" stopIfTrue="1" operator="equal">
      <formula>"þ"</formula>
    </cfRule>
  </conditionalFormatting>
  <conditionalFormatting sqref="M3">
    <cfRule type="cellIs" dxfId="47" priority="70" stopIfTrue="1" operator="equal">
      <formula>"þ"</formula>
    </cfRule>
  </conditionalFormatting>
  <conditionalFormatting sqref="K3">
    <cfRule type="cellIs" dxfId="46" priority="69" operator="lessThan">
      <formula>$P$1</formula>
    </cfRule>
  </conditionalFormatting>
  <conditionalFormatting sqref="G3">
    <cfRule type="cellIs" dxfId="45" priority="66" stopIfTrue="1" operator="equal">
      <formula>"þ"</formula>
    </cfRule>
  </conditionalFormatting>
  <conditionalFormatting sqref="G3">
    <cfRule type="cellIs" dxfId="44" priority="65" stopIfTrue="1" operator="equal">
      <formula>"þ"</formula>
    </cfRule>
  </conditionalFormatting>
  <conditionalFormatting sqref="E3">
    <cfRule type="cellIs" dxfId="43" priority="64" stopIfTrue="1" operator="equal">
      <formula>"þ"</formula>
    </cfRule>
  </conditionalFormatting>
  <conditionalFormatting sqref="E3">
    <cfRule type="cellIs" dxfId="42" priority="63" stopIfTrue="1" operator="equal">
      <formula>"þ"</formula>
    </cfRule>
  </conditionalFormatting>
  <conditionalFormatting sqref="F3">
    <cfRule type="cellIs" dxfId="41" priority="62" stopIfTrue="1" operator="equal">
      <formula>"þ"</formula>
    </cfRule>
  </conditionalFormatting>
  <conditionalFormatting sqref="F3">
    <cfRule type="cellIs" dxfId="40" priority="61" stopIfTrue="1" operator="equal">
      <formula>"þ"</formula>
    </cfRule>
  </conditionalFormatting>
  <conditionalFormatting sqref="L3">
    <cfRule type="cellIs" dxfId="39" priority="60" stopIfTrue="1" operator="equal">
      <formula>"þ"</formula>
    </cfRule>
  </conditionalFormatting>
  <conditionalFormatting sqref="L3">
    <cfRule type="cellIs" dxfId="38" priority="59" stopIfTrue="1" operator="equal">
      <formula>"þ"</formula>
    </cfRule>
  </conditionalFormatting>
  <conditionalFormatting sqref="F3">
    <cfRule type="cellIs" dxfId="37" priority="58" stopIfTrue="1" operator="equal">
      <formula>"þ"</formula>
    </cfRule>
  </conditionalFormatting>
  <conditionalFormatting sqref="F3">
    <cfRule type="cellIs" dxfId="36" priority="57" stopIfTrue="1" operator="equal">
      <formula>"þ"</formula>
    </cfRule>
  </conditionalFormatting>
  <conditionalFormatting sqref="G3">
    <cfRule type="cellIs" dxfId="35" priority="56" stopIfTrue="1" operator="equal">
      <formula>"þ"</formula>
    </cfRule>
  </conditionalFormatting>
  <conditionalFormatting sqref="G3">
    <cfRule type="cellIs" dxfId="34" priority="55" stopIfTrue="1" operator="equal">
      <formula>"þ"</formula>
    </cfRule>
  </conditionalFormatting>
  <conditionalFormatting sqref="E4">
    <cfRule type="cellIs" dxfId="33" priority="6" stopIfTrue="1" operator="equal">
      <formula>"þ"</formula>
    </cfRule>
  </conditionalFormatting>
  <conditionalFormatting sqref="E4">
    <cfRule type="cellIs" dxfId="32" priority="5" stopIfTrue="1" operator="equal">
      <formula>"þ"</formula>
    </cfRule>
  </conditionalFormatting>
  <conditionalFormatting sqref="E4">
    <cfRule type="cellIs" dxfId="31" priority="4" stopIfTrue="1" operator="equal">
      <formula>"þ"</formula>
    </cfRule>
  </conditionalFormatting>
  <conditionalFormatting sqref="E4">
    <cfRule type="cellIs" dxfId="30" priority="3" stopIfTrue="1" operator="equal">
      <formula>"þ"</formula>
    </cfRule>
  </conditionalFormatting>
  <conditionalFormatting sqref="L4">
    <cfRule type="cellIs" dxfId="29" priority="2" stopIfTrue="1" operator="equal">
      <formula>"þ"</formula>
    </cfRule>
  </conditionalFormatting>
  <conditionalFormatting sqref="L4">
    <cfRule type="cellIs" dxfId="28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09765625" style="48" customWidth="1"/>
    <col min="2" max="2" width="12" style="48" bestFit="1" customWidth="1"/>
    <col min="3" max="3" width="10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1.69921875" style="43" bestFit="1" customWidth="1"/>
    <col min="16" max="16" width="36.5" style="43" bestFit="1" customWidth="1"/>
    <col min="17" max="16384" width="8.796875" style="43"/>
  </cols>
  <sheetData>
    <row r="1" spans="1:16" ht="31.8" thickBot="1" x14ac:dyDescent="0.35">
      <c r="A1" s="129" t="s">
        <v>0</v>
      </c>
      <c r="B1" s="125" t="s">
        <v>34</v>
      </c>
      <c r="C1" s="125" t="s">
        <v>35</v>
      </c>
      <c r="D1" s="126" t="s">
        <v>90</v>
      </c>
      <c r="E1" s="128" t="s">
        <v>36</v>
      </c>
      <c r="F1" s="127" t="s">
        <v>89</v>
      </c>
      <c r="G1" s="126" t="s">
        <v>88</v>
      </c>
      <c r="H1" s="125" t="s">
        <v>37</v>
      </c>
      <c r="I1" s="125" t="s">
        <v>38</v>
      </c>
      <c r="J1" s="122" t="s">
        <v>87</v>
      </c>
      <c r="K1" s="124" t="s">
        <v>3</v>
      </c>
      <c r="L1" s="122" t="s">
        <v>25</v>
      </c>
      <c r="M1" s="123" t="s">
        <v>85</v>
      </c>
      <c r="N1" s="122" t="s">
        <v>84</v>
      </c>
      <c r="O1" s="175" t="s">
        <v>86</v>
      </c>
    </row>
    <row r="2" spans="1:16" x14ac:dyDescent="0.3">
      <c r="A2" s="120" t="s">
        <v>107</v>
      </c>
      <c r="B2" s="68" t="s">
        <v>112</v>
      </c>
      <c r="C2" s="44" t="s">
        <v>114</v>
      </c>
      <c r="D2" s="121" t="s">
        <v>81</v>
      </c>
      <c r="E2" s="120">
        <v>4</v>
      </c>
      <c r="F2" s="119">
        <v>3</v>
      </c>
      <c r="G2" s="118">
        <v>1</v>
      </c>
      <c r="H2" s="44">
        <v>1</v>
      </c>
      <c r="I2" s="44">
        <v>0</v>
      </c>
      <c r="J2" s="44">
        <f t="shared" ref="J2" si="0">IF(D2="þ",SUM(E2,G2:I2),SUM(E2,F2,H2,I2))</f>
        <v>8</v>
      </c>
      <c r="K2" s="45">
        <f t="shared" ref="K2:K3" ca="1" si="1">RANDBETWEEN(1,20)</f>
        <v>2</v>
      </c>
      <c r="L2" s="44">
        <f t="shared" ref="L2" ca="1" si="2">SUM(J2:K2)</f>
        <v>10</v>
      </c>
      <c r="M2" s="63">
        <v>20</v>
      </c>
      <c r="N2" s="66" t="str">
        <f t="shared" ref="N2" ca="1" si="3">IF(K2&gt;(M2-1),"þ","ý")</f>
        <v>ý</v>
      </c>
      <c r="O2" s="68" t="s">
        <v>115</v>
      </c>
      <c r="P2" s="43" t="s">
        <v>116</v>
      </c>
    </row>
    <row r="3" spans="1:16" x14ac:dyDescent="0.3">
      <c r="A3" s="116" t="s">
        <v>107</v>
      </c>
      <c r="B3" s="46" t="s">
        <v>111</v>
      </c>
      <c r="C3" s="46" t="s">
        <v>111</v>
      </c>
      <c r="D3" s="117" t="s">
        <v>81</v>
      </c>
      <c r="E3" s="116">
        <v>4</v>
      </c>
      <c r="F3" s="115">
        <v>7</v>
      </c>
      <c r="G3" s="114">
        <v>1</v>
      </c>
      <c r="H3" s="46">
        <v>0</v>
      </c>
      <c r="I3" s="46">
        <v>0</v>
      </c>
      <c r="J3" s="46">
        <f t="shared" ref="J3:J4" si="4">IF(D3="þ",SUM(E3,G3:I3),SUM(E3,F3,H3,I3))</f>
        <v>11</v>
      </c>
      <c r="K3" s="47">
        <f t="shared" ca="1" si="1"/>
        <v>18</v>
      </c>
      <c r="L3" s="46">
        <f t="shared" ref="L3" ca="1" si="5">SUM(J3:K3)</f>
        <v>29</v>
      </c>
      <c r="M3" s="64">
        <v>20</v>
      </c>
      <c r="N3" s="65" t="str">
        <f t="shared" ref="N3:N4" ca="1" si="6">IF(K3&gt;(M3-1),"þ","ý")</f>
        <v>ý</v>
      </c>
      <c r="O3" s="113"/>
    </row>
    <row r="4" spans="1:16" x14ac:dyDescent="0.3">
      <c r="A4" s="120" t="s">
        <v>109</v>
      </c>
      <c r="B4" s="68" t="s">
        <v>112</v>
      </c>
      <c r="C4" s="44" t="s">
        <v>113</v>
      </c>
      <c r="D4" s="121" t="s">
        <v>81</v>
      </c>
      <c r="E4" s="120">
        <v>3</v>
      </c>
      <c r="F4" s="119">
        <v>3</v>
      </c>
      <c r="G4" s="118">
        <v>2</v>
      </c>
      <c r="H4" s="44">
        <v>1</v>
      </c>
      <c r="I4" s="44">
        <v>0</v>
      </c>
      <c r="J4" s="44">
        <f t="shared" si="4"/>
        <v>7</v>
      </c>
      <c r="K4" s="45">
        <f t="shared" ref="K4" ca="1" si="7">RANDBETWEEN(1,20)</f>
        <v>19</v>
      </c>
      <c r="L4" s="44">
        <f t="shared" ref="L4" ca="1" si="8">SUM(J4:K4)</f>
        <v>26</v>
      </c>
      <c r="M4" s="63">
        <v>20</v>
      </c>
      <c r="N4" s="66" t="str">
        <f t="shared" ca="1" si="6"/>
        <v>ý</v>
      </c>
      <c r="O4" s="68" t="s">
        <v>115</v>
      </c>
    </row>
    <row r="5" spans="1:16" x14ac:dyDescent="0.3">
      <c r="A5" s="116" t="s">
        <v>109</v>
      </c>
      <c r="B5" s="46" t="s">
        <v>111</v>
      </c>
      <c r="C5" s="46" t="s">
        <v>111</v>
      </c>
      <c r="D5" s="117" t="s">
        <v>81</v>
      </c>
      <c r="E5" s="116">
        <v>3</v>
      </c>
      <c r="F5" s="115">
        <v>3</v>
      </c>
      <c r="G5" s="114">
        <v>2</v>
      </c>
      <c r="H5" s="46">
        <v>0</v>
      </c>
      <c r="I5" s="46">
        <v>0</v>
      </c>
      <c r="J5" s="46">
        <f t="shared" ref="J5" si="9">IF(D5="þ",SUM(E5,G5:I5),SUM(E5,F5,H5,I5))</f>
        <v>6</v>
      </c>
      <c r="K5" s="47">
        <f t="shared" ref="K5" ca="1" si="10">RANDBETWEEN(1,20)</f>
        <v>3</v>
      </c>
      <c r="L5" s="46">
        <f t="shared" ref="L5" ca="1" si="11">SUM(J5:K5)</f>
        <v>9</v>
      </c>
      <c r="M5" s="64">
        <v>20</v>
      </c>
      <c r="N5" s="65" t="str">
        <f t="shared" ref="N5" ca="1" si="12">IF(K5&gt;(M5-1),"þ","ý")</f>
        <v>ý</v>
      </c>
      <c r="O5" s="113"/>
    </row>
    <row r="7" spans="1:16" x14ac:dyDescent="0.3">
      <c r="A7" s="43" t="s">
        <v>117</v>
      </c>
    </row>
    <row r="8" spans="1:16" ht="16.2" thickBot="1" x14ac:dyDescent="0.35"/>
    <row r="9" spans="1:16" ht="31.8" thickBot="1" x14ac:dyDescent="0.35">
      <c r="A9" s="129" t="s">
        <v>0</v>
      </c>
      <c r="B9" s="125" t="s">
        <v>34</v>
      </c>
      <c r="C9" s="125" t="s">
        <v>35</v>
      </c>
      <c r="D9" s="126" t="s">
        <v>90</v>
      </c>
      <c r="E9" s="128" t="s">
        <v>36</v>
      </c>
      <c r="F9" s="127" t="s">
        <v>89</v>
      </c>
      <c r="G9" s="126" t="s">
        <v>88</v>
      </c>
      <c r="H9" s="125" t="s">
        <v>37</v>
      </c>
      <c r="I9" s="125" t="s">
        <v>38</v>
      </c>
      <c r="J9" s="122" t="s">
        <v>87</v>
      </c>
      <c r="K9" s="124" t="s">
        <v>3</v>
      </c>
      <c r="L9" s="122" t="s">
        <v>25</v>
      </c>
      <c r="M9" s="123" t="s">
        <v>85</v>
      </c>
      <c r="N9" s="122" t="s">
        <v>84</v>
      </c>
      <c r="O9" s="175" t="s">
        <v>86</v>
      </c>
    </row>
    <row r="10" spans="1:16" x14ac:dyDescent="0.3">
      <c r="A10" s="189" t="s">
        <v>125</v>
      </c>
      <c r="B10" s="68" t="s">
        <v>122</v>
      </c>
      <c r="C10" s="44" t="s">
        <v>123</v>
      </c>
      <c r="D10" s="121" t="s">
        <v>120</v>
      </c>
      <c r="E10" s="120">
        <v>1</v>
      </c>
      <c r="F10" s="119">
        <v>-1</v>
      </c>
      <c r="G10" s="118">
        <v>3</v>
      </c>
      <c r="H10" s="44">
        <v>0</v>
      </c>
      <c r="I10" s="44">
        <v>0</v>
      </c>
      <c r="J10" s="44">
        <f t="shared" ref="J10:J11" si="13">IF(D10="þ",SUM(E10,G10:I10),SUM(E10,F10,H10,I10))</f>
        <v>4</v>
      </c>
      <c r="K10" s="45">
        <f t="shared" ref="K10:K11" ca="1" si="14">RANDBETWEEN(1,20)</f>
        <v>14</v>
      </c>
      <c r="L10" s="44">
        <f t="shared" ref="L10:L11" ca="1" si="15">SUM(J10:K10)</f>
        <v>18</v>
      </c>
      <c r="M10" s="63">
        <v>20</v>
      </c>
      <c r="N10" s="66" t="str">
        <f t="shared" ref="N10:N11" ca="1" si="16">IF(K10&gt;(M10-1),"þ","ý")</f>
        <v>ý</v>
      </c>
      <c r="O10" s="68"/>
    </row>
    <row r="11" spans="1:16" x14ac:dyDescent="0.3">
      <c r="A11" s="190" t="s">
        <v>125</v>
      </c>
      <c r="B11" s="46" t="s">
        <v>111</v>
      </c>
      <c r="C11" s="46" t="s">
        <v>111</v>
      </c>
      <c r="D11" s="117" t="s">
        <v>81</v>
      </c>
      <c r="E11" s="116">
        <v>1</v>
      </c>
      <c r="F11" s="115">
        <v>-1</v>
      </c>
      <c r="G11" s="114">
        <v>3</v>
      </c>
      <c r="H11" s="46">
        <v>0</v>
      </c>
      <c r="I11" s="46">
        <v>0</v>
      </c>
      <c r="J11" s="46">
        <f t="shared" si="13"/>
        <v>0</v>
      </c>
      <c r="K11" s="47">
        <f t="shared" ca="1" si="14"/>
        <v>20</v>
      </c>
      <c r="L11" s="46">
        <f t="shared" ca="1" si="15"/>
        <v>20</v>
      </c>
      <c r="M11" s="64">
        <v>20</v>
      </c>
      <c r="N11" s="65" t="str">
        <f t="shared" ca="1" si="16"/>
        <v>þ</v>
      </c>
      <c r="O11" s="113"/>
    </row>
  </sheetData>
  <conditionalFormatting sqref="K3:K5">
    <cfRule type="cellIs" dxfId="27" priority="149" operator="greaterThanOrEqual">
      <formula>$M3</formula>
    </cfRule>
  </conditionalFormatting>
  <conditionalFormatting sqref="D5">
    <cfRule type="cellIs" dxfId="26" priority="95" operator="equal">
      <formula>"þ"</formula>
    </cfRule>
  </conditionalFormatting>
  <conditionalFormatting sqref="N5">
    <cfRule type="cellIs" dxfId="25" priority="96" operator="equal">
      <formula>"þ"</formula>
    </cfRule>
  </conditionalFormatting>
  <conditionalFormatting sqref="N5">
    <cfRule type="cellIs" dxfId="24" priority="87" operator="equal">
      <formula>"þ"</formula>
    </cfRule>
  </conditionalFormatting>
  <conditionalFormatting sqref="D5">
    <cfRule type="cellIs" dxfId="23" priority="86" operator="equal">
      <formula>"þ"</formula>
    </cfRule>
  </conditionalFormatting>
  <conditionalFormatting sqref="D4">
    <cfRule type="cellIs" dxfId="22" priority="66" operator="equal">
      <formula>"þ"</formula>
    </cfRule>
  </conditionalFormatting>
  <conditionalFormatting sqref="N4">
    <cfRule type="cellIs" dxfId="21" priority="67" operator="equal">
      <formula>"þ"</formula>
    </cfRule>
  </conditionalFormatting>
  <conditionalFormatting sqref="N3">
    <cfRule type="cellIs" dxfId="20" priority="71" operator="equal">
      <formula>"þ"</formula>
    </cfRule>
  </conditionalFormatting>
  <conditionalFormatting sqref="D3">
    <cfRule type="cellIs" dxfId="19" priority="70" operator="equal">
      <formula>"þ"</formula>
    </cfRule>
  </conditionalFormatting>
  <conditionalFormatting sqref="N2">
    <cfRule type="cellIs" dxfId="18" priority="47" operator="equal">
      <formula>"þ"</formula>
    </cfRule>
  </conditionalFormatting>
  <conditionalFormatting sqref="D2">
    <cfRule type="cellIs" dxfId="17" priority="46" operator="equal">
      <formula>"þ"</formula>
    </cfRule>
  </conditionalFormatting>
  <conditionalFormatting sqref="N4">
    <cfRule type="cellIs" dxfId="16" priority="13" operator="equal">
      <formula>"þ"</formula>
    </cfRule>
  </conditionalFormatting>
  <conditionalFormatting sqref="D4">
    <cfRule type="cellIs" dxfId="15" priority="12" operator="equal">
      <formula>"þ"</formula>
    </cfRule>
  </conditionalFormatting>
  <conditionalFormatting sqref="N3">
    <cfRule type="cellIs" dxfId="14" priority="11" operator="equal">
      <formula>"þ"</formula>
    </cfRule>
  </conditionalFormatting>
  <conditionalFormatting sqref="D3">
    <cfRule type="cellIs" dxfId="13" priority="10" operator="equal">
      <formula>"þ"</formula>
    </cfRule>
  </conditionalFormatting>
  <conditionalFormatting sqref="K11">
    <cfRule type="cellIs" dxfId="12" priority="7" operator="greaterThanOrEqual">
      <formula>$M11</formula>
    </cfRule>
  </conditionalFormatting>
  <conditionalFormatting sqref="N11">
    <cfRule type="cellIs" dxfId="11" priority="6" operator="equal">
      <formula>"þ"</formula>
    </cfRule>
  </conditionalFormatting>
  <conditionalFormatting sqref="D11">
    <cfRule type="cellIs" dxfId="10" priority="5" operator="equal">
      <formula>"þ"</formula>
    </cfRule>
  </conditionalFormatting>
  <conditionalFormatting sqref="N10">
    <cfRule type="cellIs" dxfId="9" priority="4" operator="equal">
      <formula>"þ"</formula>
    </cfRule>
  </conditionalFormatting>
  <conditionalFormatting sqref="D10">
    <cfRule type="cellIs" dxfId="8" priority="3" operator="equal">
      <formula>"þ"</formula>
    </cfRule>
  </conditionalFormatting>
  <conditionalFormatting sqref="N11">
    <cfRule type="cellIs" dxfId="7" priority="2" operator="equal">
      <formula>"þ"</formula>
    </cfRule>
  </conditionalFormatting>
  <conditionalFormatting sqref="D11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4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64</v>
      </c>
      <c r="C1" s="86" t="s">
        <v>39</v>
      </c>
      <c r="D1" s="87" t="s">
        <v>3</v>
      </c>
      <c r="E1" s="86" t="s">
        <v>105</v>
      </c>
      <c r="F1" s="18"/>
      <c r="G1" s="86" t="s">
        <v>0</v>
      </c>
      <c r="H1" s="86" t="s">
        <v>99</v>
      </c>
      <c r="I1" s="86" t="s">
        <v>39</v>
      </c>
      <c r="J1" s="87" t="s">
        <v>3</v>
      </c>
      <c r="K1" s="86" t="s">
        <v>105</v>
      </c>
    </row>
    <row r="2" spans="1:11" x14ac:dyDescent="0.3">
      <c r="A2" s="151" t="s">
        <v>107</v>
      </c>
      <c r="B2" s="5" t="s">
        <v>40</v>
      </c>
      <c r="C2" s="161">
        <v>9</v>
      </c>
      <c r="D2" s="89">
        <f t="shared" ref="D2:D7" ca="1" si="0">RANDBETWEEN(1,20)</f>
        <v>6</v>
      </c>
      <c r="E2" s="88">
        <f t="shared" ref="E2:E4" ca="1" si="1">D2+C2</f>
        <v>15</v>
      </c>
      <c r="G2" s="153" t="s">
        <v>121</v>
      </c>
      <c r="H2" s="5" t="s">
        <v>40</v>
      </c>
      <c r="I2" s="161">
        <v>4</v>
      </c>
      <c r="J2" s="45">
        <f t="shared" ref="J2:J4" ca="1" si="2">RANDBETWEEN(1,20)</f>
        <v>8</v>
      </c>
      <c r="K2" s="44">
        <f t="shared" ref="K2:K4" ca="1" si="3">J2+I2</f>
        <v>12</v>
      </c>
    </row>
    <row r="3" spans="1:11" x14ac:dyDescent="0.3">
      <c r="A3" s="150" t="s">
        <v>107</v>
      </c>
      <c r="B3" s="5" t="s">
        <v>41</v>
      </c>
      <c r="C3" s="161">
        <v>3</v>
      </c>
      <c r="D3" s="45">
        <f t="shared" ca="1" si="0"/>
        <v>11</v>
      </c>
      <c r="E3" s="44">
        <f t="shared" ca="1" si="1"/>
        <v>14</v>
      </c>
      <c r="G3" s="153" t="s">
        <v>121</v>
      </c>
      <c r="H3" s="5" t="s">
        <v>41</v>
      </c>
      <c r="I3" s="161">
        <v>5</v>
      </c>
      <c r="J3" s="45">
        <f t="shared" ca="1" si="2"/>
        <v>11</v>
      </c>
      <c r="K3" s="44">
        <f t="shared" ca="1" si="3"/>
        <v>16</v>
      </c>
    </row>
    <row r="4" spans="1:11" x14ac:dyDescent="0.3">
      <c r="A4" s="152" t="s">
        <v>107</v>
      </c>
      <c r="B4" s="90" t="s">
        <v>42</v>
      </c>
      <c r="C4" s="162">
        <v>4</v>
      </c>
      <c r="D4" s="47">
        <f t="shared" ca="1" si="0"/>
        <v>18</v>
      </c>
      <c r="E4" s="46">
        <f t="shared" ca="1" si="1"/>
        <v>22</v>
      </c>
      <c r="G4" s="154" t="s">
        <v>121</v>
      </c>
      <c r="H4" s="90" t="s">
        <v>42</v>
      </c>
      <c r="I4" s="162">
        <v>1</v>
      </c>
      <c r="J4" s="47">
        <f t="shared" ca="1" si="2"/>
        <v>8</v>
      </c>
      <c r="K4" s="46">
        <f t="shared" ca="1" si="3"/>
        <v>9</v>
      </c>
    </row>
    <row r="5" spans="1:11" x14ac:dyDescent="0.3">
      <c r="A5" s="151" t="s">
        <v>109</v>
      </c>
      <c r="B5" s="5" t="s">
        <v>40</v>
      </c>
      <c r="C5" s="161">
        <v>6</v>
      </c>
      <c r="D5" s="89">
        <f t="shared" ca="1" si="0"/>
        <v>15</v>
      </c>
      <c r="E5" s="88">
        <f t="shared" ref="E5:E7" ca="1" si="4">D5+C5</f>
        <v>21</v>
      </c>
    </row>
    <row r="6" spans="1:11" x14ac:dyDescent="0.3">
      <c r="A6" s="150" t="s">
        <v>109</v>
      </c>
      <c r="B6" s="5" t="s">
        <v>41</v>
      </c>
      <c r="C6" s="161">
        <v>5</v>
      </c>
      <c r="D6" s="45">
        <f t="shared" ca="1" si="0"/>
        <v>11</v>
      </c>
      <c r="E6" s="44">
        <f t="shared" ca="1" si="4"/>
        <v>16</v>
      </c>
    </row>
    <row r="7" spans="1:11" x14ac:dyDescent="0.3">
      <c r="A7" s="152" t="s">
        <v>109</v>
      </c>
      <c r="B7" s="90" t="s">
        <v>42</v>
      </c>
      <c r="C7" s="162">
        <v>4</v>
      </c>
      <c r="D7" s="47">
        <f t="shared" ca="1" si="0"/>
        <v>18</v>
      </c>
      <c r="E7" s="46">
        <f t="shared" ca="1" si="4"/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3984375" style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48" t="s">
        <v>100</v>
      </c>
      <c r="C1" s="49" t="s">
        <v>44</v>
      </c>
      <c r="D1" s="50" t="s">
        <v>43</v>
      </c>
      <c r="E1" s="51" t="s">
        <v>45</v>
      </c>
      <c r="F1" s="42" t="s">
        <v>66</v>
      </c>
      <c r="G1" s="40" t="s">
        <v>46</v>
      </c>
      <c r="H1" s="41"/>
      <c r="I1" s="29" t="s">
        <v>47</v>
      </c>
      <c r="J1" s="15" t="s">
        <v>48</v>
      </c>
      <c r="K1" s="17" t="s">
        <v>49</v>
      </c>
      <c r="L1" s="20" t="s">
        <v>50</v>
      </c>
      <c r="M1" s="21" t="s">
        <v>51</v>
      </c>
      <c r="N1" s="22" t="s">
        <v>52</v>
      </c>
      <c r="O1" s="24" t="s">
        <v>53</v>
      </c>
      <c r="P1" s="25" t="s">
        <v>70</v>
      </c>
      <c r="Q1" s="52" t="s">
        <v>67</v>
      </c>
      <c r="R1" s="26" t="s">
        <v>54</v>
      </c>
      <c r="S1" s="27" t="s">
        <v>55</v>
      </c>
      <c r="T1" s="28" t="s">
        <v>68</v>
      </c>
      <c r="U1" s="23" t="s">
        <v>71</v>
      </c>
      <c r="V1" s="31" t="s">
        <v>56</v>
      </c>
      <c r="W1" s="32" t="s">
        <v>57</v>
      </c>
      <c r="X1" s="35" t="s">
        <v>58</v>
      </c>
      <c r="Y1" s="53" t="s">
        <v>69</v>
      </c>
      <c r="Z1" s="36" t="s">
        <v>59</v>
      </c>
      <c r="AA1" s="34" t="s">
        <v>60</v>
      </c>
      <c r="AB1" s="32" t="s">
        <v>61</v>
      </c>
      <c r="AC1" s="33" t="s">
        <v>62</v>
      </c>
      <c r="AE1" s="155" t="s">
        <v>101</v>
      </c>
    </row>
    <row r="2" spans="1:31" ht="16.2" thickTop="1" x14ac:dyDescent="0.3">
      <c r="A2" s="95" t="s">
        <v>106</v>
      </c>
      <c r="B2" s="149">
        <v>1</v>
      </c>
      <c r="C2" s="91">
        <v>12</v>
      </c>
      <c r="D2" s="185">
        <f>20+5</f>
        <v>25</v>
      </c>
      <c r="E2" s="186">
        <f>21+5</f>
        <v>26</v>
      </c>
      <c r="F2" s="97">
        <v>0</v>
      </c>
      <c r="G2" s="140" t="s">
        <v>63</v>
      </c>
      <c r="H2" s="98">
        <v>0</v>
      </c>
      <c r="I2" s="99">
        <v>34</v>
      </c>
      <c r="J2" s="100"/>
      <c r="K2" s="101"/>
      <c r="L2" s="143"/>
      <c r="M2" s="147"/>
      <c r="N2" s="142"/>
      <c r="O2" s="102"/>
      <c r="P2" s="103"/>
      <c r="Q2" s="146" t="s">
        <v>97</v>
      </c>
      <c r="R2" s="144" t="s">
        <v>97</v>
      </c>
      <c r="S2" s="105"/>
      <c r="T2" s="106"/>
      <c r="U2" s="107"/>
      <c r="V2" s="92"/>
      <c r="W2" s="93">
        <f t="shared" ref="W2:W5" si="0">SUM(I2:U2)</f>
        <v>34</v>
      </c>
      <c r="X2" s="108"/>
      <c r="Y2" s="109"/>
      <c r="Z2" s="110">
        <v>24</v>
      </c>
      <c r="AA2" s="94">
        <v>43</v>
      </c>
      <c r="AB2" s="56">
        <f t="shared" ref="AB2:AB5" si="1">SUM(Z2:AA2)-(W2+X2)</f>
        <v>33</v>
      </c>
      <c r="AC2" s="141">
        <f t="shared" ref="AC2:AC5" si="2">SMALL(AA2:AB2,1)+Y2</f>
        <v>33</v>
      </c>
      <c r="AE2" s="156"/>
    </row>
    <row r="3" spans="1:31" x14ac:dyDescent="0.3">
      <c r="A3" s="187" t="s">
        <v>121</v>
      </c>
      <c r="B3" s="188">
        <v>1</v>
      </c>
      <c r="C3" s="91">
        <v>14</v>
      </c>
      <c r="D3" s="111">
        <v>12</v>
      </c>
      <c r="E3" s="96">
        <v>15</v>
      </c>
      <c r="F3" s="97">
        <v>0</v>
      </c>
      <c r="G3" s="140" t="s">
        <v>63</v>
      </c>
      <c r="H3" s="98">
        <v>0</v>
      </c>
      <c r="I3" s="99"/>
      <c r="J3" s="100"/>
      <c r="K3" s="101"/>
      <c r="L3" s="143"/>
      <c r="M3" s="147"/>
      <c r="N3" s="142"/>
      <c r="O3" s="102"/>
      <c r="P3" s="103"/>
      <c r="Q3" s="104"/>
      <c r="R3" s="112"/>
      <c r="S3" s="105"/>
      <c r="T3" s="106"/>
      <c r="U3" s="107"/>
      <c r="V3" s="92"/>
      <c r="W3" s="93">
        <f t="shared" ref="W3" si="3">SUM(I3:U3)</f>
        <v>0</v>
      </c>
      <c r="X3" s="108"/>
      <c r="Y3" s="109"/>
      <c r="Z3" s="110"/>
      <c r="AA3" s="94">
        <v>6</v>
      </c>
      <c r="AB3" s="56">
        <f t="shared" ref="AB3" si="4">SUM(Z3:AA3)-(W3+X3)</f>
        <v>6</v>
      </c>
      <c r="AC3" s="141">
        <f t="shared" ref="AC3" si="5">SMALL(AA3:AB3,1)+Y3</f>
        <v>6</v>
      </c>
      <c r="AE3" s="156"/>
    </row>
    <row r="4" spans="1:31" x14ac:dyDescent="0.3">
      <c r="A4" s="163" t="s">
        <v>107</v>
      </c>
      <c r="B4" s="164">
        <v>2</v>
      </c>
      <c r="C4" s="91">
        <v>9</v>
      </c>
      <c r="D4" s="111">
        <v>14</v>
      </c>
      <c r="E4" s="96">
        <v>14</v>
      </c>
      <c r="F4" s="97">
        <v>0</v>
      </c>
      <c r="G4" s="140" t="s">
        <v>63</v>
      </c>
      <c r="H4" s="98">
        <v>0</v>
      </c>
      <c r="I4" s="99">
        <v>49</v>
      </c>
      <c r="J4" s="100"/>
      <c r="K4" s="101"/>
      <c r="L4" s="143"/>
      <c r="M4" s="147"/>
      <c r="N4" s="142"/>
      <c r="O4" s="102"/>
      <c r="P4" s="103"/>
      <c r="Q4" s="104"/>
      <c r="R4" s="112"/>
      <c r="S4" s="105"/>
      <c r="T4" s="106"/>
      <c r="U4" s="107"/>
      <c r="V4" s="92"/>
      <c r="W4" s="93">
        <f t="shared" si="0"/>
        <v>49</v>
      </c>
      <c r="X4" s="108"/>
      <c r="Y4" s="109"/>
      <c r="Z4" s="110"/>
      <c r="AA4" s="94">
        <v>48</v>
      </c>
      <c r="AB4" s="56">
        <f t="shared" si="1"/>
        <v>-1</v>
      </c>
      <c r="AC4" s="141">
        <f t="shared" si="2"/>
        <v>-1</v>
      </c>
      <c r="AE4" s="156"/>
    </row>
    <row r="5" spans="1:31" x14ac:dyDescent="0.3">
      <c r="A5" s="163" t="s">
        <v>109</v>
      </c>
      <c r="B5" s="164">
        <v>2</v>
      </c>
      <c r="C5" s="91">
        <v>10</v>
      </c>
      <c r="D5" s="111">
        <v>14</v>
      </c>
      <c r="E5" s="96">
        <v>14</v>
      </c>
      <c r="F5" s="97">
        <v>0</v>
      </c>
      <c r="G5" s="140" t="s">
        <v>63</v>
      </c>
      <c r="H5" s="98">
        <v>0</v>
      </c>
      <c r="I5" s="99">
        <v>22</v>
      </c>
      <c r="J5" s="100"/>
      <c r="K5" s="101"/>
      <c r="L5" s="143"/>
      <c r="M5" s="147"/>
      <c r="N5" s="142"/>
      <c r="O5" s="102"/>
      <c r="P5" s="103"/>
      <c r="Q5" s="104"/>
      <c r="R5" s="112"/>
      <c r="S5" s="105"/>
      <c r="T5" s="106"/>
      <c r="U5" s="107"/>
      <c r="V5" s="92"/>
      <c r="W5" s="93">
        <f t="shared" si="0"/>
        <v>22</v>
      </c>
      <c r="X5" s="108"/>
      <c r="Y5" s="109"/>
      <c r="Z5" s="110"/>
      <c r="AA5" s="94">
        <v>34</v>
      </c>
      <c r="AB5" s="56">
        <f t="shared" si="1"/>
        <v>12</v>
      </c>
      <c r="AC5" s="141">
        <f t="shared" si="2"/>
        <v>12</v>
      </c>
      <c r="AE5" s="156"/>
    </row>
    <row r="7" spans="1:31" x14ac:dyDescent="0.3">
      <c r="A7" s="54" t="s">
        <v>118</v>
      </c>
    </row>
  </sheetData>
  <sortState xmlns:xlrd2="http://schemas.microsoft.com/office/spreadsheetml/2017/richdata2" ref="A2:AC5">
    <sortCondition ref="A2:A5"/>
  </sortState>
  <conditionalFormatting sqref="AC4:AC5">
    <cfRule type="cellIs" dxfId="5" priority="251" stopIfTrue="1" operator="lessThan">
      <formula>0.5</formula>
    </cfRule>
    <cfRule type="cellIs" dxfId="4" priority="252" operator="lessThan">
      <formula>0.5*AA4</formula>
    </cfRule>
  </conditionalFormatting>
  <conditionalFormatting sqref="AC2">
    <cfRule type="cellIs" dxfId="3" priority="25" stopIfTrue="1" operator="lessThan">
      <formula>0.5</formula>
    </cfRule>
    <cfRule type="cellIs" dxfId="2" priority="26" operator="lessThan">
      <formula>0.5*AA2</formula>
    </cfRule>
  </conditionalFormatting>
  <conditionalFormatting sqref="AC3">
    <cfRule type="cellIs" dxfId="1" priority="1" stopIfTrue="1" operator="lessThan">
      <formula>0.5</formula>
    </cfRule>
    <cfRule type="cellIs" dxfId="0" priority="2" operator="lessThan">
      <formula>0.5*AA3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2</v>
      </c>
      <c r="D2" s="7">
        <f ca="1">RANDBETWEEN(1,3)+RANDBETWEEN(1,3)</f>
        <v>6</v>
      </c>
      <c r="E2" s="7">
        <f ca="1">RANDBETWEEN(1,3)+RANDBETWEEN(1,3)+RANDBETWEEN(1,3)</f>
        <v>4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17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2</v>
      </c>
      <c r="D4" s="10">
        <f ca="1">RANDBETWEEN(1,6)+RANDBETWEEN(1,6)</f>
        <v>5</v>
      </c>
      <c r="E4" s="10">
        <f ca="1">RANDBETWEEN(1,6)+RANDBETWEEN(1,6)+RANDBETWEEN(1,6)</f>
        <v>15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4</v>
      </c>
      <c r="D5" s="10">
        <f ca="1">RANDBETWEEN(1,8)+RANDBETWEEN(1,8)</f>
        <v>11</v>
      </c>
      <c r="E5" s="10">
        <f ca="1">RANDBETWEEN(1,8)+RANDBETWEEN(1,8)+RANDBETWEEN(1,8)</f>
        <v>9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8</v>
      </c>
      <c r="D6" s="10">
        <f ca="1">RANDBETWEEN(1,10)+RANDBETWEEN(1,10)</f>
        <v>11</v>
      </c>
      <c r="E6" s="10">
        <f ca="1">RANDBETWEEN(1,10)+RANDBETWEEN(1,10)+RANDBETWEEN(1,10)</f>
        <v>13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36</v>
      </c>
      <c r="H6" s="11">
        <f ca="1">RANDBETWEEN(1,10)+RANDBETWEEN(1,10)+RANDBETWEEN(1,10)+RANDBETWEEN(1,10)+RANDBETWEEN(1,10)+RANDBETWEEN(1,10)</f>
        <v>45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12</v>
      </c>
      <c r="D7" s="10">
        <f ca="1">RANDBETWEEN(1,12)+RANDBETWEEN(1,12)</f>
        <v>11</v>
      </c>
      <c r="E7" s="10">
        <f ca="1">RANDBETWEEN(1,12)+RANDBETWEEN(1,12)+RANDBETWEEN(1,12)</f>
        <v>16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40</v>
      </c>
      <c r="H7" s="11">
        <f ca="1">RANDBETWEEN(1,12)+RANDBETWEEN(1,12)+RANDBETWEEN(1,12)+RANDBETWEEN(1,12)+RANDBETWEEN(1,12)+RANDBETWEEN(1,12)</f>
        <v>49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7</v>
      </c>
      <c r="D8" s="10">
        <f ca="1">RANDBETWEEN(1,20)+RANDBETWEEN(1,20)</f>
        <v>12</v>
      </c>
      <c r="E8" s="10">
        <f ca="1">RANDBETWEEN(1,20)+RANDBETWEEN(1,20)+RANDBETWEEN(1,20)</f>
        <v>15</v>
      </c>
      <c r="F8" s="10">
        <f ca="1">RANDBETWEEN(1,20)+RANDBETWEEN(1,20)+RANDBETWEEN(1,20)+RANDBETWEEN(1,20)</f>
        <v>30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48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7</v>
      </c>
      <c r="D9" s="13">
        <f ca="1">RANDBETWEEN(1,100)+RANDBETWEEN(1,100)</f>
        <v>81</v>
      </c>
      <c r="E9" s="13">
        <f ca="1">RANDBETWEEN(1,100)+RANDBETWEEN(1,100)+RANDBETWEEN(1,100)</f>
        <v>125</v>
      </c>
      <c r="F9" s="13">
        <f ca="1">RANDBETWEEN(1,100)+RANDBETWEEN(1,100)+RANDBETWEEN(1,100)+RANDBETWEEN(1,100)</f>
        <v>201</v>
      </c>
      <c r="G9" s="13">
        <f ca="1">RANDBETWEEN(1,100)+RANDBETWEEN(1,100)+RANDBETWEEN(1,100)+RANDBETWEEN(1,100)+RANDBETWEEN(1,100)</f>
        <v>322</v>
      </c>
      <c r="H9" s="14">
        <f ca="1">RANDBETWEEN(1,100)+RANDBETWEEN(1,100)+RANDBETWEEN(1,100)+RANDBETWEEN(1,100)+RANDBETWEEN(1,100)+RANDBETWEEN(1,100)</f>
        <v>356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2021-11-14T19:38:06Z</dcterms:modified>
</cp:coreProperties>
</file>