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A\Juegos\FoL\Used\Characters\Part I\Chapter 3\"/>
    </mc:Choice>
  </mc:AlternateContent>
  <xr:revisionPtr revIDLastSave="0" documentId="13_ncr:1_{28E6A926-3A94-4B19-B29E-21390ECF8FDA}" xr6:coauthVersionLast="47" xr6:coauthVersionMax="47"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File'!$A$1:$H$109</definedName>
    <definedName name="_xlnm.Print_Area" localSheetId="1">Skills!$A$1:$K$27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 l="1"/>
  <c r="B8" i="4" l="1"/>
  <c r="H40" i="15" l="1"/>
  <c r="H39"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I7" i="6" l="1"/>
  <c r="I4" i="6"/>
  <c r="I3" i="6"/>
  <c r="H5" i="15" l="1"/>
  <c r="H4" i="15"/>
  <c r="H3" i="15"/>
  <c r="C13" i="4" l="1"/>
  <c r="C12" i="4"/>
  <c r="D5" i="15" s="1"/>
  <c r="C11" i="4"/>
  <c r="C10" i="4"/>
  <c r="E10" i="4" s="1"/>
  <c r="C9" i="4"/>
  <c r="E11" i="4" s="1"/>
  <c r="C8" i="4"/>
  <c r="D4" i="15" l="1"/>
  <c r="E4" i="15" s="1"/>
  <c r="E13" i="4"/>
  <c r="E12" i="4" s="1"/>
  <c r="E5" i="15"/>
  <c r="G5" i="15"/>
  <c r="D3" i="15"/>
  <c r="H41" i="15"/>
  <c r="H38" i="15"/>
  <c r="H6" i="15"/>
  <c r="I5" i="15" l="1"/>
  <c r="G4" i="15"/>
  <c r="I4" i="15" s="1"/>
  <c r="E3" i="15"/>
  <c r="G3" i="15"/>
  <c r="I3" i="15" l="1"/>
  <c r="H7" i="6"/>
  <c r="J7" i="6" s="1"/>
  <c r="H3" i="6"/>
  <c r="J3" i="6" s="1"/>
  <c r="H4" i="6"/>
  <c r="J4" i="6" s="1"/>
  <c r="D11" i="15" l="1"/>
  <c r="E11" i="15" l="1"/>
  <c r="G11" i="15"/>
  <c r="E44" i="15"/>
  <c r="I11" i="15" l="1"/>
  <c r="E42" i="15"/>
  <c r="B42" i="15" l="1"/>
  <c r="D29" i="15" l="1"/>
  <c r="E29" i="15" l="1"/>
  <c r="G29" i="15"/>
  <c r="D35" i="15"/>
  <c r="D19" i="15"/>
  <c r="B10" i="19"/>
  <c r="B13" i="6"/>
  <c r="D37" i="15"/>
  <c r="D34" i="15"/>
  <c r="D39" i="15"/>
  <c r="D36" i="15"/>
  <c r="D38" i="15"/>
  <c r="D31" i="15"/>
  <c r="D40" i="15"/>
  <c r="D27" i="15"/>
  <c r="D33" i="15"/>
  <c r="D24" i="15"/>
  <c r="D14" i="15"/>
  <c r="D12" i="15"/>
  <c r="D41" i="15"/>
  <c r="D32" i="15"/>
  <c r="D30" i="15"/>
  <c r="D28" i="15"/>
  <c r="D26" i="15"/>
  <c r="D25" i="15"/>
  <c r="D23" i="15"/>
  <c r="D22" i="15"/>
  <c r="D21" i="15"/>
  <c r="D20" i="15"/>
  <c r="D18" i="15"/>
  <c r="D17" i="15"/>
  <c r="D16" i="15"/>
  <c r="D15" i="15"/>
  <c r="D13" i="15"/>
  <c r="D10" i="15"/>
  <c r="D9" i="15"/>
  <c r="D8" i="15"/>
  <c r="D7" i="15"/>
  <c r="D6" i="15"/>
  <c r="E9" i="4" l="1"/>
  <c r="I29" i="15"/>
  <c r="E6" i="15"/>
  <c r="G6" i="15"/>
  <c r="E10" i="15"/>
  <c r="G10" i="15"/>
  <c r="E15" i="15"/>
  <c r="G15" i="15"/>
  <c r="E17" i="15"/>
  <c r="G17" i="15"/>
  <c r="E20" i="15"/>
  <c r="G20" i="15"/>
  <c r="E22" i="15"/>
  <c r="G22" i="15"/>
  <c r="E25" i="15"/>
  <c r="G25" i="15"/>
  <c r="E28" i="15"/>
  <c r="G28" i="15"/>
  <c r="E32" i="15"/>
  <c r="G32" i="15"/>
  <c r="E12" i="15"/>
  <c r="G12" i="15"/>
  <c r="E24" i="15"/>
  <c r="G24" i="15"/>
  <c r="E27" i="15"/>
  <c r="G27" i="15"/>
  <c r="E31" i="15"/>
  <c r="G31" i="15"/>
  <c r="E36" i="15"/>
  <c r="G36" i="15"/>
  <c r="E37" i="15"/>
  <c r="G37" i="15"/>
  <c r="E8" i="15"/>
  <c r="G8" i="15"/>
  <c r="E7" i="15"/>
  <c r="I7" i="15" s="1"/>
  <c r="G7" i="15"/>
  <c r="E9" i="15"/>
  <c r="G9" i="15"/>
  <c r="E13" i="15"/>
  <c r="G13" i="15"/>
  <c r="E16" i="15"/>
  <c r="G16" i="15"/>
  <c r="E18" i="15"/>
  <c r="I18" i="15" s="1"/>
  <c r="G18" i="15"/>
  <c r="E21" i="15"/>
  <c r="G21" i="15"/>
  <c r="E23" i="15"/>
  <c r="G23" i="15"/>
  <c r="E26" i="15"/>
  <c r="G26" i="15"/>
  <c r="E30" i="15"/>
  <c r="I30" i="15" s="1"/>
  <c r="G30" i="15"/>
  <c r="E41" i="15"/>
  <c r="G41" i="15"/>
  <c r="E14" i="15"/>
  <c r="G14" i="15"/>
  <c r="E33" i="15"/>
  <c r="G33" i="15"/>
  <c r="E40" i="15"/>
  <c r="I40" i="15" s="1"/>
  <c r="G40" i="15"/>
  <c r="E38" i="15"/>
  <c r="G38" i="15"/>
  <c r="E39" i="15"/>
  <c r="G39" i="15"/>
  <c r="E34" i="15"/>
  <c r="G34" i="15"/>
  <c r="E19" i="15"/>
  <c r="I19" i="15" s="1"/>
  <c r="G19" i="15"/>
  <c r="E35" i="15"/>
  <c r="G35" i="15"/>
  <c r="I31" i="15" l="1"/>
  <c r="I32" i="15"/>
  <c r="I20" i="15"/>
  <c r="I6" i="15"/>
  <c r="I34" i="15"/>
  <c r="I33" i="15"/>
  <c r="I26" i="15"/>
  <c r="I16" i="15"/>
  <c r="I8" i="15"/>
  <c r="I27" i="15"/>
  <c r="I28" i="15"/>
  <c r="I17" i="15"/>
  <c r="I21" i="15"/>
  <c r="I41" i="15"/>
  <c r="I9" i="15"/>
  <c r="I36" i="15"/>
  <c r="I22" i="15"/>
  <c r="I10" i="15"/>
  <c r="I12" i="15"/>
  <c r="I35" i="15"/>
  <c r="I38" i="15"/>
  <c r="I39" i="15"/>
  <c r="I14" i="15"/>
  <c r="I23" i="15"/>
  <c r="I37" i="15"/>
  <c r="I24" i="15"/>
  <c r="I25" i="15"/>
  <c r="I15" i="15"/>
  <c r="I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8" authorId="0" shapeId="0" xr:uid="{00000000-0006-0000-0000-000001000000}">
      <text>
        <r>
          <rPr>
            <sz val="12"/>
            <color indexed="81"/>
            <rFont val="Times New Roman"/>
            <family val="1"/>
          </rPr>
          <t>See PHB 162</t>
        </r>
      </text>
    </comment>
    <comment ref="E10" authorId="0" shapeId="0" xr:uid="{00000000-0006-0000-0000-000002000000}">
      <text>
        <r>
          <rPr>
            <sz val="12"/>
            <color indexed="81"/>
            <rFont val="Times New Roman"/>
            <family val="1"/>
          </rPr>
          <t>[(4 * 12 Barbarian) * 75%] + (4 * 2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7" authorId="0" shapeId="0" xr:uid="{00000000-0006-0000-0100-000001000000}">
      <text>
        <r>
          <rPr>
            <sz val="12"/>
            <color indexed="81"/>
            <rFont val="Times New Roman"/>
            <family val="1"/>
          </rPr>
          <t>Chainmail -5
Shield -1</t>
        </r>
      </text>
    </comment>
    <comment ref="F9" authorId="0" shapeId="0" xr:uid="{00000000-0006-0000-0100-000002000000}">
      <text>
        <r>
          <rPr>
            <sz val="12"/>
            <color indexed="81"/>
            <rFont val="Times New Roman"/>
            <family val="1"/>
          </rPr>
          <t>Chainmail -5
Shield -1
Athletic +2</t>
        </r>
      </text>
    </comment>
    <comment ref="F11" authorId="0" shapeId="0" xr:uid="{00000000-0006-0000-0100-000003000000}">
      <text>
        <r>
          <rPr>
            <sz val="12"/>
            <color indexed="81"/>
            <rFont val="Times New Roman"/>
            <family val="1"/>
          </rPr>
          <t>Lower Class</t>
        </r>
      </text>
    </comment>
    <comment ref="F16" authorId="0" shapeId="0" xr:uid="{00000000-0006-0000-0100-000004000000}">
      <text>
        <r>
          <rPr>
            <sz val="12"/>
            <color indexed="81"/>
            <rFont val="Times New Roman"/>
            <family val="1"/>
          </rPr>
          <t>Chainmail -5
Shield -1</t>
        </r>
      </text>
    </comment>
    <comment ref="F18" authorId="0" shapeId="0" xr:uid="{00000000-0006-0000-0100-000005000000}">
      <text>
        <r>
          <rPr>
            <sz val="12"/>
            <color indexed="81"/>
            <rFont val="Times New Roman"/>
            <family val="1"/>
          </rPr>
          <t>Lower Class</t>
        </r>
      </text>
    </comment>
    <comment ref="F21" authorId="0" shapeId="0" xr:uid="{00000000-0006-0000-0100-000006000000}">
      <text>
        <r>
          <rPr>
            <sz val="12"/>
            <color indexed="81"/>
            <rFont val="Times New Roman"/>
            <family val="1"/>
          </rPr>
          <t>Chainmail -5
Shield -1</t>
        </r>
      </text>
    </comment>
    <comment ref="F23" authorId="0" shapeId="0" xr:uid="{00000000-0006-0000-0100-000007000000}">
      <text>
        <r>
          <rPr>
            <sz val="12"/>
            <color indexed="81"/>
            <rFont val="Times New Roman"/>
            <family val="1"/>
          </rPr>
          <t>Chainmail -5
Shield -1</t>
        </r>
      </text>
    </comment>
    <comment ref="F25" authorId="0" shapeId="0" xr:uid="{00000000-0006-0000-0100-000008000000}">
      <text>
        <r>
          <rPr>
            <sz val="12"/>
            <color indexed="81"/>
            <rFont val="Times New Roman"/>
            <family val="1"/>
          </rPr>
          <t>Alertness</t>
        </r>
      </text>
    </comment>
    <comment ref="F26" authorId="0" shapeId="0" xr:uid="{00000000-0006-0000-0100-000009000000}">
      <text>
        <r>
          <rPr>
            <sz val="12"/>
            <color indexed="81"/>
            <rFont val="Times New Roman"/>
            <family val="1"/>
          </rPr>
          <t>Chainmail -5
Shield -1</t>
        </r>
      </text>
    </comment>
    <comment ref="F29" authorId="0" shapeId="0" xr:uid="{00000000-0006-0000-0100-00000A000000}">
      <text>
        <r>
          <rPr>
            <sz val="12"/>
            <color indexed="81"/>
            <rFont val="Times New Roman"/>
            <family val="1"/>
          </rPr>
          <t>Lower Class</t>
        </r>
      </text>
    </comment>
    <comment ref="F33" authorId="0" shapeId="0" xr:uid="{00000000-0006-0000-0100-00000B000000}">
      <text>
        <r>
          <rPr>
            <sz val="12"/>
            <color indexed="81"/>
            <rFont val="Times New Roman"/>
            <family val="1"/>
          </rPr>
          <t>Chainmail -5
Shield -1</t>
        </r>
      </text>
    </comment>
    <comment ref="F36" authorId="0" shapeId="0" xr:uid="{00000000-0006-0000-0100-00000C000000}">
      <text>
        <r>
          <rPr>
            <sz val="12"/>
            <color indexed="81"/>
            <rFont val="Times New Roman"/>
            <family val="1"/>
          </rPr>
          <t>Alertness</t>
        </r>
      </text>
    </comment>
    <comment ref="F38" authorId="0" shapeId="0" xr:uid="{00000000-0006-0000-0100-00000D000000}">
      <text>
        <r>
          <rPr>
            <sz val="12"/>
            <color indexed="81"/>
            <rFont val="Times New Roman"/>
            <family val="1"/>
          </rPr>
          <t>Athletic</t>
        </r>
      </text>
    </comment>
    <comment ref="F39" authorId="0" shapeId="0" xr:uid="{00000000-0006-0000-0100-00000E000000}">
      <text>
        <r>
          <rPr>
            <sz val="12"/>
            <color indexed="81"/>
            <rFont val="Times New Roman"/>
            <family val="1"/>
          </rPr>
          <t>Chainmail -5
Shield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200-000001000000}">
      <text>
        <r>
          <rPr>
            <sz val="12"/>
            <color indexed="81"/>
            <rFont val="Times New Roman"/>
            <family val="1"/>
          </rPr>
          <t xml:space="preserve">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C2" authorId="0" shapeId="0" xr:uid="{00000000-0006-0000-0200-000002000000}">
      <text>
        <r>
          <rPr>
            <sz val="12"/>
            <color indexed="81"/>
            <rFont val="Times New Roman"/>
            <family val="1"/>
          </rPr>
          <t>A barbarian can fly into a screaming blood frenzy a certain number of times per day. In a rage, a barbarian gains phenomenal strength and durability but becomes reckless and less able to defend himself. He temporarily gains a +4 bonus to Strength, a +4 bonus to Constitution, and a +2 morale bonus on Will saves, but he takes a –2 penalty to Armor Class.
More details on PHB 25</t>
        </r>
      </text>
    </comment>
    <comment ref="A3" authorId="0" shapeId="0" xr:uid="{00000000-0006-0000-0200-000003000000}">
      <text>
        <r>
          <rPr>
            <sz val="12"/>
            <color indexed="81"/>
            <rFont val="Times New Roman"/>
            <family val="1"/>
          </rPr>
          <t>You have a knack for athletic endeavors.
Benefit: You get a +2 bonus on all Climb checks and Swim checks.
PHB 89</t>
        </r>
      </text>
    </comment>
    <comment ref="C3" authorId="0" shapeId="0" xr:uid="{00000000-0006-0000-0200-000004000000}">
      <text>
        <r>
          <rPr>
            <sz val="12"/>
            <color indexed="81"/>
            <rFont val="Times New Roman"/>
            <family val="1"/>
          </rPr>
          <t>A barbarian’s land speed is faster than the norm for his race by +10 feet. This benefit applies only when he is wearing no armor, light armor, or medium armor and not carrying a heavy load. Apply this bonus before modifying the barbarian’s speed because of any load carried or armor worn. For example, a human barbarian has a speed of 40 feet, rather than 30 feet, when wearing light or no armor. When wearing medium armor or carrying a medium load, his speed drops to 30 feet. A halfling barbarian has a speed of 30 feet, rather than 20 feet, in light or no armor. When wearing medium armor or carrying a medium load, his speed drops to 20 feet.
PHB 25</t>
        </r>
      </text>
    </comment>
    <comment ref="A4" authorId="0" shapeId="0" xr:uid="{00000000-0006-0000-0200-000005000000}">
      <text>
        <r>
          <rPr>
            <sz val="12"/>
            <color indexed="81"/>
            <rFont val="Times New Roman"/>
            <family val="1"/>
          </rPr>
          <t xml:space="preserve">You can respond quickly and repeatedly to opponents who let their defenses down.
</t>
        </r>
        <r>
          <rPr>
            <b/>
            <sz val="12"/>
            <color indexed="81"/>
            <rFont val="Times New Roman"/>
            <family val="1"/>
          </rPr>
          <t xml:space="preserve">Benefit:  </t>
        </r>
        <r>
          <rPr>
            <sz val="12"/>
            <color indexed="81"/>
            <rFont val="Times New Roman"/>
            <family val="1"/>
          </rPr>
          <t xml:space="preserve">When foes leave themselves open, you may make a number of additional attacks of opportunity equal to your Dexterity bonus. For example, a fighter with a Dexterity of 15 can make a total of three attacks of opportunity in 1 round—the one attack of opportunity any character is entitled to, plus two more because of his +2 Dexterity bonus. If four goblins move out of the character’s threatened squares, he can make one attack of opportunity each against three of the four. You can still make only one attack of opportunity per opportunity.
With this feat, you may also make attacks of opportunity while flat-footed.
</t>
        </r>
        <r>
          <rPr>
            <b/>
            <sz val="12"/>
            <color indexed="81"/>
            <rFont val="Times New Roman"/>
            <family val="1"/>
          </rPr>
          <t xml:space="preserve">Normal:  </t>
        </r>
        <r>
          <rPr>
            <sz val="12"/>
            <color indexed="81"/>
            <rFont val="Times New Roman"/>
            <family val="1"/>
          </rPr>
          <t xml:space="preserve">A character without this feat can make only one attack of opportunity per round and can’t make attacks of opportunity while flat-footed.
</t>
        </r>
        <r>
          <rPr>
            <b/>
            <sz val="12"/>
            <color indexed="81"/>
            <rFont val="Times New Roman"/>
            <family val="1"/>
          </rPr>
          <t xml:space="preserve">Special:  </t>
        </r>
        <r>
          <rPr>
            <sz val="12"/>
            <color indexed="81"/>
            <rFont val="Times New Roman"/>
            <family val="1"/>
          </rPr>
          <t>The Combat Reflexes feat does not allow a rogue to use her opportunist ability (see page 51) more than once per round.  A fighter may select Combat Reflexes as one of his fighter bonus feats (see page 38).
A monk may select Combat Reflexes as a bonus feat at 2nd level.
PHB 92</t>
        </r>
      </text>
    </comment>
    <comment ref="C4" authorId="0" shapeId="0" xr:uid="{00000000-0006-0000-0200-000006000000}">
      <text>
        <r>
          <rPr>
            <sz val="12"/>
            <color indexed="81"/>
            <rFont val="Times New Roman"/>
            <family val="1"/>
          </rPr>
          <t>Barbarians are the only characters who do not automatically know how to read and write. A barbarian may spend 2 skill points to gain the ability to read and write all languages he is able to speak.
A barbarian who gains a level in any other class automatically gains literacy. Any other character who gains a barbarian level does not lose the literacy he or she already had.
PHB 25</t>
        </r>
      </text>
    </comment>
    <comment ref="C5" authorId="0" shapeId="0" xr:uid="{00000000-0006-0000-0200-000007000000}">
      <text>
        <r>
          <rPr>
            <sz val="12"/>
            <color indexed="81"/>
            <rFont val="Times New Roman"/>
            <family val="1"/>
          </rPr>
          <t>Starting at 3rd level, a barbarian has an intuitive sense that alerts him to danger from traps, giving him a +1 bonus on Reflex saves made to avoid traps and a +1 dodge bonus to AC against attacks made by traps. These bonuses rise by +1 every three barbarian levels thereafter (6th, 9th, 12th, 15th, and 18th level). Trap sense bonuses gained from multiple classes stack.
PHB 25</t>
        </r>
      </text>
    </comment>
    <comment ref="C6" authorId="0" shapeId="0" xr:uid="{00000000-0006-0000-0200-000008000000}">
      <text>
        <r>
          <rPr>
            <sz val="12"/>
            <color indexed="81"/>
            <rFont val="Times New Roman"/>
            <family val="1"/>
          </rPr>
          <t>At 2nd level, a barbarian gains the ability to react to danger before his senses would normally allow him to do so.  He retains his Dexterity bonus to AC (if any) even if he is caught flat-footed or struck by an invisible attacker.  However, he still loses his Dexterity bonus to AC if immobilized.  If a barbarian already has uncanny dodge from a different class (a barbarian with at least four levels of rogue, for example), he automatically gains improved uncanny dodge (see below) instead.
PHB 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3" authorId="0" shapeId="0" xr:uid="{00000000-0006-0000-0300-000001000000}">
      <text>
        <r>
          <rPr>
            <sz val="12"/>
            <color indexed="81"/>
            <rFont val="Times New Roman"/>
            <family val="1"/>
          </rPr>
          <t>Must be activated.
MIC 31</t>
        </r>
      </text>
    </comment>
    <comment ref="D9" authorId="0" shapeId="0" xr:uid="{00000000-0006-0000-0300-000002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<sst xmlns="http://schemas.openxmlformats.org/spreadsheetml/2006/main" count="257" uniqueCount="166">
  <si>
    <t>Skill</t>
  </si>
  <si>
    <t>Properties</t>
  </si>
  <si>
    <t>Melee Weapon</t>
  </si>
  <si>
    <t>Dmg</t>
  </si>
  <si>
    <t>Qty.</t>
  </si>
  <si>
    <t>Ranged Weapon</t>
  </si>
  <si>
    <t>Dmg.</t>
  </si>
  <si>
    <t>Rng.</t>
  </si>
  <si>
    <t>Weight on Hand (this page):</t>
  </si>
  <si>
    <t>Skills</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</si>
  <si>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</si>
  <si>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</si>
  <si>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</si>
  <si>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</si>
  <si>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</si>
  <si>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</si>
  <si>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</si>
  <si>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</si>
  <si>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</si>
  <si>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</si>
  <si>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</si>
  <si>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</si>
  <si>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</si>
  <si>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</si>
  <si>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</si>
  <si>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</si>
  <si>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</si>
  <si>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</si>
  <si>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</si>
  <si>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</si>
  <si>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</si>
  <si>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</si>
  <si>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</si>
  <si>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</si>
  <si>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</si>
  <si>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</si>
  <si>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</si>
  <si>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</si>
  <si>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</si>
  <si>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</si>
  <si>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</si>
  <si>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</si>
  <si>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</si>
  <si>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</si>
  <si>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</si>
  <si>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</si>
  <si>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</si>
  <si>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</si>
  <si>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</si>
  <si>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</si>
  <si>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</si>
  <si>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</si>
  <si>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</si>
  <si>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</si>
  <si>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</si>
  <si>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</si>
  <si>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</si>
  <si>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</si>
  <si>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</si>
  <si>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Fortitude</t>
  </si>
  <si>
    <t>Reflex</t>
  </si>
  <si>
    <t>Will</t>
  </si>
  <si>
    <t>Armor &amp; Shield</t>
  </si>
  <si>
    <t>Missiles</t>
  </si>
  <si>
    <t>Languages</t>
  </si>
  <si>
    <t>Equipment Worn</t>
  </si>
  <si>
    <t>Item</t>
  </si>
  <si>
    <t>Effects/</t>
  </si>
  <si>
    <t>Notes</t>
  </si>
  <si>
    <t>Equipment Carried</t>
  </si>
  <si>
    <t>Weight on Hand:</t>
  </si>
  <si>
    <t>Check</t>
  </si>
  <si>
    <t>Arcane</t>
  </si>
  <si>
    <t>Speed</t>
  </si>
  <si>
    <t>Speak Language</t>
  </si>
  <si>
    <t>Sleight of Hand</t>
  </si>
  <si>
    <t>Survival</t>
  </si>
  <si>
    <t>Class Features</t>
  </si>
  <si>
    <t>Weapon Proficiencies</t>
  </si>
  <si>
    <t>Shields (not tower)</t>
  </si>
  <si>
    <t>Atk</t>
  </si>
  <si>
    <t>Feats</t>
  </si>
  <si>
    <t>Human</t>
  </si>
  <si>
    <t>Female</t>
  </si>
  <si>
    <t>145 lbs.</t>
  </si>
  <si>
    <t>Barbarian</t>
  </si>
  <si>
    <t>Alertness</t>
  </si>
  <si>
    <t>Athletic</t>
  </si>
  <si>
    <t>Combat Reflexes</t>
  </si>
  <si>
    <t>Simple &amp; Martial Weapons</t>
  </si>
  <si>
    <t>Light &amp; Medium Armor</t>
  </si>
  <si>
    <t>Fast Movement</t>
  </si>
  <si>
    <t>Illiteracy</t>
  </si>
  <si>
    <t>Uncanny Dodge</t>
  </si>
  <si>
    <t>Trap Sense +1</t>
  </si>
  <si>
    <t>2</t>
  </si>
  <si>
    <t>Knowledge:  Local</t>
  </si>
  <si>
    <t>Craft:  Leatherworking</t>
  </si>
  <si>
    <t>1</t>
  </si>
  <si>
    <t>x2</t>
  </si>
  <si>
    <t>Slashing</t>
  </si>
  <si>
    <t>-</t>
  </si>
  <si>
    <t>Crowbar</t>
  </si>
  <si>
    <t>Mirror (Small, Steel)</t>
  </si>
  <si>
    <t>MW Shield, Heavy Steel</t>
  </si>
  <si>
    <t>Roll</t>
  </si>
  <si>
    <t>MW Chainmail</t>
  </si>
  <si>
    <t>-4</t>
  </si>
  <si>
    <t>-6</t>
  </si>
  <si>
    <t>+4</t>
  </si>
  <si>
    <t>Rage 2/day</t>
  </si>
  <si>
    <t>+1 vs. Traps</t>
  </si>
  <si>
    <t>5’ 11”</t>
  </si>
  <si>
    <t>NPC</t>
  </si>
  <si>
    <t>al-Saif</t>
  </si>
  <si>
    <t>The North</t>
  </si>
  <si>
    <t>Profession:  [type]</t>
  </si>
  <si>
    <r>
      <t xml:space="preserve">Perform:  </t>
    </r>
    <r>
      <rPr>
        <sz val="13"/>
        <color indexed="52"/>
        <rFont val="Times New Roman"/>
        <family val="1"/>
      </rPr>
      <t>[type]</t>
    </r>
  </si>
  <si>
    <t>40’</t>
  </si>
  <si>
    <t>Acid Genasi</t>
  </si>
  <si>
    <t>Base speed 30’ (40’)</t>
  </si>
  <si>
    <t>Racial Abilities</t>
  </si>
  <si>
    <t>Darkvision 60’</t>
  </si>
  <si>
    <t>Immune to Acid</t>
  </si>
  <si>
    <t>Genasi</t>
  </si>
  <si>
    <r>
      <t>76</t>
    </r>
    <r>
      <rPr>
        <sz val="13"/>
        <rFont val="Times New Roman"/>
        <family val="1"/>
      </rPr>
      <t>/</t>
    </r>
    <r>
      <rPr>
        <sz val="13"/>
        <color indexed="52"/>
        <rFont val="Times New Roman"/>
        <family val="1"/>
      </rPr>
      <t>153</t>
    </r>
    <r>
      <rPr>
        <sz val="13"/>
        <rFont val="Times New Roman"/>
        <family val="1"/>
      </rPr>
      <t>/</t>
    </r>
    <r>
      <rPr>
        <sz val="13"/>
        <color indexed="10"/>
        <rFont val="Times New Roman"/>
        <family val="1"/>
      </rPr>
      <t>230</t>
    </r>
  </si>
  <si>
    <t>Cannot be Flanked</t>
  </si>
  <si>
    <t>Grapple, Unarmed Strike</t>
  </si>
  <si>
    <t>1d3</t>
  </si>
  <si>
    <t>Bludgeon</t>
  </si>
  <si>
    <t>1d6</t>
  </si>
  <si>
    <t>30’</t>
  </si>
  <si>
    <t>Race</t>
  </si>
  <si>
    <t>Sex</t>
  </si>
  <si>
    <t>Class</t>
  </si>
  <si>
    <t>Level</t>
  </si>
  <si>
    <t>Template</t>
  </si>
  <si>
    <t>Level Adj.</t>
  </si>
  <si>
    <t>Region</t>
  </si>
  <si>
    <t>Height</t>
  </si>
  <si>
    <t>Alignment</t>
  </si>
  <si>
    <t>Weight</t>
  </si>
  <si>
    <t>Attack Bonus</t>
  </si>
  <si>
    <t>Base Speed</t>
  </si>
  <si>
    <t>Strength</t>
  </si>
  <si>
    <t>Lb. Capacity</t>
  </si>
  <si>
    <t>Dexterity</t>
  </si>
  <si>
    <t>Lb. Carried</t>
  </si>
  <si>
    <t>Constitution</t>
  </si>
  <si>
    <t>Hit Points</t>
  </si>
  <si>
    <t>Intelligence</t>
  </si>
  <si>
    <t>Touch AC</t>
  </si>
  <si>
    <t>Wisdom</t>
  </si>
  <si>
    <t>Charisma</t>
  </si>
  <si>
    <t>FF AC</t>
  </si>
  <si>
    <t>Sultry</t>
  </si>
  <si>
    <t>AC</t>
  </si>
  <si>
    <t>Corrosive Greatsword</t>
  </si>
  <si>
    <t>Common, Aquan</t>
  </si>
  <si>
    <t>Acid/Water Breathing</t>
  </si>
  <si>
    <t>19-20/x2</t>
  </si>
  <si>
    <t>Skimpy Outfit</t>
  </si>
  <si>
    <t>+2 when Raging</t>
  </si>
  <si>
    <t>2d6+5</t>
  </si>
  <si>
    <t>½</t>
  </si>
  <si>
    <t>Chaotic Neutral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</si>
</sst>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7"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i/>
      <sz val="17"/>
      <name val="Times New Roman"/>
      <family val="1"/>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sz val="13"/>
      <color rgb="FF0000FF"/>
      <name val="Times New Roman"/>
      <family val="1"/>
    </font>
    <font>
      <sz val="13"/>
      <color theme="0" tint="-0.249977111117893"/>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rgb="FFFF0000"/>
      <name val="Times New Roman"/>
      <family val="1"/>
    </font>
    <font>
      <sz val="12"/>
      <color rgb="FF00FF00"/>
      <name val="Times New Roman"/>
      <family val="1"/>
    </font>
    <font>
      <b/>
      <i/>
      <sz val="14"/>
      <color indexed="53"/>
      <name val="Times New Roman"/>
      <family val="1"/>
    </font>
    <font>
      <b/>
      <i/>
      <sz val="14"/>
      <color indexed="10"/>
      <name val="Times New Roman"/>
      <family val="1"/>
    </font>
    <font>
      <b/>
      <i/>
      <sz val="14"/>
      <color indexed="57"/>
      <name val="Times New Roman"/>
      <family val="1"/>
    </font>
    <font>
      <i/>
      <sz val="14"/>
      <color rgb="FFFFC000"/>
      <name val="Times New Roman"/>
      <family val="1"/>
    </font>
    <font>
      <b/>
      <sz val="13"/>
      <color theme="0"/>
      <name val="Times New Roman"/>
      <family val="1"/>
    </font>
  </fonts>
  <fills count="11">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00"/>
        <bgColor indexed="64"/>
      </patternFill>
    </fill>
  </fills>
  <borders count="8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style="thin">
        <color indexed="64"/>
      </right>
      <top style="medium">
        <color indexed="64"/>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theme="7" tint="0.39994506668294322"/>
      </bottom>
      <diagonal/>
    </border>
    <border>
      <left/>
      <right/>
      <top style="double">
        <color indexed="64"/>
      </top>
      <bottom style="thick">
        <color theme="7" tint="0.39994506668294322"/>
      </bottom>
      <diagonal/>
    </border>
    <border>
      <left/>
      <right style="double">
        <color indexed="64"/>
      </right>
      <top style="double">
        <color indexed="64"/>
      </top>
      <bottom style="thick">
        <color theme="7" tint="0.39994506668294322"/>
      </bottom>
      <diagonal/>
    </border>
  </borders>
  <cellStyleXfs count="7">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4" fillId="0" borderId="0"/>
    <xf numFmtId="0" fontId="1" fillId="0" borderId="0"/>
    <xf numFmtId="0" fontId="36" fillId="0" borderId="0"/>
  </cellStyleXfs>
  <cellXfs count="270">
    <xf numFmtId="0" fontId="0" fillId="0" borderId="0" xfId="0"/>
    <xf numFmtId="0" fontId="4" fillId="0" borderId="0" xfId="0" applyFont="1"/>
    <xf numFmtId="0" fontId="5" fillId="0" borderId="1" xfId="0" applyFont="1" applyBorder="1" applyAlignment="1">
      <alignment horizontal="right"/>
    </xf>
    <xf numFmtId="0" fontId="6" fillId="0" borderId="0" xfId="0" applyFont="1" applyAlignment="1">
      <alignment horizontal="left"/>
    </xf>
    <xf numFmtId="0" fontId="5" fillId="0" borderId="0" xfId="0" applyFont="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6" fillId="0" borderId="5" xfId="0" applyFont="1" applyBorder="1"/>
    <xf numFmtId="0" fontId="6" fillId="0" borderId="6" xfId="0" applyFont="1" applyBorder="1"/>
    <xf numFmtId="0" fontId="6" fillId="0" borderId="7" xfId="0" applyFont="1" applyBorder="1"/>
    <xf numFmtId="0" fontId="3" fillId="0" borderId="0" xfId="0" applyFont="1"/>
    <xf numFmtId="0" fontId="6" fillId="0" borderId="0" xfId="0" applyFont="1"/>
    <xf numFmtId="0" fontId="6" fillId="0" borderId="8" xfId="0" applyFont="1" applyBorder="1"/>
    <xf numFmtId="0" fontId="6" fillId="0" borderId="9" xfId="0" applyFont="1" applyBorder="1"/>
    <xf numFmtId="0" fontId="6" fillId="0" borderId="10" xfId="0" applyFont="1" applyBorder="1"/>
    <xf numFmtId="0" fontId="3" fillId="0" borderId="0" xfId="0" applyFont="1" applyAlignment="1">
      <alignment horizontal="right"/>
    </xf>
    <xf numFmtId="0" fontId="4" fillId="0" borderId="0" xfId="0" applyFont="1" applyAlignment="1">
      <alignment horizontal="left"/>
    </xf>
    <xf numFmtId="0" fontId="14" fillId="0" borderId="0" xfId="0" applyFont="1" applyAlignment="1">
      <alignment horizontal="centerContinuous"/>
    </xf>
    <xf numFmtId="0" fontId="2" fillId="0" borderId="0" xfId="0" applyFont="1" applyAlignment="1">
      <alignment horizontal="centerContinuous"/>
    </xf>
    <xf numFmtId="0" fontId="4" fillId="0" borderId="13" xfId="0" applyFont="1" applyBorder="1" applyAlignment="1">
      <alignment horizontal="center"/>
    </xf>
    <xf numFmtId="0" fontId="4" fillId="0" borderId="0" xfId="0" applyFont="1" applyAlignment="1">
      <alignment horizontal="center"/>
    </xf>
    <xf numFmtId="0" fontId="4" fillId="0" borderId="0" xfId="0" applyFont="1" applyAlignment="1">
      <alignment horizontal="centerContinuous"/>
    </xf>
    <xf numFmtId="164" fontId="4" fillId="0" borderId="0" xfId="0" applyNumberFormat="1" applyFont="1" applyAlignment="1">
      <alignment horizontal="center"/>
    </xf>
    <xf numFmtId="0" fontId="17" fillId="0" borderId="0" xfId="0" applyFont="1" applyAlignment="1">
      <alignment horizontal="right"/>
    </xf>
    <xf numFmtId="0" fontId="9" fillId="2" borderId="4" xfId="0" applyFont="1" applyFill="1" applyBorder="1" applyAlignment="1">
      <alignment horizontal="right"/>
    </xf>
    <xf numFmtId="0" fontId="21" fillId="2" borderId="4" xfId="0" applyFont="1" applyFill="1" applyBorder="1" applyAlignment="1">
      <alignment horizontal="right"/>
    </xf>
    <xf numFmtId="0" fontId="7" fillId="2" borderId="14" xfId="0" applyFont="1" applyFill="1" applyBorder="1" applyAlignment="1">
      <alignment horizontal="right"/>
    </xf>
    <xf numFmtId="0" fontId="13" fillId="2" borderId="16" xfId="0" applyFont="1" applyFill="1" applyBorder="1" applyAlignment="1">
      <alignment horizontal="right"/>
    </xf>
    <xf numFmtId="0" fontId="24" fillId="0" borderId="23" xfId="0" applyFont="1" applyBorder="1" applyAlignment="1">
      <alignment horizontal="centerContinuous"/>
    </xf>
    <xf numFmtId="0" fontId="6" fillId="0" borderId="0" xfId="0" applyFont="1" applyAlignment="1">
      <alignment horizontal="centerContinuous"/>
    </xf>
    <xf numFmtId="49" fontId="25" fillId="0" borderId="3" xfId="0" applyNumberFormat="1" applyFont="1" applyBorder="1" applyAlignment="1">
      <alignment horizontal="center"/>
    </xf>
    <xf numFmtId="49" fontId="25" fillId="0" borderId="24" xfId="0" applyNumberFormat="1" applyFont="1" applyBorder="1" applyAlignment="1">
      <alignment horizontal="center"/>
    </xf>
    <xf numFmtId="0" fontId="18" fillId="0" borderId="0" xfId="0" applyFont="1"/>
    <xf numFmtId="0" fontId="28" fillId="0" borderId="0" xfId="0" applyFont="1"/>
    <xf numFmtId="0" fontId="29" fillId="0" borderId="0" xfId="0" applyFont="1"/>
    <xf numFmtId="0" fontId="30" fillId="0" borderId="0" xfId="0" applyFont="1"/>
    <xf numFmtId="0" fontId="31" fillId="0" borderId="0" xfId="0" applyFont="1"/>
    <xf numFmtId="49" fontId="25" fillId="0" borderId="15" xfId="0" applyNumberFormat="1" applyFont="1" applyBorder="1" applyAlignment="1">
      <alignment horizontal="center"/>
    </xf>
    <xf numFmtId="0" fontId="6" fillId="0" borderId="0" xfId="0" applyFont="1" applyAlignment="1">
      <alignment horizontal="center"/>
    </xf>
    <xf numFmtId="0" fontId="5" fillId="0" borderId="28" xfId="0" applyFont="1" applyBorder="1" applyAlignment="1">
      <alignment horizontal="center"/>
    </xf>
    <xf numFmtId="49" fontId="6" fillId="0" borderId="28" xfId="0" applyNumberFormat="1" applyFont="1" applyBorder="1" applyAlignment="1">
      <alignment horizontal="center"/>
    </xf>
    <xf numFmtId="164" fontId="5" fillId="5" borderId="29" xfId="0" applyNumberFormat="1" applyFont="1" applyFill="1" applyBorder="1" applyAlignment="1">
      <alignment horizontal="center"/>
    </xf>
    <xf numFmtId="0" fontId="4" fillId="0" borderId="31" xfId="0" applyFont="1" applyBorder="1" applyAlignment="1">
      <alignment horizontal="centerContinuous"/>
    </xf>
    <xf numFmtId="0" fontId="4" fillId="0" borderId="24" xfId="0" applyFont="1" applyBorder="1" applyAlignment="1">
      <alignment horizontal="centerContinuous"/>
    </xf>
    <xf numFmtId="164" fontId="4" fillId="0" borderId="12" xfId="0" applyNumberFormat="1" applyFont="1" applyBorder="1" applyAlignment="1">
      <alignment horizontal="center"/>
    </xf>
    <xf numFmtId="0" fontId="3" fillId="0" borderId="0" xfId="0" applyFont="1" applyAlignment="1">
      <alignment horizontal="center"/>
    </xf>
    <xf numFmtId="0" fontId="6" fillId="0" borderId="25" xfId="0" applyFont="1" applyBorder="1" applyAlignment="1">
      <alignment horizontal="center"/>
    </xf>
    <xf numFmtId="49" fontId="6" fillId="0" borderId="26" xfId="0" applyNumberFormat="1" applyFont="1" applyBorder="1" applyAlignment="1">
      <alignment horizontal="center"/>
    </xf>
    <xf numFmtId="0" fontId="6" fillId="0" borderId="27" xfId="0" applyFont="1" applyBorder="1" applyAlignment="1">
      <alignment horizontal="center"/>
    </xf>
    <xf numFmtId="0" fontId="6" fillId="0" borderId="1" xfId="0" applyFont="1" applyBorder="1"/>
    <xf numFmtId="0" fontId="6" fillId="0" borderId="2" xfId="0" applyFont="1" applyBorder="1"/>
    <xf numFmtId="0" fontId="8" fillId="0" borderId="3" xfId="0" quotePrefix="1" applyFont="1" applyBorder="1" applyAlignment="1">
      <alignment horizontal="center"/>
    </xf>
    <xf numFmtId="0" fontId="6" fillId="0" borderId="24" xfId="0" quotePrefix="1" applyFont="1" applyBorder="1" applyAlignment="1">
      <alignment horizontal="center"/>
    </xf>
    <xf numFmtId="164" fontId="2" fillId="0" borderId="0" xfId="0" applyNumberFormat="1" applyFont="1" applyAlignment="1">
      <alignment horizontal="centerContinuous"/>
    </xf>
    <xf numFmtId="0" fontId="20" fillId="3" borderId="36" xfId="0" applyFont="1" applyFill="1" applyBorder="1" applyAlignment="1">
      <alignment horizontal="center"/>
    </xf>
    <xf numFmtId="164" fontId="20" fillId="3" borderId="37" xfId="0" applyNumberFormat="1" applyFont="1" applyFill="1" applyBorder="1" applyAlignment="1">
      <alignment horizontal="center"/>
    </xf>
    <xf numFmtId="0" fontId="20" fillId="3" borderId="36" xfId="0" applyFont="1" applyFill="1" applyBorder="1" applyAlignment="1">
      <alignment horizontal="right"/>
    </xf>
    <xf numFmtId="0" fontId="20" fillId="3" borderId="38" xfId="0" applyFont="1" applyFill="1" applyBorder="1"/>
    <xf numFmtId="0" fontId="4" fillId="0" borderId="39" xfId="0" applyFont="1" applyBorder="1" applyAlignment="1">
      <alignment horizontal="center" shrinkToFit="1"/>
    </xf>
    <xf numFmtId="164" fontId="4" fillId="0" borderId="40" xfId="0" applyNumberFormat="1" applyFont="1" applyBorder="1" applyAlignment="1">
      <alignment horizontal="center" shrinkToFit="1"/>
    </xf>
    <xf numFmtId="0" fontId="4" fillId="0" borderId="41" xfId="0" applyFont="1" applyBorder="1" applyAlignment="1">
      <alignment horizontal="left"/>
    </xf>
    <xf numFmtId="0" fontId="4" fillId="0" borderId="42" xfId="0" applyFont="1" applyBorder="1" applyAlignment="1">
      <alignment horizontal="left" shrinkToFit="1"/>
    </xf>
    <xf numFmtId="0" fontId="4" fillId="0" borderId="46" xfId="0" applyFont="1" applyBorder="1" applyAlignment="1">
      <alignment horizontal="left" shrinkToFit="1"/>
    </xf>
    <xf numFmtId="164" fontId="4" fillId="0" borderId="48" xfId="0" applyNumberFormat="1" applyFont="1" applyBorder="1" applyAlignment="1">
      <alignment horizontal="center" shrinkToFit="1"/>
    </xf>
    <xf numFmtId="0" fontId="4" fillId="0" borderId="49" xfId="0" applyFont="1" applyBorder="1" applyAlignment="1">
      <alignment horizontal="left"/>
    </xf>
    <xf numFmtId="0" fontId="4" fillId="0" borderId="50" xfId="0" applyFont="1" applyBorder="1" applyAlignment="1">
      <alignment horizontal="left" shrinkToFit="1"/>
    </xf>
    <xf numFmtId="164" fontId="2" fillId="0" borderId="0" xfId="0" applyNumberFormat="1" applyFont="1" applyAlignment="1">
      <alignment horizontal="centerContinuous" shrinkToFit="1"/>
    </xf>
    <xf numFmtId="0" fontId="2" fillId="0" borderId="0" xfId="0" applyFont="1" applyAlignment="1">
      <alignment horizontal="centerContinuous" shrinkToFit="1"/>
    </xf>
    <xf numFmtId="0" fontId="7" fillId="4" borderId="57" xfId="0" applyFont="1" applyFill="1" applyBorder="1" applyAlignment="1">
      <alignment horizontal="right"/>
    </xf>
    <xf numFmtId="0" fontId="7" fillId="4" borderId="55" xfId="0" applyFont="1" applyFill="1" applyBorder="1" applyAlignment="1">
      <alignment horizontal="right"/>
    </xf>
    <xf numFmtId="0" fontId="10" fillId="4" borderId="55" xfId="0" applyFont="1" applyFill="1" applyBorder="1" applyAlignment="1">
      <alignment horizontal="right"/>
    </xf>
    <xf numFmtId="0" fontId="10" fillId="4" borderId="56" xfId="0" applyFont="1" applyFill="1" applyBorder="1" applyAlignment="1">
      <alignment horizontal="right"/>
    </xf>
    <xf numFmtId="0" fontId="6" fillId="0" borderId="59" xfId="0" applyFont="1" applyBorder="1" applyAlignment="1">
      <alignment horizontal="centerContinuous"/>
    </xf>
    <xf numFmtId="0" fontId="6" fillId="0" borderId="60" xfId="0" applyFont="1" applyBorder="1" applyAlignment="1">
      <alignment horizontal="centerContinuous"/>
    </xf>
    <xf numFmtId="0" fontId="6" fillId="0" borderId="61" xfId="0" applyFont="1" applyBorder="1" applyAlignment="1">
      <alignment horizontal="centerContinuous"/>
    </xf>
    <xf numFmtId="0" fontId="6" fillId="0" borderId="53" xfId="0" applyFont="1" applyBorder="1" applyAlignment="1">
      <alignment horizontal="centerContinuous"/>
    </xf>
    <xf numFmtId="0" fontId="13" fillId="6" borderId="1" xfId="0" applyFont="1" applyFill="1" applyBorder="1"/>
    <xf numFmtId="0" fontId="6" fillId="6" borderId="25" xfId="0" applyFont="1" applyFill="1" applyBorder="1" applyAlignment="1">
      <alignment horizontal="center"/>
    </xf>
    <xf numFmtId="49" fontId="22" fillId="6" borderId="25" xfId="0" applyNumberFormat="1" applyFont="1" applyFill="1" applyBorder="1" applyAlignment="1">
      <alignment horizontal="center"/>
    </xf>
    <xf numFmtId="0" fontId="22" fillId="6" borderId="26" xfId="0" applyFont="1" applyFill="1" applyBorder="1" applyAlignment="1">
      <alignment horizontal="center"/>
    </xf>
    <xf numFmtId="49" fontId="6" fillId="6" borderId="26" xfId="0" applyNumberFormat="1" applyFont="1" applyFill="1" applyBorder="1" applyAlignment="1">
      <alignment horizontal="center"/>
    </xf>
    <xf numFmtId="0" fontId="6" fillId="6" borderId="27" xfId="0" applyFont="1" applyFill="1" applyBorder="1" applyAlignment="1">
      <alignment horizontal="center"/>
    </xf>
    <xf numFmtId="0" fontId="1" fillId="0" borderId="43" xfId="0" applyFont="1" applyBorder="1" applyAlignment="1">
      <alignment horizontal="center" shrinkToFit="1"/>
    </xf>
    <xf numFmtId="0" fontId="1" fillId="0" borderId="12" xfId="0" applyFont="1" applyBorder="1" applyAlignment="1">
      <alignment horizontal="center"/>
    </xf>
    <xf numFmtId="0" fontId="1" fillId="0" borderId="39" xfId="0" applyFont="1" applyBorder="1" applyAlignment="1">
      <alignment horizontal="center" shrinkToFit="1"/>
    </xf>
    <xf numFmtId="164" fontId="1" fillId="0" borderId="40" xfId="0" applyNumberFormat="1" applyFont="1" applyBorder="1" applyAlignment="1">
      <alignment horizontal="center" shrinkToFit="1"/>
    </xf>
    <xf numFmtId="0" fontId="1" fillId="0" borderId="11" xfId="0" applyFont="1" applyBorder="1" applyAlignment="1">
      <alignment horizontal="center"/>
    </xf>
    <xf numFmtId="49" fontId="1" fillId="0" borderId="12" xfId="0" applyNumberFormat="1" applyFont="1" applyBorder="1" applyAlignment="1">
      <alignment horizontal="center"/>
    </xf>
    <xf numFmtId="0" fontId="1" fillId="0" borderId="30" xfId="0" applyFont="1" applyBorder="1" applyAlignment="1">
      <alignment horizontal="centerContinuous"/>
    </xf>
    <xf numFmtId="49" fontId="1" fillId="0" borderId="58" xfId="0" applyNumberFormat="1" applyFont="1" applyBorder="1" applyAlignment="1">
      <alignment horizontal="center"/>
    </xf>
    <xf numFmtId="0" fontId="35" fillId="0" borderId="0" xfId="0" applyFont="1"/>
    <xf numFmtId="0" fontId="1" fillId="0" borderId="47" xfId="0" applyFont="1" applyBorder="1" applyAlignment="1">
      <alignment horizontal="center" shrinkToFit="1"/>
    </xf>
    <xf numFmtId="0" fontId="1" fillId="0" borderId="49" xfId="0" applyFont="1" applyBorder="1" applyAlignment="1">
      <alignment horizontal="left"/>
    </xf>
    <xf numFmtId="0" fontId="37" fillId="2" borderId="4" xfId="0" applyFont="1" applyFill="1" applyBorder="1" applyAlignment="1">
      <alignment horizontal="right"/>
    </xf>
    <xf numFmtId="0" fontId="13" fillId="6" borderId="26" xfId="0" applyFont="1" applyFill="1" applyBorder="1" applyAlignment="1">
      <alignment horizontal="center"/>
    </xf>
    <xf numFmtId="164" fontId="1" fillId="0" borderId="12" xfId="0" applyNumberFormat="1" applyFont="1" applyBorder="1" applyAlignment="1">
      <alignment horizontal="center"/>
    </xf>
    <xf numFmtId="164" fontId="1" fillId="0" borderId="24" xfId="0" applyNumberFormat="1" applyFont="1" applyBorder="1" applyAlignment="1">
      <alignment horizontal="center"/>
    </xf>
    <xf numFmtId="0" fontId="1" fillId="0" borderId="0" xfId="0" applyFont="1" applyAlignment="1">
      <alignment horizontal="center"/>
    </xf>
    <xf numFmtId="0" fontId="20" fillId="7" borderId="17" xfId="0" applyFont="1" applyFill="1" applyBorder="1" applyAlignment="1">
      <alignment horizontal="center"/>
    </xf>
    <xf numFmtId="0" fontId="20" fillId="7" borderId="18" xfId="0" applyFont="1" applyFill="1" applyBorder="1" applyAlignment="1">
      <alignment horizontal="center"/>
    </xf>
    <xf numFmtId="49" fontId="20" fillId="7" borderId="18" xfId="0" applyNumberFormat="1" applyFont="1" applyFill="1" applyBorder="1" applyAlignment="1">
      <alignment horizontal="center"/>
    </xf>
    <xf numFmtId="0" fontId="20" fillId="7" borderId="22" xfId="0" applyFont="1" applyFill="1" applyBorder="1" applyAlignment="1">
      <alignment horizontal="center"/>
    </xf>
    <xf numFmtId="0" fontId="20" fillId="7" borderId="19" xfId="0" applyFont="1" applyFill="1" applyBorder="1" applyAlignment="1">
      <alignment horizontal="center"/>
    </xf>
    <xf numFmtId="0" fontId="20" fillId="7" borderId="22" xfId="0" applyFont="1" applyFill="1" applyBorder="1" applyAlignment="1">
      <alignment horizontal="centerContinuous"/>
    </xf>
    <xf numFmtId="0" fontId="20" fillId="7" borderId="54" xfId="0" applyFont="1" applyFill="1" applyBorder="1" applyAlignment="1">
      <alignment horizontal="centerContinuous"/>
    </xf>
    <xf numFmtId="0" fontId="20" fillId="7" borderId="20" xfId="0" applyFont="1" applyFill="1" applyBorder="1" applyAlignment="1">
      <alignment horizontal="centerContinuous"/>
    </xf>
    <xf numFmtId="0" fontId="20" fillId="7" borderId="21" xfId="0" applyFont="1" applyFill="1" applyBorder="1" applyAlignment="1">
      <alignment horizontal="centerContinuous"/>
    </xf>
    <xf numFmtId="0" fontId="26" fillId="0" borderId="35" xfId="0" applyFont="1" applyBorder="1" applyAlignment="1">
      <alignment horizontal="centerContinuous"/>
    </xf>
    <xf numFmtId="0" fontId="1" fillId="0" borderId="0" xfId="0" applyFont="1" applyAlignment="1">
      <alignment horizontal="left"/>
    </xf>
    <xf numFmtId="0" fontId="10" fillId="6" borderId="1" xfId="0" applyFont="1" applyFill="1" applyBorder="1"/>
    <xf numFmtId="49" fontId="15" fillId="6" borderId="25" xfId="0" applyNumberFormat="1" applyFont="1" applyFill="1" applyBorder="1" applyAlignment="1">
      <alignment horizontal="center"/>
    </xf>
    <xf numFmtId="0" fontId="15" fillId="6" borderId="26" xfId="0" applyFont="1" applyFill="1" applyBorder="1" applyAlignment="1">
      <alignment horizontal="center"/>
    </xf>
    <xf numFmtId="0" fontId="10" fillId="6" borderId="26" xfId="0" applyFont="1" applyFill="1" applyBorder="1" applyAlignment="1">
      <alignment horizontal="center"/>
    </xf>
    <xf numFmtId="0" fontId="12" fillId="6" borderId="1" xfId="0" applyFont="1" applyFill="1" applyBorder="1"/>
    <xf numFmtId="49" fontId="23" fillId="6" borderId="25" xfId="0" applyNumberFormat="1" applyFont="1" applyFill="1" applyBorder="1" applyAlignment="1">
      <alignment horizontal="center"/>
    </xf>
    <xf numFmtId="0" fontId="23" fillId="6" borderId="26" xfId="0" applyFont="1" applyFill="1" applyBorder="1" applyAlignment="1">
      <alignment horizontal="center"/>
    </xf>
    <xf numFmtId="0" fontId="12" fillId="6" borderId="26" xfId="0" applyFont="1" applyFill="1" applyBorder="1" applyAlignment="1">
      <alignment horizontal="center"/>
    </xf>
    <xf numFmtId="0" fontId="7" fillId="6" borderId="1" xfId="0" applyFont="1" applyFill="1" applyBorder="1"/>
    <xf numFmtId="49" fontId="16" fillId="6" borderId="25" xfId="0" applyNumberFormat="1" applyFont="1" applyFill="1" applyBorder="1" applyAlignment="1">
      <alignment horizontal="center"/>
    </xf>
    <xf numFmtId="0" fontId="16" fillId="6" borderId="26" xfId="0" applyFont="1" applyFill="1" applyBorder="1" applyAlignment="1">
      <alignment horizontal="center"/>
    </xf>
    <xf numFmtId="0" fontId="7" fillId="6" borderId="26" xfId="0" applyFont="1" applyFill="1" applyBorder="1" applyAlignment="1">
      <alignment horizontal="center"/>
    </xf>
    <xf numFmtId="0" fontId="21" fillId="6" borderId="1" xfId="0" applyFont="1" applyFill="1" applyBorder="1"/>
    <xf numFmtId="49" fontId="27" fillId="6" borderId="25" xfId="0" applyNumberFormat="1" applyFont="1" applyFill="1" applyBorder="1" applyAlignment="1">
      <alignment horizontal="center"/>
    </xf>
    <xf numFmtId="0" fontId="27" fillId="6" borderId="26" xfId="0" applyFont="1" applyFill="1" applyBorder="1" applyAlignment="1">
      <alignment horizontal="center"/>
    </xf>
    <xf numFmtId="0" fontId="21" fillId="6" borderId="26" xfId="0" applyFont="1" applyFill="1" applyBorder="1" applyAlignment="1">
      <alignment horizontal="center"/>
    </xf>
    <xf numFmtId="0" fontId="9" fillId="0" borderId="1" xfId="0" applyFont="1" applyBorder="1"/>
    <xf numFmtId="49" fontId="26" fillId="0" borderId="25" xfId="0" applyNumberFormat="1" applyFont="1" applyBorder="1" applyAlignment="1">
      <alignment horizontal="center"/>
    </xf>
    <xf numFmtId="0" fontId="26" fillId="0" borderId="26" xfId="0" applyFont="1" applyBorder="1" applyAlignment="1">
      <alignment horizontal="center"/>
    </xf>
    <xf numFmtId="0" fontId="9" fillId="0" borderId="26" xfId="0" applyFont="1" applyBorder="1" applyAlignment="1">
      <alignment horizontal="center"/>
    </xf>
    <xf numFmtId="0" fontId="38" fillId="0" borderId="35" xfId="0" applyFont="1" applyBorder="1" applyAlignment="1">
      <alignment horizontal="center" shrinkToFit="1"/>
    </xf>
    <xf numFmtId="0" fontId="38" fillId="0" borderId="60" xfId="0" applyFont="1" applyBorder="1" applyAlignment="1">
      <alignment horizontal="center" shrinkToFit="1"/>
    </xf>
    <xf numFmtId="0" fontId="38" fillId="0" borderId="53" xfId="0" applyFont="1" applyBorder="1" applyAlignment="1">
      <alignment horizontal="center" shrinkToFit="1"/>
    </xf>
    <xf numFmtId="0" fontId="3" fillId="0" borderId="0" xfId="0" applyFont="1" applyAlignment="1">
      <alignment horizontal="left"/>
    </xf>
    <xf numFmtId="0" fontId="10" fillId="0" borderId="1" xfId="0" applyFont="1" applyBorder="1"/>
    <xf numFmtId="49" fontId="15" fillId="0" borderId="25" xfId="0" applyNumberFormat="1" applyFont="1" applyBorder="1" applyAlignment="1">
      <alignment horizontal="center"/>
    </xf>
    <xf numFmtId="0" fontId="15" fillId="0" borderId="26" xfId="0" applyFont="1" applyBorder="1" applyAlignment="1">
      <alignment horizontal="center"/>
    </xf>
    <xf numFmtId="0" fontId="10" fillId="0" borderId="26" xfId="0" applyFont="1" applyBorder="1" applyAlignment="1">
      <alignment horizontal="center"/>
    </xf>
    <xf numFmtId="0" fontId="12" fillId="0" borderId="1" xfId="0" applyFont="1" applyBorder="1"/>
    <xf numFmtId="49" fontId="23" fillId="0" borderId="25" xfId="0" applyNumberFormat="1" applyFont="1" applyBorder="1" applyAlignment="1">
      <alignment horizontal="center"/>
    </xf>
    <xf numFmtId="0" fontId="23" fillId="0" borderId="26" xfId="0" applyFont="1" applyBorder="1" applyAlignment="1">
      <alignment horizontal="center"/>
    </xf>
    <xf numFmtId="0" fontId="12" fillId="0" borderId="26" xfId="0" applyFont="1" applyBorder="1" applyAlignment="1">
      <alignment horizontal="center"/>
    </xf>
    <xf numFmtId="0" fontId="13" fillId="0" borderId="1" xfId="0" applyFont="1" applyBorder="1"/>
    <xf numFmtId="49" fontId="22" fillId="0" borderId="25" xfId="0" applyNumberFormat="1" applyFont="1" applyBorder="1" applyAlignment="1">
      <alignment horizontal="center"/>
    </xf>
    <xf numFmtId="0" fontId="22" fillId="0" borderId="26" xfId="0" applyFont="1" applyBorder="1" applyAlignment="1">
      <alignment horizontal="center"/>
    </xf>
    <xf numFmtId="0" fontId="13" fillId="0" borderId="26" xfId="0" applyFont="1" applyBorder="1" applyAlignment="1">
      <alignment horizontal="center"/>
    </xf>
    <xf numFmtId="0" fontId="21" fillId="0" borderId="1" xfId="0" applyFont="1" applyBorder="1"/>
    <xf numFmtId="49" fontId="27" fillId="0" borderId="25" xfId="0" applyNumberFormat="1" applyFont="1" applyBorder="1" applyAlignment="1">
      <alignment horizontal="center"/>
    </xf>
    <xf numFmtId="0" fontId="27" fillId="0" borderId="26" xfId="0" applyFont="1" applyBorder="1" applyAlignment="1">
      <alignment horizontal="center"/>
    </xf>
    <xf numFmtId="0" fontId="21" fillId="0" borderId="26" xfId="0" applyFont="1" applyBorder="1" applyAlignment="1">
      <alignment horizontal="center"/>
    </xf>
    <xf numFmtId="0" fontId="12" fillId="0" borderId="8" xfId="0" applyFont="1" applyBorder="1"/>
    <xf numFmtId="0" fontId="6" fillId="0" borderId="51" xfId="0" applyFont="1" applyBorder="1" applyAlignment="1">
      <alignment horizontal="center"/>
    </xf>
    <xf numFmtId="49" fontId="23" fillId="0" borderId="51" xfId="0" applyNumberFormat="1" applyFont="1" applyBorder="1" applyAlignment="1">
      <alignment horizontal="center"/>
    </xf>
    <xf numFmtId="0" fontId="23" fillId="0" borderId="52" xfId="0" applyFont="1" applyBorder="1" applyAlignment="1">
      <alignment horizontal="center"/>
    </xf>
    <xf numFmtId="0" fontId="12" fillId="0" borderId="52" xfId="0" applyFont="1" applyBorder="1" applyAlignment="1">
      <alignment horizontal="center"/>
    </xf>
    <xf numFmtId="49" fontId="6" fillId="0" borderId="52" xfId="0" applyNumberFormat="1" applyFont="1" applyBorder="1" applyAlignment="1">
      <alignment horizontal="center"/>
    </xf>
    <xf numFmtId="0" fontId="6" fillId="0" borderId="34" xfId="0" applyFont="1" applyBorder="1" applyAlignment="1">
      <alignment horizontal="center"/>
    </xf>
    <xf numFmtId="0" fontId="13" fillId="8" borderId="1" xfId="0" applyFont="1" applyFill="1" applyBorder="1"/>
    <xf numFmtId="0" fontId="6" fillId="8" borderId="25" xfId="0" applyFont="1" applyFill="1" applyBorder="1" applyAlignment="1">
      <alignment horizontal="center"/>
    </xf>
    <xf numFmtId="49" fontId="22" fillId="8" borderId="25" xfId="0" applyNumberFormat="1" applyFont="1" applyFill="1" applyBorder="1" applyAlignment="1">
      <alignment horizontal="center"/>
    </xf>
    <xf numFmtId="0" fontId="22" fillId="8" borderId="26" xfId="0" applyFont="1" applyFill="1" applyBorder="1" applyAlignment="1">
      <alignment horizontal="center"/>
    </xf>
    <xf numFmtId="0" fontId="13" fillId="8" borderId="26" xfId="0" applyFont="1" applyFill="1" applyBorder="1" applyAlignment="1">
      <alignment horizontal="center"/>
    </xf>
    <xf numFmtId="49" fontId="6" fillId="8" borderId="26" xfId="0" applyNumberFormat="1" applyFont="1" applyFill="1" applyBorder="1" applyAlignment="1">
      <alignment horizontal="center"/>
    </xf>
    <xf numFmtId="0" fontId="6" fillId="8" borderId="27" xfId="0" applyFont="1" applyFill="1" applyBorder="1" applyAlignment="1">
      <alignment horizontal="center"/>
    </xf>
    <xf numFmtId="0" fontId="10" fillId="8" borderId="1" xfId="0" applyFont="1" applyFill="1" applyBorder="1"/>
    <xf numFmtId="49" fontId="15" fillId="8" borderId="25" xfId="0" applyNumberFormat="1" applyFont="1" applyFill="1" applyBorder="1" applyAlignment="1">
      <alignment horizontal="center"/>
    </xf>
    <xf numFmtId="0" fontId="15" fillId="8" borderId="26" xfId="0" applyFont="1" applyFill="1" applyBorder="1" applyAlignment="1">
      <alignment horizontal="center"/>
    </xf>
    <xf numFmtId="0" fontId="10" fillId="8" borderId="26" xfId="0" applyFont="1" applyFill="1" applyBorder="1" applyAlignment="1">
      <alignment horizontal="center"/>
    </xf>
    <xf numFmtId="0" fontId="12" fillId="8" borderId="1" xfId="0" applyFont="1" applyFill="1" applyBorder="1"/>
    <xf numFmtId="49" fontId="23" fillId="8" borderId="25" xfId="0" applyNumberFormat="1" applyFont="1" applyFill="1" applyBorder="1" applyAlignment="1">
      <alignment horizontal="center"/>
    </xf>
    <xf numFmtId="0" fontId="23" fillId="8" borderId="26" xfId="0" applyFont="1" applyFill="1" applyBorder="1" applyAlignment="1">
      <alignment horizontal="center"/>
    </xf>
    <xf numFmtId="0" fontId="12" fillId="8" borderId="26" xfId="0" applyFont="1" applyFill="1" applyBorder="1" applyAlignment="1">
      <alignment horizontal="center"/>
    </xf>
    <xf numFmtId="49" fontId="27" fillId="8" borderId="25" xfId="0" applyNumberFormat="1" applyFont="1" applyFill="1" applyBorder="1" applyAlignment="1">
      <alignment horizontal="center"/>
    </xf>
    <xf numFmtId="0" fontId="27" fillId="8" borderId="26" xfId="0" applyFont="1" applyFill="1" applyBorder="1" applyAlignment="1">
      <alignment horizontal="center"/>
    </xf>
    <xf numFmtId="0" fontId="21" fillId="8" borderId="26" xfId="0" applyFont="1" applyFill="1" applyBorder="1" applyAlignment="1">
      <alignment horizontal="center"/>
    </xf>
    <xf numFmtId="0" fontId="6" fillId="8" borderId="27" xfId="0" quotePrefix="1" applyFont="1" applyFill="1" applyBorder="1" applyAlignment="1">
      <alignment horizontal="center"/>
    </xf>
    <xf numFmtId="0" fontId="41" fillId="0" borderId="35" xfId="0" applyFont="1" applyBorder="1" applyAlignment="1">
      <alignment horizontal="center" shrinkToFit="1"/>
    </xf>
    <xf numFmtId="164" fontId="1" fillId="0" borderId="44" xfId="0" applyNumberFormat="1" applyFont="1" applyBorder="1" applyAlignment="1">
      <alignment horizontal="center" shrinkToFit="1"/>
    </xf>
    <xf numFmtId="0" fontId="1" fillId="0" borderId="45" xfId="0" applyFont="1" applyBorder="1" applyAlignment="1">
      <alignment horizontal="left"/>
    </xf>
    <xf numFmtId="49" fontId="42" fillId="8" borderId="26" xfId="0" applyNumberFormat="1" applyFont="1" applyFill="1" applyBorder="1" applyAlignment="1">
      <alignment horizontal="center"/>
    </xf>
    <xf numFmtId="0" fontId="25" fillId="0" borderId="15" xfId="0" applyFont="1" applyBorder="1" applyAlignment="1">
      <alignment horizontal="center"/>
    </xf>
    <xf numFmtId="0" fontId="43" fillId="0" borderId="1" xfId="0" applyFont="1" applyBorder="1"/>
    <xf numFmtId="0" fontId="5" fillId="0" borderId="25" xfId="0" applyFont="1" applyBorder="1" applyAlignment="1">
      <alignment horizontal="center"/>
    </xf>
    <xf numFmtId="0" fontId="45" fillId="9" borderId="26" xfId="0" applyFont="1" applyFill="1" applyBorder="1" applyAlignment="1">
      <alignment horizontal="center"/>
    </xf>
    <xf numFmtId="0" fontId="46" fillId="0" borderId="1" xfId="0" applyFont="1" applyBorder="1"/>
    <xf numFmtId="0" fontId="44" fillId="0" borderId="64" xfId="0" applyFont="1" applyBorder="1"/>
    <xf numFmtId="0" fontId="5" fillId="0" borderId="65" xfId="0" applyFont="1" applyBorder="1" applyAlignment="1">
      <alignment horizontal="center"/>
    </xf>
    <xf numFmtId="0" fontId="6" fillId="0" borderId="65" xfId="0" applyFont="1" applyBorder="1" applyAlignment="1">
      <alignment horizontal="center"/>
    </xf>
    <xf numFmtId="0" fontId="45" fillId="9" borderId="65" xfId="0" applyFont="1" applyFill="1" applyBorder="1" applyAlignment="1">
      <alignment horizontal="center"/>
    </xf>
    <xf numFmtId="0" fontId="11" fillId="3" borderId="62"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63" xfId="0" applyFont="1" applyFill="1" applyBorder="1" applyAlignment="1">
      <alignment horizontal="center" vertical="center"/>
    </xf>
    <xf numFmtId="0" fontId="5" fillId="4" borderId="67" xfId="0" applyFont="1" applyFill="1" applyBorder="1" applyAlignment="1">
      <alignment horizontal="right"/>
    </xf>
    <xf numFmtId="49" fontId="6" fillId="0" borderId="68" xfId="0" applyNumberFormat="1" applyFont="1" applyBorder="1" applyAlignment="1">
      <alignment horizontal="centerContinuous"/>
    </xf>
    <xf numFmtId="0" fontId="1" fillId="0" borderId="69" xfId="0" applyFont="1" applyBorder="1" applyAlignment="1">
      <alignment horizontal="centerContinuous"/>
    </xf>
    <xf numFmtId="0" fontId="5" fillId="4" borderId="70" xfId="0" applyFont="1" applyFill="1" applyBorder="1" applyAlignment="1">
      <alignment horizontal="right"/>
    </xf>
    <xf numFmtId="0" fontId="20" fillId="7" borderId="72" xfId="0" applyFont="1" applyFill="1" applyBorder="1" applyAlignment="1">
      <alignment horizontal="centerContinuous"/>
    </xf>
    <xf numFmtId="49" fontId="1" fillId="0" borderId="52" xfId="0" applyNumberFormat="1" applyFont="1" applyBorder="1" applyAlignment="1">
      <alignment horizontal="center"/>
    </xf>
    <xf numFmtId="0" fontId="48" fillId="9" borderId="22" xfId="0" applyFont="1" applyFill="1" applyBorder="1" applyAlignment="1">
      <alignment horizontal="center"/>
    </xf>
    <xf numFmtId="1" fontId="49" fillId="9" borderId="24" xfId="0" applyNumberFormat="1" applyFont="1" applyFill="1" applyBorder="1" applyAlignment="1">
      <alignment horizontal="center"/>
    </xf>
    <xf numFmtId="1" fontId="1" fillId="0" borderId="52" xfId="0" applyNumberFormat="1" applyFont="1" applyBorder="1" applyAlignment="1">
      <alignment horizontal="center"/>
    </xf>
    <xf numFmtId="0" fontId="1" fillId="0" borderId="74" xfId="0" applyFont="1" applyBorder="1" applyAlignment="1">
      <alignment horizontal="center" vertical="center"/>
    </xf>
    <xf numFmtId="49" fontId="1" fillId="0" borderId="74" xfId="2" applyNumberFormat="1" applyFont="1" applyFill="1" applyBorder="1" applyAlignment="1">
      <alignment horizontal="center" vertical="center"/>
    </xf>
    <xf numFmtId="0" fontId="1" fillId="0" borderId="74" xfId="0" applyFont="1" applyBorder="1" applyAlignment="1">
      <alignment horizontal="center" vertical="center" shrinkToFit="1"/>
    </xf>
    <xf numFmtId="164" fontId="1" fillId="0" borderId="74" xfId="0" applyNumberFormat="1" applyFont="1" applyBorder="1" applyAlignment="1">
      <alignment horizontal="center" vertical="center"/>
    </xf>
    <xf numFmtId="164" fontId="4" fillId="0" borderId="75" xfId="0" applyNumberFormat="1" applyFont="1" applyBorder="1" applyAlignment="1">
      <alignment horizontal="center" vertical="center"/>
    </xf>
    <xf numFmtId="1" fontId="49" fillId="9" borderId="75" xfId="0" applyNumberFormat="1" applyFont="1" applyFill="1" applyBorder="1" applyAlignment="1">
      <alignment horizontal="center" vertical="center"/>
    </xf>
    <xf numFmtId="0" fontId="4"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49" fontId="4" fillId="0" borderId="78" xfId="2" applyNumberFormat="1" applyFont="1" applyBorder="1" applyAlignment="1">
      <alignment horizontal="center" vertical="center"/>
    </xf>
    <xf numFmtId="49" fontId="1" fillId="0" borderId="78" xfId="2" applyNumberFormat="1" applyFont="1" applyBorder="1" applyAlignment="1">
      <alignment horizontal="center" vertical="center"/>
    </xf>
    <xf numFmtId="0" fontId="1" fillId="0" borderId="78" xfId="0" applyFont="1" applyBorder="1" applyAlignment="1">
      <alignment horizontal="center" vertical="center" shrinkToFit="1"/>
    </xf>
    <xf numFmtId="164" fontId="4" fillId="0" borderId="78" xfId="0" applyNumberFormat="1" applyFont="1" applyBorder="1" applyAlignment="1">
      <alignment horizontal="center" vertical="center"/>
    </xf>
    <xf numFmtId="164" fontId="4" fillId="0" borderId="79" xfId="0" applyNumberFormat="1" applyFont="1" applyBorder="1" applyAlignment="1">
      <alignment horizontal="center" vertical="center"/>
    </xf>
    <xf numFmtId="1" fontId="49" fillId="9" borderId="79" xfId="0" applyNumberFormat="1" applyFont="1" applyFill="1" applyBorder="1" applyAlignment="1">
      <alignment horizontal="center"/>
    </xf>
    <xf numFmtId="1" fontId="1" fillId="0" borderId="79" xfId="0" applyNumberFormat="1" applyFont="1" applyBorder="1" applyAlignment="1">
      <alignment horizontal="center"/>
    </xf>
    <xf numFmtId="0" fontId="3" fillId="0" borderId="80" xfId="0" applyFont="1" applyBorder="1" applyAlignment="1">
      <alignment horizontal="center" vertical="center"/>
    </xf>
    <xf numFmtId="0" fontId="4" fillId="0" borderId="74" xfId="0" applyFont="1" applyBorder="1" applyAlignment="1">
      <alignment horizontal="center"/>
    </xf>
    <xf numFmtId="0" fontId="1" fillId="0" borderId="74" xfId="0" quotePrefix="1" applyFont="1" applyBorder="1" applyAlignment="1">
      <alignment horizontal="center"/>
    </xf>
    <xf numFmtId="0" fontId="1" fillId="0" borderId="74" xfId="0" applyFont="1" applyBorder="1" applyAlignment="1">
      <alignment horizontal="center"/>
    </xf>
    <xf numFmtId="9" fontId="1" fillId="0" borderId="74" xfId="0" applyNumberFormat="1" applyFont="1" applyBorder="1" applyAlignment="1">
      <alignment horizontal="center"/>
    </xf>
    <xf numFmtId="164" fontId="4" fillId="0" borderId="74" xfId="0" applyNumberFormat="1" applyFont="1" applyBorder="1" applyAlignment="1">
      <alignment horizontal="center"/>
    </xf>
    <xf numFmtId="164" fontId="1" fillId="0" borderId="75" xfId="0" applyNumberFormat="1" applyFont="1" applyBorder="1" applyAlignment="1">
      <alignment horizontal="centerContinuous"/>
    </xf>
    <xf numFmtId="164" fontId="1" fillId="0" borderId="81" xfId="0" applyNumberFormat="1" applyFont="1" applyBorder="1" applyAlignment="1">
      <alignment horizontal="centerContinuous"/>
    </xf>
    <xf numFmtId="0" fontId="4" fillId="0" borderId="82" xfId="0" quotePrefix="1" applyFont="1" applyBorder="1" applyAlignment="1">
      <alignment horizontal="centerContinuous"/>
    </xf>
    <xf numFmtId="0" fontId="4" fillId="0" borderId="78" xfId="0" applyFont="1" applyBorder="1" applyAlignment="1">
      <alignment horizontal="center"/>
    </xf>
    <xf numFmtId="0" fontId="1" fillId="0" borderId="78" xfId="0" quotePrefix="1" applyFont="1" applyBorder="1" applyAlignment="1">
      <alignment horizontal="center"/>
    </xf>
    <xf numFmtId="9" fontId="4" fillId="0" borderId="78" xfId="0" applyNumberFormat="1" applyFont="1" applyBorder="1" applyAlignment="1">
      <alignment horizontal="center"/>
    </xf>
    <xf numFmtId="0" fontId="1" fillId="0" borderId="78" xfId="0" applyFont="1" applyBorder="1" applyAlignment="1">
      <alignment horizontal="center"/>
    </xf>
    <xf numFmtId="164" fontId="4" fillId="0" borderId="78" xfId="0" applyNumberFormat="1" applyFont="1" applyBorder="1" applyAlignment="1">
      <alignment horizontal="center"/>
    </xf>
    <xf numFmtId="164" fontId="4" fillId="0" borderId="79" xfId="0" applyNumberFormat="1" applyFont="1" applyBorder="1" applyAlignment="1">
      <alignment horizontal="centerContinuous"/>
    </xf>
    <xf numFmtId="164" fontId="4" fillId="0" borderId="83" xfId="0" applyNumberFormat="1" applyFont="1" applyBorder="1" applyAlignment="1">
      <alignment horizontal="centerContinuous"/>
    </xf>
    <xf numFmtId="0" fontId="4" fillId="0" borderId="84" xfId="0" applyFont="1" applyBorder="1" applyAlignment="1">
      <alignment horizontal="centerContinuous"/>
    </xf>
    <xf numFmtId="0" fontId="6" fillId="0" borderId="2" xfId="0" applyFont="1" applyBorder="1" applyAlignment="1">
      <alignment horizontal="center"/>
    </xf>
    <xf numFmtId="0" fontId="6" fillId="0" borderId="2" xfId="0" quotePrefix="1" applyFont="1" applyBorder="1" applyAlignment="1">
      <alignment horizontal="center"/>
    </xf>
    <xf numFmtId="49" fontId="6" fillId="0" borderId="71" xfId="0" applyNumberFormat="1" applyFont="1" applyBorder="1" applyAlignment="1">
      <alignment horizontal="center"/>
    </xf>
    <xf numFmtId="0" fontId="40" fillId="2" borderId="85" xfId="0" applyFont="1" applyFill="1" applyBorder="1" applyAlignment="1">
      <alignment horizontal="right"/>
    </xf>
    <xf numFmtId="0" fontId="40" fillId="2" borderId="86" xfId="0" applyFont="1" applyFill="1" applyBorder="1" applyAlignment="1">
      <alignment horizontal="left"/>
    </xf>
    <xf numFmtId="0" fontId="19" fillId="2" borderId="86" xfId="0" applyFont="1" applyFill="1" applyBorder="1" applyAlignment="1">
      <alignment horizontal="left"/>
    </xf>
    <xf numFmtId="0" fontId="3" fillId="2" borderId="86" xfId="0" applyFont="1" applyFill="1" applyBorder="1" applyAlignment="1">
      <alignment horizontal="centerContinuous"/>
    </xf>
    <xf numFmtId="0" fontId="4" fillId="2" borderId="86" xfId="0" applyFont="1" applyFill="1" applyBorder="1" applyAlignment="1">
      <alignment horizontal="centerContinuous"/>
    </xf>
    <xf numFmtId="0" fontId="50" fillId="2" borderId="87" xfId="1" applyFont="1" applyFill="1" applyBorder="1" applyAlignment="1" applyProtection="1">
      <alignment horizontal="right"/>
    </xf>
    <xf numFmtId="49" fontId="15" fillId="0" borderId="33" xfId="0" applyNumberFormat="1" applyFont="1" applyBorder="1" applyAlignment="1">
      <alignment horizontal="center" shrinkToFit="1"/>
    </xf>
    <xf numFmtId="0" fontId="6" fillId="0" borderId="61" xfId="0" quotePrefix="1" applyFont="1" applyBorder="1" applyAlignment="1">
      <alignment horizontal="centerContinuous"/>
    </xf>
    <xf numFmtId="0" fontId="6" fillId="0" borderId="60" xfId="0" quotePrefix="1" applyFont="1" applyBorder="1" applyAlignment="1">
      <alignment horizontal="centerContinuous"/>
    </xf>
    <xf numFmtId="0" fontId="51" fillId="0" borderId="78" xfId="0" quotePrefix="1" applyFont="1" applyBorder="1" applyAlignment="1">
      <alignment horizontal="center" vertical="center" wrapText="1"/>
    </xf>
    <xf numFmtId="0" fontId="3" fillId="0" borderId="73" xfId="0" applyFont="1" applyBorder="1" applyAlignment="1">
      <alignment horizontal="center" vertical="center"/>
    </xf>
    <xf numFmtId="0" fontId="51" fillId="0" borderId="74" xfId="0" quotePrefix="1" applyFont="1" applyBorder="1" applyAlignment="1">
      <alignment horizontal="center" vertical="center" wrapText="1"/>
    </xf>
    <xf numFmtId="1" fontId="1" fillId="0" borderId="74" xfId="0" applyNumberFormat="1" applyFont="1" applyBorder="1" applyAlignment="1">
      <alignment horizontal="center" vertical="center"/>
    </xf>
    <xf numFmtId="0" fontId="45" fillId="9" borderId="51" xfId="0" applyFont="1" applyFill="1" applyBorder="1" applyAlignment="1">
      <alignment horizontal="center"/>
    </xf>
    <xf numFmtId="0" fontId="47" fillId="9" borderId="36" xfId="0" applyFont="1" applyFill="1" applyBorder="1" applyAlignment="1">
      <alignment horizontal="center" vertical="center"/>
    </xf>
    <xf numFmtId="0" fontId="44" fillId="0" borderId="25" xfId="0" applyFont="1" applyBorder="1" applyAlignment="1">
      <alignment horizontal="center"/>
    </xf>
    <xf numFmtId="1" fontId="6" fillId="0" borderId="25" xfId="0" applyNumberFormat="1" applyFont="1" applyBorder="1" applyAlignment="1">
      <alignment horizontal="center"/>
    </xf>
    <xf numFmtId="49" fontId="6" fillId="0" borderId="25" xfId="0" applyNumberFormat="1" applyFont="1" applyBorder="1" applyAlignment="1">
      <alignment horizontal="center"/>
    </xf>
    <xf numFmtId="0" fontId="47" fillId="0" borderId="65" xfId="0" applyFont="1" applyBorder="1" applyAlignment="1">
      <alignment horizontal="center"/>
    </xf>
    <xf numFmtId="1" fontId="6" fillId="0" borderId="65" xfId="0" applyNumberFormat="1" applyFont="1" applyBorder="1" applyAlignment="1">
      <alignment horizontal="center"/>
    </xf>
    <xf numFmtId="49" fontId="6" fillId="0" borderId="65" xfId="0" applyNumberFormat="1" applyFont="1" applyBorder="1" applyAlignment="1">
      <alignment horizontal="center"/>
    </xf>
    <xf numFmtId="0" fontId="52" fillId="0" borderId="32" xfId="0" applyFont="1" applyBorder="1" applyAlignment="1">
      <alignment horizontal="centerContinuous"/>
    </xf>
    <xf numFmtId="0" fontId="53" fillId="0" borderId="32" xfId="0" applyFont="1" applyBorder="1" applyAlignment="1">
      <alignment horizontal="centerContinuous" vertical="center"/>
    </xf>
    <xf numFmtId="0" fontId="54" fillId="0" borderId="32" xfId="0" applyFont="1" applyBorder="1" applyAlignment="1">
      <alignment horizontal="centerContinuous" vertical="center"/>
    </xf>
    <xf numFmtId="0" fontId="55" fillId="0" borderId="32" xfId="0" applyFont="1" applyBorder="1" applyAlignment="1">
      <alignment horizontal="centerContinuous" vertical="center"/>
    </xf>
    <xf numFmtId="0" fontId="1" fillId="0" borderId="73" xfId="0" applyFont="1" applyBorder="1" applyAlignment="1">
      <alignment horizontal="center" shrinkToFit="1"/>
    </xf>
    <xf numFmtId="0" fontId="1" fillId="0" borderId="77" xfId="0" applyFont="1" applyBorder="1" applyAlignment="1">
      <alignment horizontal="center"/>
    </xf>
    <xf numFmtId="0" fontId="6" fillId="10" borderId="15" xfId="0" applyFont="1" applyFill="1" applyBorder="1" applyAlignment="1">
      <alignment horizontal="center"/>
    </xf>
    <xf numFmtId="0" fontId="6" fillId="10" borderId="3" xfId="0" quotePrefix="1" applyFont="1" applyFill="1" applyBorder="1" applyAlignment="1">
      <alignment horizontal="center"/>
    </xf>
    <xf numFmtId="0" fontId="6" fillId="0" borderId="66" xfId="0" quotePrefix="1" applyFont="1" applyBorder="1" applyAlignment="1">
      <alignment horizontal="center"/>
    </xf>
    <xf numFmtId="49" fontId="56" fillId="7" borderId="28" xfId="0" applyNumberFormat="1" applyFont="1" applyFill="1" applyBorder="1" applyAlignment="1">
      <alignment horizontal="center"/>
    </xf>
    <xf numFmtId="49" fontId="56" fillId="7" borderId="13" xfId="0" applyNumberFormat="1" applyFont="1" applyFill="1" applyBorder="1" applyAlignment="1">
      <alignment horizontal="center"/>
    </xf>
  </cellXfs>
  <cellStyles count="7">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Percent" xfId="2" builtinId="5"/>
    <cellStyle name="Percent 2" xfId="3" xr:uid="{00000000-0005-0000-0000-000006000000}"/>
  </cellStyles>
  <dxfs count="6">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2" defaultPivotStyle="PivotStyleLight16">
    <tableStyle name="Invisible" pivot="0" table="0" count="0" xr9:uid="{14686BA5-A2DB-4A07-9438-F7EDD58622FD}"/>
  </tableStyles>
  <colors>
    <mruColors>
      <color rgb="FF00FF00"/>
      <color rgb="FF0000FF"/>
      <color rgb="FFCCFFCC"/>
      <color rgb="FF009900"/>
      <color rgb="FF00CC66"/>
      <color rgb="FF00FF99"/>
      <color rgb="FF66FF99"/>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57150</xdr:rowOff>
    </xdr:from>
    <xdr:to>
      <xdr:col>6</xdr:col>
      <xdr:colOff>1276350</xdr:colOff>
      <xdr:row>108</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0</xdr:col>
      <xdr:colOff>114300</xdr:colOff>
      <xdr:row>15</xdr:row>
      <xdr:rowOff>34291</xdr:rowOff>
    </xdr:from>
    <xdr:to>
      <xdr:col>6</xdr:col>
      <xdr:colOff>1228725</xdr:colOff>
      <xdr:row>18</xdr:row>
      <xdr:rowOff>41910</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114300" y="3432811"/>
          <a:ext cx="6341745" cy="647699"/>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r>
            <a:rPr lang="en-US" sz="1200" b="0" i="0" u="none" strike="noStrike" baseline="0">
              <a:solidFill>
                <a:srgbClr val="000000"/>
              </a:solidFill>
              <a:latin typeface="Times New Roman"/>
              <a:cs typeface="Times New Roman"/>
            </a:rPr>
            <a:t>Fatigued (-2 to Strenth &amp; Dex; can’t charge or run)</a:t>
          </a:r>
          <a:endParaRPr lang="en-US" sz="1200" b="0" i="0" u="none" strike="noStrike" baseline="0">
            <a:solidFill>
              <a:srgbClr val="FF0000"/>
            </a:solidFill>
            <a:latin typeface="Times New Roman"/>
            <a:cs typeface="Times New Roman"/>
          </a:endParaRPr>
        </a:p>
      </xdr:txBody>
    </xdr:sp>
    <xdr:clientData/>
  </xdr:twoCellAnchor>
  <xdr:twoCellAnchor editAs="oneCell">
    <xdr:from>
      <xdr:col>5</xdr:col>
      <xdr:colOff>47625</xdr:colOff>
      <xdr:row>1</xdr:row>
      <xdr:rowOff>39633</xdr:rowOff>
    </xdr:from>
    <xdr:to>
      <xdr:col>6</xdr:col>
      <xdr:colOff>1276350</xdr:colOff>
      <xdr:row>14</xdr:row>
      <xdr:rowOff>171450</xdr:rowOff>
    </xdr:to>
    <xdr:pic>
      <xdr:nvPicPr>
        <xdr:cNvPr id="5" name="Picture 4" descr="C:\A\Jue\SoF\Images\NPC\Extraplanars\Elementals &amp; Genasi\acid genasi.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411108"/>
          <a:ext cx="2352675" cy="2903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a:extLst>
            <a:ext uri="{FF2B5EF4-FFF2-40B4-BE49-F238E27FC236}">
              <a16:creationId xmlns:a16="http://schemas.microsoft.com/office/drawing/2014/main" id="{00000000-0008-0000-02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47625</xdr:colOff>
      <xdr:row>1</xdr:row>
      <xdr:rowOff>123825</xdr:rowOff>
    </xdr:from>
    <xdr:to>
      <xdr:col>3</xdr:col>
      <xdr:colOff>276225</xdr:colOff>
      <xdr:row>2</xdr:row>
      <xdr:rowOff>66675</xdr:rowOff>
    </xdr:to>
    <xdr:sp macro="" textlink="">
      <xdr:nvSpPr>
        <xdr:cNvPr id="3078" name="Text Box 6" hidden="1">
          <a:extLst>
            <a:ext uri="{FF2B5EF4-FFF2-40B4-BE49-F238E27FC236}">
              <a16:creationId xmlns:a16="http://schemas.microsoft.com/office/drawing/2014/main" id="{00000000-0008-0000-03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0"/>
  <sheetViews>
    <sheetView showGridLines="0" tabSelected="1" zoomScaleNormal="100" workbookViewId="0"/>
  </sheetViews>
  <sheetFormatPr defaultColWidth="13" defaultRowHeight="15.6" x14ac:dyDescent="0.3"/>
  <cols>
    <col min="1" max="1" width="15" style="16" customWidth="1"/>
    <col min="2" max="2" width="10" style="17" customWidth="1"/>
    <col min="3" max="3" width="6.09765625" style="17" customWidth="1"/>
    <col min="4" max="4" width="13.69921875" style="16" bestFit="1" customWidth="1"/>
    <col min="5" max="5" width="9.09765625" style="17" bestFit="1" customWidth="1"/>
    <col min="6" max="6" width="14.69921875" style="16" customWidth="1"/>
    <col min="7" max="7" width="17.09765625" style="17" customWidth="1"/>
    <col min="8" max="16384" width="13" style="1"/>
  </cols>
  <sheetData>
    <row r="1" spans="1:7" ht="29.4" thickTop="1" thickBot="1" x14ac:dyDescent="0.55000000000000004">
      <c r="A1" s="238" t="s">
        <v>155</v>
      </c>
      <c r="B1" s="239" t="s">
        <v>114</v>
      </c>
      <c r="C1" s="240"/>
      <c r="D1" s="241"/>
      <c r="E1" s="242"/>
      <c r="F1" s="241"/>
      <c r="G1" s="243" t="s">
        <v>113</v>
      </c>
    </row>
    <row r="2" spans="1:7" ht="17.399999999999999" thickTop="1" x14ac:dyDescent="0.3">
      <c r="A2" s="2" t="s">
        <v>132</v>
      </c>
      <c r="B2" s="30" t="s">
        <v>119</v>
      </c>
      <c r="C2" s="30"/>
      <c r="D2" s="4" t="s">
        <v>133</v>
      </c>
      <c r="E2" s="39" t="s">
        <v>83</v>
      </c>
      <c r="F2"/>
      <c r="G2" s="5"/>
    </row>
    <row r="3" spans="1:7" ht="16.8" x14ac:dyDescent="0.3">
      <c r="A3" s="2" t="s">
        <v>134</v>
      </c>
      <c r="B3" s="30" t="s">
        <v>85</v>
      </c>
      <c r="C3" s="30"/>
      <c r="D3" s="4" t="s">
        <v>135</v>
      </c>
      <c r="E3" s="39">
        <v>4</v>
      </c>
      <c r="F3" s="4"/>
      <c r="G3" s="5"/>
    </row>
    <row r="4" spans="1:7" ht="16.8" x14ac:dyDescent="0.3">
      <c r="A4" s="2" t="s">
        <v>136</v>
      </c>
      <c r="B4" s="30" t="s">
        <v>124</v>
      </c>
      <c r="C4" s="30"/>
      <c r="D4" s="4" t="s">
        <v>137</v>
      </c>
      <c r="E4" s="39">
        <v>1</v>
      </c>
      <c r="F4" s="4"/>
      <c r="G4" s="5"/>
    </row>
    <row r="5" spans="1:7" ht="16.8" x14ac:dyDescent="0.3">
      <c r="A5" s="2" t="s">
        <v>138</v>
      </c>
      <c r="B5" s="30" t="s">
        <v>115</v>
      </c>
      <c r="C5" s="30"/>
      <c r="D5" s="4" t="s">
        <v>139</v>
      </c>
      <c r="E5" s="39" t="s">
        <v>112</v>
      </c>
      <c r="F5" s="4"/>
      <c r="G5" s="5"/>
    </row>
    <row r="6" spans="1:7" ht="17.399999999999999" thickBot="1" x14ac:dyDescent="0.35">
      <c r="A6" s="2" t="s">
        <v>140</v>
      </c>
      <c r="B6" s="30" t="s">
        <v>165</v>
      </c>
      <c r="C6" s="30"/>
      <c r="D6" s="4" t="s">
        <v>141</v>
      </c>
      <c r="E6" s="39" t="s">
        <v>84</v>
      </c>
      <c r="F6" s="4"/>
      <c r="G6" s="5"/>
    </row>
    <row r="7" spans="1:7" ht="17.399999999999999" thickTop="1" x14ac:dyDescent="0.3">
      <c r="A7" s="193" t="s">
        <v>142</v>
      </c>
      <c r="B7" s="194" t="s">
        <v>109</v>
      </c>
      <c r="C7" s="195"/>
      <c r="D7" s="196" t="s">
        <v>143</v>
      </c>
      <c r="E7" s="237" t="s">
        <v>118</v>
      </c>
      <c r="F7" s="3"/>
      <c r="G7" s="5"/>
    </row>
    <row r="8" spans="1:7" ht="16.8" x14ac:dyDescent="0.3">
      <c r="A8" s="27" t="s">
        <v>144</v>
      </c>
      <c r="B8" s="265">
        <f>16+4</f>
        <v>20</v>
      </c>
      <c r="C8" s="180" t="str">
        <f t="shared" ref="C8:C13" si="0">IF(B8&gt;9.9,CONCATENATE("+",ROUNDDOWN((B8-10)/2,0)),ROUNDUP((B8-10)/2,0))</f>
        <v>+5</v>
      </c>
      <c r="D8" s="69" t="s">
        <v>145</v>
      </c>
      <c r="E8" s="244" t="s">
        <v>125</v>
      </c>
      <c r="F8" s="3"/>
      <c r="G8" s="5"/>
    </row>
    <row r="9" spans="1:7" ht="16.8" x14ac:dyDescent="0.3">
      <c r="A9" s="7" t="s">
        <v>146</v>
      </c>
      <c r="B9" s="52">
        <v>17</v>
      </c>
      <c r="C9" s="38" t="str">
        <f t="shared" si="0"/>
        <v>+3</v>
      </c>
      <c r="D9" s="70" t="s">
        <v>147</v>
      </c>
      <c r="E9" s="42">
        <f>Martial!B13+Equipment!B10</f>
        <v>68.5</v>
      </c>
      <c r="F9" s="3"/>
      <c r="G9" s="5"/>
    </row>
    <row r="10" spans="1:7" ht="16.8" x14ac:dyDescent="0.3">
      <c r="A10" s="25" t="s">
        <v>148</v>
      </c>
      <c r="B10" s="266">
        <f>17+4</f>
        <v>21</v>
      </c>
      <c r="C10" s="31" t="str">
        <f t="shared" si="0"/>
        <v>+5</v>
      </c>
      <c r="D10" s="70" t="s">
        <v>149</v>
      </c>
      <c r="E10" s="40">
        <f>ROUNDUP(((E3*12)*0.75)+(E3*C10),0)</f>
        <v>56</v>
      </c>
      <c r="F10" s="3"/>
      <c r="G10" s="5"/>
    </row>
    <row r="11" spans="1:7" ht="16.8" x14ac:dyDescent="0.3">
      <c r="A11" s="94" t="s">
        <v>150</v>
      </c>
      <c r="B11" s="52">
        <v>10</v>
      </c>
      <c r="C11" s="38" t="str">
        <f t="shared" si="0"/>
        <v>+0</v>
      </c>
      <c r="D11" s="71" t="s">
        <v>151</v>
      </c>
      <c r="E11" s="268">
        <f>10+C9-2</f>
        <v>11</v>
      </c>
      <c r="F11" s="2"/>
      <c r="G11" s="5"/>
    </row>
    <row r="12" spans="1:7" ht="16.8" x14ac:dyDescent="0.3">
      <c r="A12" s="26" t="s">
        <v>152</v>
      </c>
      <c r="B12" s="6">
        <v>10</v>
      </c>
      <c r="C12" s="38" t="str">
        <f t="shared" si="0"/>
        <v>+0</v>
      </c>
      <c r="D12" s="71" t="s">
        <v>154</v>
      </c>
      <c r="E12" s="41">
        <f>E13-C9</f>
        <v>15</v>
      </c>
      <c r="F12" s="3"/>
      <c r="G12" s="5"/>
    </row>
    <row r="13" spans="1:7" ht="17.399999999999999" thickBot="1" x14ac:dyDescent="0.35">
      <c r="A13" s="28" t="s">
        <v>153</v>
      </c>
      <c r="B13" s="53">
        <v>6</v>
      </c>
      <c r="C13" s="32">
        <f t="shared" si="0"/>
        <v>-2</v>
      </c>
      <c r="D13" s="72" t="s">
        <v>156</v>
      </c>
      <c r="E13" s="269">
        <f>E11+SUM(Martial!B10:B11)</f>
        <v>18</v>
      </c>
      <c r="F13" s="3"/>
      <c r="G13" s="5"/>
    </row>
    <row r="14" spans="1:7" s="11" customFormat="1" ht="17.399999999999999" thickTop="1" x14ac:dyDescent="0.3">
      <c r="A14" s="8"/>
      <c r="B14" s="9"/>
      <c r="C14" s="9"/>
      <c r="D14" s="9"/>
      <c r="E14" s="9"/>
      <c r="F14" s="9"/>
      <c r="G14" s="10"/>
    </row>
    <row r="15" spans="1:7" s="11" customFormat="1" ht="16.8" x14ac:dyDescent="0.3">
      <c r="A15" s="50"/>
      <c r="B15" s="12"/>
      <c r="C15" s="12"/>
      <c r="D15" s="12"/>
      <c r="E15" s="12"/>
      <c r="F15" s="12"/>
      <c r="G15" s="51"/>
    </row>
    <row r="16" spans="1:7" s="11" customFormat="1" ht="16.8" x14ac:dyDescent="0.3">
      <c r="A16" s="50"/>
      <c r="B16" s="12"/>
      <c r="C16" s="12"/>
      <c r="D16" s="12"/>
      <c r="E16" s="12"/>
      <c r="F16" s="12"/>
      <c r="G16" s="51"/>
    </row>
    <row r="17" spans="1:7" s="11" customFormat="1" ht="16.8" x14ac:dyDescent="0.3">
      <c r="A17" s="50"/>
      <c r="B17" s="12"/>
      <c r="C17" s="12"/>
      <c r="D17" s="12"/>
      <c r="E17" s="12"/>
      <c r="F17" s="12"/>
      <c r="G17" s="51"/>
    </row>
    <row r="18" spans="1:7" s="11" customFormat="1" ht="16.8" x14ac:dyDescent="0.3">
      <c r="A18" s="50"/>
      <c r="B18" s="12"/>
      <c r="C18" s="12"/>
      <c r="D18" s="12"/>
      <c r="E18" s="12"/>
      <c r="F18" s="12"/>
      <c r="G18" s="51"/>
    </row>
    <row r="19" spans="1:7" s="11" customFormat="1" ht="16.8" x14ac:dyDescent="0.3">
      <c r="A19" s="50"/>
      <c r="B19" s="12"/>
      <c r="C19" s="12"/>
      <c r="D19" s="12"/>
      <c r="E19" s="12"/>
      <c r="F19" s="12"/>
      <c r="G19" s="51"/>
    </row>
    <row r="20" spans="1:7" s="11" customFormat="1" ht="16.8" x14ac:dyDescent="0.3">
      <c r="A20" s="50"/>
      <c r="B20" s="12"/>
      <c r="C20" s="12"/>
      <c r="D20" s="12"/>
      <c r="E20" s="12"/>
      <c r="F20" s="12"/>
      <c r="G20" s="51"/>
    </row>
    <row r="21" spans="1:7" s="11" customFormat="1" ht="16.8" x14ac:dyDescent="0.3">
      <c r="A21" s="50"/>
      <c r="B21" s="12"/>
      <c r="C21" s="12"/>
      <c r="D21" s="12"/>
      <c r="E21" s="12"/>
      <c r="F21" s="12"/>
      <c r="G21" s="51"/>
    </row>
    <row r="22" spans="1:7" s="11" customFormat="1" ht="16.8" x14ac:dyDescent="0.3">
      <c r="A22" s="50"/>
      <c r="B22" s="12"/>
      <c r="C22" s="12"/>
      <c r="D22" s="12"/>
      <c r="E22" s="12"/>
      <c r="F22" s="12"/>
      <c r="G22" s="51"/>
    </row>
    <row r="23" spans="1:7" s="11" customFormat="1" ht="16.8" x14ac:dyDescent="0.3">
      <c r="A23" s="50"/>
      <c r="B23" s="12"/>
      <c r="C23" s="12"/>
      <c r="D23" s="12"/>
      <c r="E23" s="12"/>
      <c r="F23" s="12"/>
      <c r="G23" s="51"/>
    </row>
    <row r="24" spans="1:7" s="11" customFormat="1" ht="16.8" x14ac:dyDescent="0.3">
      <c r="A24" s="50"/>
      <c r="B24" s="12"/>
      <c r="C24" s="12"/>
      <c r="D24" s="12"/>
      <c r="E24" s="12"/>
      <c r="F24" s="12"/>
      <c r="G24" s="51"/>
    </row>
    <row r="25" spans="1:7" s="11" customFormat="1" ht="16.8" x14ac:dyDescent="0.3">
      <c r="A25" s="50"/>
      <c r="B25" s="12"/>
      <c r="C25" s="12"/>
      <c r="D25" s="12"/>
      <c r="E25" s="12"/>
      <c r="F25" s="12"/>
      <c r="G25" s="51"/>
    </row>
    <row r="26" spans="1:7" s="11" customFormat="1" ht="16.8" x14ac:dyDescent="0.3">
      <c r="A26" s="50"/>
      <c r="B26" s="12"/>
      <c r="C26" s="12"/>
      <c r="D26" s="12"/>
      <c r="E26" s="12"/>
      <c r="F26" s="12"/>
      <c r="G26" s="51"/>
    </row>
    <row r="27" spans="1:7" s="11" customFormat="1" ht="16.8" x14ac:dyDescent="0.3">
      <c r="A27" s="50"/>
      <c r="B27" s="12"/>
      <c r="C27" s="12"/>
      <c r="D27" s="12"/>
      <c r="E27" s="12"/>
      <c r="F27" s="12"/>
      <c r="G27" s="51"/>
    </row>
    <row r="28" spans="1:7" s="11" customFormat="1" ht="16.8" x14ac:dyDescent="0.3">
      <c r="A28" s="50"/>
      <c r="B28" s="12"/>
      <c r="C28" s="12"/>
      <c r="D28" s="12"/>
      <c r="E28" s="12"/>
      <c r="F28" s="12"/>
      <c r="G28" s="51"/>
    </row>
    <row r="29" spans="1:7" s="11" customFormat="1" ht="16.8" x14ac:dyDescent="0.3">
      <c r="A29" s="50"/>
      <c r="B29" s="12"/>
      <c r="C29" s="12"/>
      <c r="D29" s="12"/>
      <c r="E29" s="12"/>
      <c r="F29" s="12"/>
      <c r="G29" s="51"/>
    </row>
    <row r="30" spans="1:7" s="11" customFormat="1" ht="16.8" x14ac:dyDescent="0.3">
      <c r="A30" s="50"/>
      <c r="B30" s="12"/>
      <c r="C30" s="12"/>
      <c r="D30" s="12"/>
      <c r="E30" s="12"/>
      <c r="F30" s="12"/>
      <c r="G30" s="51"/>
    </row>
    <row r="31" spans="1:7" s="11" customFormat="1" ht="16.8" x14ac:dyDescent="0.3">
      <c r="A31" s="50"/>
      <c r="B31" s="12"/>
      <c r="C31" s="12"/>
      <c r="D31" s="12"/>
      <c r="E31" s="12"/>
      <c r="F31" s="12"/>
      <c r="G31" s="51"/>
    </row>
    <row r="32" spans="1:7" s="11" customFormat="1" ht="16.8" x14ac:dyDescent="0.3">
      <c r="A32" s="50"/>
      <c r="B32" s="12"/>
      <c r="C32" s="12"/>
      <c r="D32" s="12"/>
      <c r="E32" s="12"/>
      <c r="F32" s="12"/>
      <c r="G32" s="51"/>
    </row>
    <row r="33" spans="1:7" s="11" customFormat="1" ht="16.8" x14ac:dyDescent="0.3">
      <c r="A33" s="50"/>
      <c r="B33" s="12"/>
      <c r="C33" s="12"/>
      <c r="D33" s="12"/>
      <c r="E33" s="12"/>
      <c r="F33" s="12"/>
      <c r="G33" s="51"/>
    </row>
    <row r="34" spans="1:7" s="11" customFormat="1" ht="16.8" x14ac:dyDescent="0.3">
      <c r="A34" s="50"/>
      <c r="B34" s="12"/>
      <c r="C34" s="12"/>
      <c r="D34" s="12"/>
      <c r="E34" s="12"/>
      <c r="F34" s="12"/>
      <c r="G34" s="51"/>
    </row>
    <row r="35" spans="1:7" s="11" customFormat="1" ht="16.8" x14ac:dyDescent="0.3">
      <c r="A35" s="50"/>
      <c r="B35" s="12"/>
      <c r="C35" s="12"/>
      <c r="D35" s="12"/>
      <c r="E35" s="12"/>
      <c r="F35" s="12"/>
      <c r="G35" s="51"/>
    </row>
    <row r="36" spans="1:7" s="11" customFormat="1" ht="16.8" x14ac:dyDescent="0.3">
      <c r="A36" s="50"/>
      <c r="B36" s="12"/>
      <c r="C36" s="12"/>
      <c r="D36" s="12"/>
      <c r="E36" s="12"/>
      <c r="F36" s="12"/>
      <c r="G36" s="51"/>
    </row>
    <row r="37" spans="1:7" s="11" customFormat="1" ht="16.8" x14ac:dyDescent="0.3">
      <c r="A37" s="50"/>
      <c r="B37" s="12"/>
      <c r="C37" s="12"/>
      <c r="D37" s="12"/>
      <c r="E37" s="12"/>
      <c r="F37" s="12"/>
      <c r="G37" s="51"/>
    </row>
    <row r="38" spans="1:7" s="11" customFormat="1" ht="16.8" x14ac:dyDescent="0.3">
      <c r="A38" s="50"/>
      <c r="B38" s="12"/>
      <c r="C38" s="12"/>
      <c r="D38" s="12"/>
      <c r="E38" s="12"/>
      <c r="F38" s="12"/>
      <c r="G38" s="51"/>
    </row>
    <row r="39" spans="1:7" s="11" customFormat="1" ht="16.8" x14ac:dyDescent="0.3">
      <c r="A39" s="50"/>
      <c r="B39" s="12"/>
      <c r="C39" s="12"/>
      <c r="D39" s="12"/>
      <c r="E39" s="12"/>
      <c r="F39" s="12"/>
      <c r="G39" s="51"/>
    </row>
    <row r="40" spans="1:7" s="11" customFormat="1" ht="16.8" x14ac:dyDescent="0.3">
      <c r="A40" s="50"/>
      <c r="B40" s="12"/>
      <c r="C40" s="12"/>
      <c r="D40" s="12"/>
      <c r="E40" s="12"/>
      <c r="F40" s="12"/>
      <c r="G40" s="51"/>
    </row>
    <row r="41" spans="1:7" s="11" customFormat="1" ht="16.8" x14ac:dyDescent="0.3">
      <c r="A41" s="50"/>
      <c r="B41" s="12"/>
      <c r="C41" s="12"/>
      <c r="D41" s="12"/>
      <c r="E41" s="12"/>
      <c r="F41" s="12"/>
      <c r="G41" s="51"/>
    </row>
    <row r="42" spans="1:7" s="11" customFormat="1" ht="16.8" x14ac:dyDescent="0.3">
      <c r="A42" s="50"/>
      <c r="B42" s="12"/>
      <c r="C42" s="12"/>
      <c r="D42" s="12"/>
      <c r="E42" s="12"/>
      <c r="F42" s="12"/>
      <c r="G42" s="51"/>
    </row>
    <row r="43" spans="1:7" s="11" customFormat="1" ht="16.8" x14ac:dyDescent="0.3">
      <c r="A43" s="50"/>
      <c r="B43" s="12"/>
      <c r="C43" s="12"/>
      <c r="D43" s="12"/>
      <c r="E43" s="12"/>
      <c r="F43" s="12"/>
      <c r="G43" s="51"/>
    </row>
    <row r="44" spans="1:7" s="11" customFormat="1" ht="16.8" x14ac:dyDescent="0.3">
      <c r="A44" s="50"/>
      <c r="B44" s="12"/>
      <c r="C44" s="12"/>
      <c r="D44" s="12"/>
      <c r="E44" s="12"/>
      <c r="F44" s="12"/>
      <c r="G44" s="51"/>
    </row>
    <row r="45" spans="1:7" s="11" customFormat="1" ht="16.8" x14ac:dyDescent="0.3">
      <c r="A45" s="50"/>
      <c r="B45" s="12"/>
      <c r="C45" s="12"/>
      <c r="D45" s="12"/>
      <c r="E45" s="12"/>
      <c r="F45" s="12"/>
      <c r="G45" s="51"/>
    </row>
    <row r="46" spans="1:7" s="11" customFormat="1" ht="16.8" x14ac:dyDescent="0.3">
      <c r="A46" s="50"/>
      <c r="B46" s="12"/>
      <c r="C46" s="12"/>
      <c r="D46" s="12"/>
      <c r="E46" s="12"/>
      <c r="F46" s="12"/>
      <c r="G46" s="51"/>
    </row>
    <row r="47" spans="1:7" s="11" customFormat="1" ht="16.8" x14ac:dyDescent="0.3">
      <c r="A47" s="50"/>
      <c r="B47" s="12"/>
      <c r="C47" s="12"/>
      <c r="D47" s="12"/>
      <c r="E47" s="12"/>
      <c r="F47" s="12"/>
      <c r="G47" s="51"/>
    </row>
    <row r="48" spans="1:7" s="11" customFormat="1" ht="16.8" x14ac:dyDescent="0.3">
      <c r="A48" s="50"/>
      <c r="B48" s="12"/>
      <c r="C48" s="12"/>
      <c r="D48" s="12"/>
      <c r="E48" s="12"/>
      <c r="F48" s="12"/>
      <c r="G48" s="51"/>
    </row>
    <row r="49" spans="1:7" s="11" customFormat="1" ht="16.8" x14ac:dyDescent="0.3">
      <c r="A49" s="50"/>
      <c r="B49" s="12"/>
      <c r="C49" s="12"/>
      <c r="D49" s="12"/>
      <c r="E49" s="12"/>
      <c r="F49" s="12"/>
      <c r="G49" s="51"/>
    </row>
    <row r="50" spans="1:7" s="11" customFormat="1" ht="16.8" x14ac:dyDescent="0.3">
      <c r="A50" s="50"/>
      <c r="B50" s="12"/>
      <c r="C50" s="12"/>
      <c r="D50" s="12"/>
      <c r="E50" s="12"/>
      <c r="F50" s="12"/>
      <c r="G50" s="51"/>
    </row>
    <row r="51" spans="1:7" s="11" customFormat="1" ht="16.8" x14ac:dyDescent="0.3">
      <c r="A51" s="50"/>
      <c r="B51" s="12"/>
      <c r="C51" s="12"/>
      <c r="D51" s="12"/>
      <c r="E51" s="12"/>
      <c r="F51" s="12"/>
      <c r="G51" s="51"/>
    </row>
    <row r="52" spans="1:7" s="11" customFormat="1" ht="16.8" x14ac:dyDescent="0.3">
      <c r="A52" s="50"/>
      <c r="B52" s="12"/>
      <c r="C52" s="12"/>
      <c r="D52" s="12"/>
      <c r="E52" s="12"/>
      <c r="F52" s="12"/>
      <c r="G52" s="51"/>
    </row>
    <row r="53" spans="1:7" s="11" customFormat="1" ht="16.8" x14ac:dyDescent="0.3">
      <c r="A53" s="50"/>
      <c r="B53" s="12"/>
      <c r="C53" s="12"/>
      <c r="D53" s="12"/>
      <c r="E53" s="12"/>
      <c r="F53" s="12"/>
      <c r="G53" s="51"/>
    </row>
    <row r="54" spans="1:7" s="11" customFormat="1" ht="16.8" x14ac:dyDescent="0.3">
      <c r="A54" s="50"/>
      <c r="B54" s="12"/>
      <c r="C54" s="12"/>
      <c r="D54" s="12"/>
      <c r="E54" s="12"/>
      <c r="F54" s="12"/>
      <c r="G54" s="51"/>
    </row>
    <row r="55" spans="1:7" s="11" customFormat="1" ht="16.8" x14ac:dyDescent="0.3">
      <c r="A55" s="50"/>
      <c r="B55" s="12"/>
      <c r="C55" s="12"/>
      <c r="D55" s="12"/>
      <c r="E55" s="12"/>
      <c r="F55" s="12"/>
      <c r="G55" s="51"/>
    </row>
    <row r="56" spans="1:7" s="11" customFormat="1" ht="16.8" x14ac:dyDescent="0.3">
      <c r="A56" s="50"/>
      <c r="B56" s="12"/>
      <c r="C56" s="12"/>
      <c r="D56" s="12"/>
      <c r="E56" s="12"/>
      <c r="F56" s="12"/>
      <c r="G56" s="51"/>
    </row>
    <row r="57" spans="1:7" s="11" customFormat="1" ht="16.8" x14ac:dyDescent="0.3">
      <c r="A57" s="50"/>
      <c r="B57" s="12"/>
      <c r="C57" s="12"/>
      <c r="D57" s="12"/>
      <c r="E57" s="12"/>
      <c r="F57" s="12"/>
      <c r="G57" s="51"/>
    </row>
    <row r="58" spans="1:7" s="11" customFormat="1" ht="16.8" x14ac:dyDescent="0.3">
      <c r="A58" s="50"/>
      <c r="B58" s="12"/>
      <c r="C58" s="12"/>
      <c r="D58" s="12"/>
      <c r="E58" s="12"/>
      <c r="F58" s="12"/>
      <c r="G58" s="51"/>
    </row>
    <row r="59" spans="1:7" s="11" customFormat="1" ht="16.8" x14ac:dyDescent="0.3">
      <c r="A59" s="50"/>
      <c r="B59" s="12"/>
      <c r="C59" s="12"/>
      <c r="D59" s="12"/>
      <c r="E59" s="12"/>
      <c r="F59" s="12"/>
      <c r="G59" s="51"/>
    </row>
    <row r="60" spans="1:7" s="11" customFormat="1" ht="16.8" x14ac:dyDescent="0.3">
      <c r="A60" s="50"/>
      <c r="B60" s="12"/>
      <c r="C60" s="12"/>
      <c r="D60" s="12"/>
      <c r="E60" s="12"/>
      <c r="F60" s="12"/>
      <c r="G60" s="51"/>
    </row>
    <row r="61" spans="1:7" s="11" customFormat="1" ht="16.8" x14ac:dyDescent="0.3">
      <c r="A61" s="50"/>
      <c r="B61" s="12"/>
      <c r="C61" s="12"/>
      <c r="D61" s="12"/>
      <c r="E61" s="12"/>
      <c r="F61" s="12"/>
      <c r="G61" s="51"/>
    </row>
    <row r="62" spans="1:7" s="11" customFormat="1" ht="16.8" x14ac:dyDescent="0.3">
      <c r="A62" s="50"/>
      <c r="B62" s="12"/>
      <c r="C62" s="12"/>
      <c r="D62" s="12"/>
      <c r="E62" s="12"/>
      <c r="F62" s="12"/>
      <c r="G62" s="51"/>
    </row>
    <row r="63" spans="1:7" s="11" customFormat="1" ht="16.8" x14ac:dyDescent="0.3">
      <c r="A63" s="50"/>
      <c r="B63" s="12"/>
      <c r="C63" s="12"/>
      <c r="D63" s="12"/>
      <c r="E63" s="12"/>
      <c r="F63" s="12"/>
      <c r="G63" s="51"/>
    </row>
    <row r="64" spans="1:7" s="11" customFormat="1" ht="16.8" x14ac:dyDescent="0.3">
      <c r="A64" s="50"/>
      <c r="B64" s="12"/>
      <c r="C64" s="12"/>
      <c r="D64" s="12"/>
      <c r="E64" s="12"/>
      <c r="F64" s="12"/>
      <c r="G64" s="51"/>
    </row>
    <row r="65" spans="1:7" s="11" customFormat="1" ht="16.8" x14ac:dyDescent="0.3">
      <c r="A65" s="50"/>
      <c r="B65" s="12"/>
      <c r="C65" s="12"/>
      <c r="D65" s="12"/>
      <c r="E65" s="12"/>
      <c r="F65" s="12"/>
      <c r="G65" s="51"/>
    </row>
    <row r="66" spans="1:7" s="11" customFormat="1" ht="16.8" x14ac:dyDescent="0.3">
      <c r="A66" s="50"/>
      <c r="B66" s="12"/>
      <c r="C66" s="12"/>
      <c r="D66" s="12"/>
      <c r="E66" s="12"/>
      <c r="F66" s="12"/>
      <c r="G66" s="51"/>
    </row>
    <row r="67" spans="1:7" s="11" customFormat="1" ht="16.8" x14ac:dyDescent="0.3">
      <c r="A67" s="50"/>
      <c r="B67" s="12"/>
      <c r="C67" s="12"/>
      <c r="D67" s="12"/>
      <c r="E67" s="12"/>
      <c r="F67" s="12"/>
      <c r="G67" s="51"/>
    </row>
    <row r="68" spans="1:7" s="11" customFormat="1" ht="16.8" x14ac:dyDescent="0.3">
      <c r="A68" s="50"/>
      <c r="B68" s="12"/>
      <c r="C68" s="12"/>
      <c r="D68" s="12"/>
      <c r="E68" s="12"/>
      <c r="F68" s="12"/>
      <c r="G68" s="51"/>
    </row>
    <row r="69" spans="1:7" s="11" customFormat="1" ht="16.8" x14ac:dyDescent="0.3">
      <c r="A69" s="50"/>
      <c r="B69" s="12"/>
      <c r="C69" s="12"/>
      <c r="D69" s="12"/>
      <c r="E69" s="12"/>
      <c r="F69" s="12"/>
      <c r="G69" s="51"/>
    </row>
    <row r="70" spans="1:7" s="11" customFormat="1" ht="16.8" x14ac:dyDescent="0.3">
      <c r="A70" s="50"/>
      <c r="B70" s="12"/>
      <c r="C70" s="12"/>
      <c r="D70" s="12"/>
      <c r="E70" s="12"/>
      <c r="F70" s="12"/>
      <c r="G70" s="51"/>
    </row>
    <row r="71" spans="1:7" s="11" customFormat="1" ht="16.8" x14ac:dyDescent="0.3">
      <c r="A71" s="50"/>
      <c r="B71" s="12"/>
      <c r="C71" s="12"/>
      <c r="D71" s="12"/>
      <c r="E71" s="12"/>
      <c r="F71" s="12"/>
      <c r="G71" s="51"/>
    </row>
    <row r="72" spans="1:7" s="11" customFormat="1" ht="16.8" x14ac:dyDescent="0.3">
      <c r="A72" s="50"/>
      <c r="B72" s="12"/>
      <c r="C72" s="12"/>
      <c r="D72" s="12"/>
      <c r="E72" s="12"/>
      <c r="F72" s="12"/>
      <c r="G72" s="51"/>
    </row>
    <row r="73" spans="1:7" s="11" customFormat="1" ht="16.8" x14ac:dyDescent="0.3">
      <c r="A73" s="50"/>
      <c r="B73" s="12"/>
      <c r="C73" s="12"/>
      <c r="D73" s="12"/>
      <c r="E73" s="12"/>
      <c r="F73" s="12"/>
      <c r="G73" s="51"/>
    </row>
    <row r="74" spans="1:7" s="11" customFormat="1" ht="16.8" x14ac:dyDescent="0.3">
      <c r="A74" s="50"/>
      <c r="B74" s="12"/>
      <c r="C74" s="12"/>
      <c r="D74" s="12"/>
      <c r="E74" s="12"/>
      <c r="F74" s="12"/>
      <c r="G74" s="51"/>
    </row>
    <row r="75" spans="1:7" s="11" customFormat="1" ht="16.8" x14ac:dyDescent="0.3">
      <c r="A75" s="50"/>
      <c r="B75" s="12"/>
      <c r="C75" s="12"/>
      <c r="D75" s="12"/>
      <c r="E75" s="12"/>
      <c r="F75" s="12"/>
      <c r="G75" s="51"/>
    </row>
    <row r="76" spans="1:7" s="11" customFormat="1" ht="16.8" x14ac:dyDescent="0.3">
      <c r="A76" s="50"/>
      <c r="B76" s="12"/>
      <c r="C76" s="12"/>
      <c r="D76" s="12"/>
      <c r="E76" s="12"/>
      <c r="F76" s="12"/>
      <c r="G76" s="51"/>
    </row>
    <row r="77" spans="1:7" s="11" customFormat="1" ht="16.8" x14ac:dyDescent="0.3">
      <c r="A77" s="50"/>
      <c r="B77" s="12"/>
      <c r="C77" s="12"/>
      <c r="D77" s="12"/>
      <c r="E77" s="12"/>
      <c r="F77" s="12"/>
      <c r="G77" s="51"/>
    </row>
    <row r="78" spans="1:7" s="11" customFormat="1" ht="16.8" x14ac:dyDescent="0.3">
      <c r="A78" s="50"/>
      <c r="B78" s="12"/>
      <c r="C78" s="12"/>
      <c r="D78" s="12"/>
      <c r="E78" s="12"/>
      <c r="F78" s="12"/>
      <c r="G78" s="51"/>
    </row>
    <row r="79" spans="1:7" s="11" customFormat="1" ht="16.8" x14ac:dyDescent="0.3">
      <c r="A79" s="50"/>
      <c r="B79" s="12"/>
      <c r="C79" s="12"/>
      <c r="D79" s="12"/>
      <c r="E79" s="12"/>
      <c r="F79" s="12"/>
      <c r="G79" s="51"/>
    </row>
    <row r="80" spans="1:7" s="11" customFormat="1" ht="16.8" x14ac:dyDescent="0.3">
      <c r="A80" s="50"/>
      <c r="B80" s="12"/>
      <c r="C80" s="12"/>
      <c r="D80" s="12"/>
      <c r="E80" s="12"/>
      <c r="F80" s="12"/>
      <c r="G80" s="51"/>
    </row>
    <row r="81" spans="1:7" s="11" customFormat="1" ht="16.8" x14ac:dyDescent="0.3">
      <c r="A81" s="50"/>
      <c r="B81" s="12"/>
      <c r="C81" s="12"/>
      <c r="D81" s="12"/>
      <c r="E81" s="12"/>
      <c r="F81" s="12"/>
      <c r="G81" s="51"/>
    </row>
    <row r="82" spans="1:7" s="11" customFormat="1" ht="16.8" x14ac:dyDescent="0.3">
      <c r="A82" s="50"/>
      <c r="B82" s="12"/>
      <c r="C82" s="12"/>
      <c r="D82" s="12"/>
      <c r="E82" s="12"/>
      <c r="F82" s="12"/>
      <c r="G82" s="51"/>
    </row>
    <row r="83" spans="1:7" s="11" customFormat="1" ht="16.8" x14ac:dyDescent="0.3">
      <c r="A83" s="50"/>
      <c r="B83" s="12"/>
      <c r="C83" s="12"/>
      <c r="D83" s="12"/>
      <c r="E83" s="12"/>
      <c r="F83" s="12"/>
      <c r="G83" s="51"/>
    </row>
    <row r="84" spans="1:7" s="11" customFormat="1" ht="16.8" x14ac:dyDescent="0.3">
      <c r="A84" s="50"/>
      <c r="B84" s="12"/>
      <c r="C84" s="12"/>
      <c r="D84" s="12"/>
      <c r="E84" s="12"/>
      <c r="F84" s="12"/>
      <c r="G84" s="51"/>
    </row>
    <row r="85" spans="1:7" s="11" customFormat="1" ht="16.8" x14ac:dyDescent="0.3">
      <c r="A85" s="50"/>
      <c r="B85" s="12"/>
      <c r="C85" s="12"/>
      <c r="D85" s="12"/>
      <c r="E85" s="12"/>
      <c r="F85" s="12"/>
      <c r="G85" s="51"/>
    </row>
    <row r="86" spans="1:7" s="11" customFormat="1" ht="16.8" x14ac:dyDescent="0.3">
      <c r="A86" s="50"/>
      <c r="B86" s="12"/>
      <c r="C86" s="12"/>
      <c r="D86" s="12"/>
      <c r="E86" s="12"/>
      <c r="F86" s="12"/>
      <c r="G86" s="51"/>
    </row>
    <row r="87" spans="1:7" s="11" customFormat="1" ht="16.8" x14ac:dyDescent="0.3">
      <c r="A87" s="50"/>
      <c r="B87" s="12"/>
      <c r="C87" s="12"/>
      <c r="D87" s="12"/>
      <c r="E87" s="12"/>
      <c r="F87" s="12"/>
      <c r="G87" s="51"/>
    </row>
    <row r="88" spans="1:7" s="11" customFormat="1" ht="16.8" x14ac:dyDescent="0.3">
      <c r="A88" s="50"/>
      <c r="B88" s="12"/>
      <c r="C88" s="12"/>
      <c r="D88" s="12"/>
      <c r="E88" s="12"/>
      <c r="F88" s="12"/>
      <c r="G88" s="51"/>
    </row>
    <row r="89" spans="1:7" s="11" customFormat="1" ht="16.8" x14ac:dyDescent="0.3">
      <c r="A89" s="50"/>
      <c r="B89" s="12"/>
      <c r="C89" s="12"/>
      <c r="D89" s="12"/>
      <c r="E89" s="12"/>
      <c r="F89" s="12"/>
      <c r="G89" s="51"/>
    </row>
    <row r="90" spans="1:7" s="11" customFormat="1" ht="16.8" x14ac:dyDescent="0.3">
      <c r="A90" s="50"/>
      <c r="B90" s="12"/>
      <c r="C90" s="12"/>
      <c r="D90" s="12"/>
      <c r="E90" s="12"/>
      <c r="F90" s="12"/>
      <c r="G90" s="51"/>
    </row>
    <row r="91" spans="1:7" s="11" customFormat="1" ht="16.8" x14ac:dyDescent="0.3">
      <c r="A91" s="50"/>
      <c r="B91" s="12"/>
      <c r="C91" s="12"/>
      <c r="D91" s="12"/>
      <c r="E91" s="12"/>
      <c r="F91" s="12"/>
      <c r="G91" s="51"/>
    </row>
    <row r="92" spans="1:7" s="11" customFormat="1" ht="16.8" x14ac:dyDescent="0.3">
      <c r="A92" s="50"/>
      <c r="B92" s="12"/>
      <c r="C92" s="12"/>
      <c r="D92" s="12"/>
      <c r="E92" s="12"/>
      <c r="F92" s="12"/>
      <c r="G92" s="51"/>
    </row>
    <row r="93" spans="1:7" s="11" customFormat="1" ht="16.8" x14ac:dyDescent="0.3">
      <c r="A93" s="50"/>
      <c r="B93" s="12"/>
      <c r="C93" s="12"/>
      <c r="D93" s="12"/>
      <c r="E93" s="12"/>
      <c r="F93" s="12"/>
      <c r="G93" s="51"/>
    </row>
    <row r="94" spans="1:7" s="11" customFormat="1" ht="16.8" x14ac:dyDescent="0.3">
      <c r="A94" s="50"/>
      <c r="B94" s="12"/>
      <c r="C94" s="12"/>
      <c r="D94" s="12"/>
      <c r="E94" s="12"/>
      <c r="F94" s="12"/>
      <c r="G94" s="51"/>
    </row>
    <row r="95" spans="1:7" s="11" customFormat="1" ht="16.8" x14ac:dyDescent="0.3">
      <c r="A95" s="50"/>
      <c r="B95" s="12"/>
      <c r="C95" s="12"/>
      <c r="D95" s="12"/>
      <c r="E95" s="12"/>
      <c r="F95" s="12"/>
      <c r="G95" s="51"/>
    </row>
    <row r="96" spans="1:7" s="11" customFormat="1" ht="16.8" x14ac:dyDescent="0.3">
      <c r="A96" s="50"/>
      <c r="B96" s="12"/>
      <c r="C96" s="12"/>
      <c r="D96" s="12"/>
      <c r="E96" s="12"/>
      <c r="F96" s="12"/>
      <c r="G96" s="51"/>
    </row>
    <row r="97" spans="1:8" s="11" customFormat="1" ht="16.8" x14ac:dyDescent="0.3">
      <c r="A97" s="50"/>
      <c r="B97" s="12"/>
      <c r="C97" s="12"/>
      <c r="D97" s="12"/>
      <c r="E97" s="12"/>
      <c r="F97" s="12"/>
      <c r="G97" s="51"/>
    </row>
    <row r="98" spans="1:8" s="11" customFormat="1" ht="16.8" x14ac:dyDescent="0.3">
      <c r="A98" s="50"/>
      <c r="B98" s="12"/>
      <c r="C98" s="12"/>
      <c r="D98" s="12"/>
      <c r="E98" s="12"/>
      <c r="F98" s="12"/>
      <c r="G98" s="51"/>
    </row>
    <row r="99" spans="1:8" s="11" customFormat="1" ht="16.8" x14ac:dyDescent="0.3">
      <c r="A99" s="50"/>
      <c r="B99" s="12"/>
      <c r="C99" s="12"/>
      <c r="D99" s="12"/>
      <c r="E99" s="12"/>
      <c r="F99" s="12"/>
      <c r="G99" s="51"/>
    </row>
    <row r="100" spans="1:8" s="11" customFormat="1" ht="16.8" x14ac:dyDescent="0.3">
      <c r="A100" s="50"/>
      <c r="B100" s="12"/>
      <c r="C100" s="12"/>
      <c r="D100" s="12"/>
      <c r="E100" s="12"/>
      <c r="F100" s="12"/>
      <c r="G100" s="51"/>
    </row>
    <row r="101" spans="1:8" s="11" customFormat="1" ht="16.8" x14ac:dyDescent="0.3">
      <c r="A101" s="50"/>
      <c r="B101" s="12"/>
      <c r="C101" s="12"/>
      <c r="D101" s="12"/>
      <c r="E101" s="12"/>
      <c r="F101" s="12"/>
      <c r="G101" s="51"/>
    </row>
    <row r="102" spans="1:8" s="11" customFormat="1" ht="16.8" x14ac:dyDescent="0.3">
      <c r="A102" s="50"/>
      <c r="B102" s="12"/>
      <c r="C102" s="12"/>
      <c r="D102" s="12"/>
      <c r="E102" s="12"/>
      <c r="F102" s="12"/>
      <c r="G102" s="51"/>
    </row>
    <row r="103" spans="1:8" s="11" customFormat="1" ht="16.8" x14ac:dyDescent="0.3">
      <c r="A103" s="50"/>
      <c r="B103" s="12"/>
      <c r="C103" s="12"/>
      <c r="D103" s="12"/>
      <c r="E103" s="12"/>
      <c r="F103" s="12"/>
      <c r="G103" s="51"/>
    </row>
    <row r="104" spans="1:8" s="11" customFormat="1" ht="16.8" x14ac:dyDescent="0.3">
      <c r="A104" s="50"/>
      <c r="B104" s="12"/>
      <c r="C104" s="12"/>
      <c r="D104" s="12"/>
      <c r="E104" s="12"/>
      <c r="F104" s="12"/>
      <c r="G104" s="51"/>
    </row>
    <row r="105" spans="1:8" s="11" customFormat="1" ht="16.8" x14ac:dyDescent="0.3">
      <c r="A105" s="50"/>
      <c r="B105" s="12"/>
      <c r="C105" s="12"/>
      <c r="D105" s="12"/>
      <c r="E105" s="12"/>
      <c r="F105" s="12"/>
      <c r="G105" s="51"/>
    </row>
    <row r="106" spans="1:8" s="11" customFormat="1" ht="16.8" x14ac:dyDescent="0.3">
      <c r="A106" s="50"/>
      <c r="B106" s="12"/>
      <c r="C106" s="12"/>
      <c r="D106" s="12"/>
      <c r="E106" s="12"/>
      <c r="F106" s="12"/>
      <c r="G106" s="51"/>
    </row>
    <row r="107" spans="1:8" s="11" customFormat="1" ht="16.8" x14ac:dyDescent="0.3">
      <c r="A107" s="50"/>
      <c r="B107" s="12"/>
      <c r="C107" s="12"/>
      <c r="D107" s="12"/>
      <c r="E107" s="12"/>
      <c r="F107" s="12"/>
      <c r="G107" s="51"/>
    </row>
    <row r="108" spans="1:8" s="11" customFormat="1" ht="16.8" x14ac:dyDescent="0.3">
      <c r="A108" s="50"/>
      <c r="B108" s="12"/>
      <c r="C108" s="12"/>
      <c r="D108" s="12"/>
      <c r="E108" s="12"/>
      <c r="F108" s="12"/>
      <c r="G108" s="51"/>
    </row>
    <row r="109" spans="1:8" ht="17.399999999999999" thickBot="1" x14ac:dyDescent="0.35">
      <c r="A109" s="13"/>
      <c r="B109" s="14"/>
      <c r="C109" s="14"/>
      <c r="D109" s="14"/>
      <c r="E109" s="14"/>
      <c r="F109" s="14"/>
      <c r="G109" s="15"/>
      <c r="H109" s="11"/>
    </row>
    <row r="110" spans="1:8" ht="16.2" thickTop="1" x14ac:dyDescent="0.3"/>
  </sheetData>
  <phoneticPr fontId="0" type="noConversion"/>
  <conditionalFormatting sqref="E9">
    <cfRule type="cellIs" dxfId="5" priority="4" stopIfTrue="1" operator="greaterThan">
      <formula>116</formula>
    </cfRule>
    <cfRule type="cellIs" dxfId="4"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showGridLines="0" workbookViewId="0">
      <pane ySplit="2" topLeftCell="A3" activePane="bottomLeft" state="frozen"/>
      <selection pane="bottomLeft" activeCell="A3" sqref="A3"/>
    </sheetView>
  </sheetViews>
  <sheetFormatPr defaultColWidth="13" defaultRowHeight="15.6" x14ac:dyDescent="0.3"/>
  <cols>
    <col min="1" max="1" width="23.19921875" style="16" bestFit="1" customWidth="1"/>
    <col min="2" max="2" width="5.8984375" style="16" bestFit="1" customWidth="1"/>
    <col min="3" max="3" width="7.59765625" style="17" hidden="1" customWidth="1"/>
    <col min="4" max="4" width="5.8984375" style="17" hidden="1" customWidth="1"/>
    <col min="5" max="5" width="9.19921875" style="17" bestFit="1" customWidth="1"/>
    <col min="6" max="6" width="8.19921875" style="17" bestFit="1" customWidth="1"/>
    <col min="7" max="7" width="6" style="17" bestFit="1" customWidth="1"/>
    <col min="8" max="8" width="5.19921875" style="17" bestFit="1" customWidth="1"/>
    <col min="9" max="9" width="6.8984375" style="17" bestFit="1" customWidth="1"/>
    <col min="10" max="10" width="19.5" style="16" bestFit="1" customWidth="1"/>
    <col min="11" max="16384" width="13" style="1"/>
  </cols>
  <sheetData>
    <row r="1" spans="1:10" ht="23.4" thickBot="1" x14ac:dyDescent="0.45">
      <c r="A1" s="29" t="s">
        <v>9</v>
      </c>
      <c r="B1" s="18"/>
      <c r="C1" s="18"/>
      <c r="D1" s="18"/>
      <c r="E1" s="18"/>
      <c r="F1" s="18"/>
      <c r="G1" s="18"/>
      <c r="H1" s="18"/>
      <c r="I1" s="18"/>
      <c r="J1" s="18"/>
    </row>
    <row r="2" spans="1:10" s="11" customFormat="1" ht="34.200000000000003" thickBot="1" x14ac:dyDescent="0.35">
      <c r="A2" s="189" t="s">
        <v>0</v>
      </c>
      <c r="B2" s="190" t="s">
        <v>23</v>
      </c>
      <c r="C2" s="190" t="s">
        <v>30</v>
      </c>
      <c r="D2" s="190" t="s">
        <v>22</v>
      </c>
      <c r="E2" s="191" t="s">
        <v>55</v>
      </c>
      <c r="F2" s="191" t="s">
        <v>31</v>
      </c>
      <c r="G2" s="190" t="s">
        <v>57</v>
      </c>
      <c r="H2" s="252" t="s">
        <v>105</v>
      </c>
      <c r="I2" s="190" t="s">
        <v>71</v>
      </c>
      <c r="J2" s="192" t="s">
        <v>1</v>
      </c>
    </row>
    <row r="3" spans="1:10" s="11" customFormat="1" ht="16.8" x14ac:dyDescent="0.3">
      <c r="A3" s="181" t="s">
        <v>59</v>
      </c>
      <c r="B3" s="182">
        <v>4</v>
      </c>
      <c r="C3" s="47" t="s">
        <v>25</v>
      </c>
      <c r="D3" s="47" t="str">
        <f>IF(C3="Str",'Personal File'!$C$8,IF(C3="Dex",'Personal File'!$C$9,IF(C3="Con",'Personal File'!$C$10,IF(C3="Int",'Personal File'!$C$11,IF(C3="Wis",'Personal File'!$C$12,IF(C3="Cha",'Personal File'!$C$13))))))</f>
        <v>+5</v>
      </c>
      <c r="E3" s="253" t="str">
        <f t="shared" ref="E3:E5" si="0">CONCATENATE(C3," (",D3,")")</f>
        <v>Con (+5)</v>
      </c>
      <c r="F3" s="47">
        <v>0</v>
      </c>
      <c r="G3" s="254">
        <f t="shared" ref="G3:G41" si="1">B3+D3+F3</f>
        <v>9</v>
      </c>
      <c r="H3" s="183">
        <f t="shared" ref="H3:H5" ca="1" si="2">RANDBETWEEN(1,20)</f>
        <v>5</v>
      </c>
      <c r="I3" s="255">
        <f t="shared" ref="I3:I5" ca="1" si="3">SUM(G3:H3)</f>
        <v>14</v>
      </c>
      <c r="J3" s="235"/>
    </row>
    <row r="4" spans="1:10" s="11" customFormat="1" ht="16.8" x14ac:dyDescent="0.3">
      <c r="A4" s="184" t="s">
        <v>60</v>
      </c>
      <c r="B4" s="182">
        <v>1</v>
      </c>
      <c r="C4" s="47" t="s">
        <v>28</v>
      </c>
      <c r="D4" s="47" t="str">
        <f>IF(C4="Str",'Personal File'!$C$8,IF(C4="Dex",'Personal File'!$C$9,IF(C4="Con",'Personal File'!$C$10,IF(C4="Int",'Personal File'!$C$11,IF(C4="Wis",'Personal File'!$C$12,IF(C4="Cha",'Personal File'!$C$13))))))</f>
        <v>+3</v>
      </c>
      <c r="E4" s="141" t="str">
        <f t="shared" si="0"/>
        <v>Dex (+3)</v>
      </c>
      <c r="F4" s="47">
        <v>0</v>
      </c>
      <c r="G4" s="254">
        <f t="shared" si="1"/>
        <v>4</v>
      </c>
      <c r="H4" s="183">
        <f t="shared" ca="1" si="2"/>
        <v>17</v>
      </c>
      <c r="I4" s="255">
        <f t="shared" ca="1" si="3"/>
        <v>21</v>
      </c>
      <c r="J4" s="236" t="s">
        <v>111</v>
      </c>
    </row>
    <row r="5" spans="1:10" s="11" customFormat="1" ht="16.8" x14ac:dyDescent="0.3">
      <c r="A5" s="185" t="s">
        <v>61</v>
      </c>
      <c r="B5" s="186">
        <v>1</v>
      </c>
      <c r="C5" s="187" t="s">
        <v>27</v>
      </c>
      <c r="D5" s="187" t="str">
        <f>IF(C5="Str",'Personal File'!$C$8,IF(C5="Dex",'Personal File'!$C$9,IF(C5="Con",'Personal File'!$C$10,IF(C5="Int",'Personal File'!$C$11,IF(C5="Wis",'Personal File'!$C$12,IF(C5="Cha",'Personal File'!$C$13))))))</f>
        <v>+0</v>
      </c>
      <c r="E5" s="256" t="str">
        <f t="shared" si="0"/>
        <v>Wis (+0)</v>
      </c>
      <c r="F5" s="187">
        <v>0</v>
      </c>
      <c r="G5" s="257">
        <f t="shared" si="1"/>
        <v>1</v>
      </c>
      <c r="H5" s="188">
        <f t="shared" ca="1" si="2"/>
        <v>2</v>
      </c>
      <c r="I5" s="258">
        <f t="shared" ca="1" si="3"/>
        <v>3</v>
      </c>
      <c r="J5" s="267" t="s">
        <v>162</v>
      </c>
    </row>
    <row r="6" spans="1:10" s="33" customFormat="1" ht="16.8" x14ac:dyDescent="0.3">
      <c r="A6" s="134" t="s">
        <v>32</v>
      </c>
      <c r="B6" s="47">
        <v>0</v>
      </c>
      <c r="C6" s="135" t="s">
        <v>26</v>
      </c>
      <c r="D6" s="136" t="str">
        <f>IF(C6="Str",'Personal File'!$C$8,IF(C6="Dex",'Personal File'!$C$9,IF(C6="Con",'Personal File'!$C$10,IF(C6="Int",'Personal File'!$C$11,IF(C6="Wis",'Personal File'!$C$12,IF(C6="Cha",'Personal File'!$C$13))))))</f>
        <v>+0</v>
      </c>
      <c r="E6" s="137" t="str">
        <f t="shared" ref="E6:E41" si="4">CONCATENATE(C6," (",D6,")")</f>
        <v>Int (+0)</v>
      </c>
      <c r="F6" s="48" t="s">
        <v>56</v>
      </c>
      <c r="G6" s="48">
        <f t="shared" si="1"/>
        <v>0</v>
      </c>
      <c r="H6" s="183">
        <f ca="1">RANDBETWEEN(1,20)</f>
        <v>15</v>
      </c>
      <c r="I6" s="48">
        <f t="shared" ref="I6:I7" ca="1" si="5">SUM(G6:H6)</f>
        <v>15</v>
      </c>
      <c r="J6" s="49"/>
    </row>
    <row r="7" spans="1:10" s="37" customFormat="1" ht="16.8" x14ac:dyDescent="0.3">
      <c r="A7" s="138" t="s">
        <v>33</v>
      </c>
      <c r="B7" s="47">
        <v>0</v>
      </c>
      <c r="C7" s="139" t="s">
        <v>28</v>
      </c>
      <c r="D7" s="140" t="str">
        <f>IF(C7="Str",'Personal File'!$C$8,IF(C7="Dex",'Personal File'!$C$9,IF(C7="Con",'Personal File'!$C$10,IF(C7="Int",'Personal File'!$C$11,IF(C7="Wis",'Personal File'!$C$12,IF(C7="Cha",'Personal File'!$C$13))))))</f>
        <v>+3</v>
      </c>
      <c r="E7" s="141" t="str">
        <f t="shared" si="4"/>
        <v>Dex (+3)</v>
      </c>
      <c r="F7" s="48" t="s">
        <v>108</v>
      </c>
      <c r="G7" s="48">
        <f t="shared" si="1"/>
        <v>-3</v>
      </c>
      <c r="H7" s="183">
        <f t="shared" ref="H7:H41" ca="1" si="6">RANDBETWEEN(1,20)</f>
        <v>6</v>
      </c>
      <c r="I7" s="48">
        <f t="shared" ca="1" si="5"/>
        <v>3</v>
      </c>
      <c r="J7" s="49"/>
    </row>
    <row r="8" spans="1:10" s="35" customFormat="1" ht="16.8" x14ac:dyDescent="0.3">
      <c r="A8" s="142" t="s">
        <v>34</v>
      </c>
      <c r="B8" s="47">
        <v>0</v>
      </c>
      <c r="C8" s="143" t="s">
        <v>24</v>
      </c>
      <c r="D8" s="144">
        <f>IF(C8="Str",'Personal File'!$C$8,IF(C8="Dex",'Personal File'!$C$9,IF(C8="Con",'Personal File'!$C$10,IF(C8="Int",'Personal File'!$C$11,IF(C8="Wis",'Personal File'!$C$12,IF(C8="Cha",'Personal File'!$C$13))))))</f>
        <v>-2</v>
      </c>
      <c r="E8" s="145" t="str">
        <f t="shared" si="4"/>
        <v>Cha (-2)</v>
      </c>
      <c r="F8" s="48" t="s">
        <v>56</v>
      </c>
      <c r="G8" s="48">
        <f t="shared" si="1"/>
        <v>-2</v>
      </c>
      <c r="H8" s="183">
        <f t="shared" ca="1" si="6"/>
        <v>18</v>
      </c>
      <c r="I8" s="48">
        <f t="shared" ref="I8:I41" ca="1" si="7">SUM(G8:H8)</f>
        <v>16</v>
      </c>
      <c r="J8" s="49"/>
    </row>
    <row r="9" spans="1:10" s="34" customFormat="1" ht="16.8" x14ac:dyDescent="0.3">
      <c r="A9" s="118" t="s">
        <v>35</v>
      </c>
      <c r="B9" s="78">
        <v>3</v>
      </c>
      <c r="C9" s="119" t="s">
        <v>29</v>
      </c>
      <c r="D9" s="120" t="str">
        <f>IF(C9="Str",'Personal File'!$C$8,IF(C9="Dex",'Personal File'!$C$9,IF(C9="Con",'Personal File'!$C$10,IF(C9="Int",'Personal File'!$C$11,IF(C9="Wis",'Personal File'!$C$12,IF(C9="Cha",'Personal File'!$C$13))))))</f>
        <v>+5</v>
      </c>
      <c r="E9" s="121" t="str">
        <f t="shared" si="4"/>
        <v>Str (+5)</v>
      </c>
      <c r="F9" s="81" t="s">
        <v>107</v>
      </c>
      <c r="G9" s="81">
        <f t="shared" si="1"/>
        <v>4</v>
      </c>
      <c r="H9" s="183">
        <f t="shared" ca="1" si="6"/>
        <v>19</v>
      </c>
      <c r="I9" s="81">
        <f t="shared" ca="1" si="7"/>
        <v>23</v>
      </c>
      <c r="J9" s="82"/>
    </row>
    <row r="10" spans="1:10" s="34" customFormat="1" ht="16.8" x14ac:dyDescent="0.3">
      <c r="A10" s="126" t="s">
        <v>10</v>
      </c>
      <c r="B10" s="47">
        <v>0</v>
      </c>
      <c r="C10" s="127" t="s">
        <v>25</v>
      </c>
      <c r="D10" s="128" t="str">
        <f>IF(C10="Str",'Personal File'!$C$8,IF(C10="Dex",'Personal File'!$C$9,IF(C10="Con",'Personal File'!$C$10,IF(C10="Int",'Personal File'!$C$11,IF(C10="Wis",'Personal File'!$C$12,IF(C10="Cha",'Personal File'!$C$13))))))</f>
        <v>+5</v>
      </c>
      <c r="E10" s="129" t="str">
        <f t="shared" si="4"/>
        <v>Con (+5)</v>
      </c>
      <c r="F10" s="48" t="s">
        <v>56</v>
      </c>
      <c r="G10" s="48">
        <f t="shared" si="1"/>
        <v>5</v>
      </c>
      <c r="H10" s="183">
        <f t="shared" ca="1" si="6"/>
        <v>1</v>
      </c>
      <c r="I10" s="48">
        <f t="shared" ca="1" si="7"/>
        <v>6</v>
      </c>
      <c r="J10" s="49"/>
    </row>
    <row r="11" spans="1:10" s="33" customFormat="1" ht="16.8" x14ac:dyDescent="0.3">
      <c r="A11" s="110" t="s">
        <v>97</v>
      </c>
      <c r="B11" s="78">
        <v>1</v>
      </c>
      <c r="C11" s="111" t="s">
        <v>26</v>
      </c>
      <c r="D11" s="112" t="str">
        <f>IF(C11="Str",'Personal File'!$C$8,IF(C11="Dex",'Personal File'!$C$9,IF(C11="Con",'Personal File'!$C$10,IF(C11="Int",'Personal File'!$C$11,IF(C11="Wis",'Personal File'!$C$12,IF(C11="Cha",'Personal File'!$C$13))))))</f>
        <v>+0</v>
      </c>
      <c r="E11" s="113" t="str">
        <f t="shared" ref="E11" si="8">CONCATENATE(C11," (",D11,")")</f>
        <v>Int (+0)</v>
      </c>
      <c r="F11" s="81" t="s">
        <v>98</v>
      </c>
      <c r="G11" s="81">
        <f t="shared" si="1"/>
        <v>2</v>
      </c>
      <c r="H11" s="183">
        <f t="shared" ca="1" si="6"/>
        <v>10</v>
      </c>
      <c r="I11" s="81">
        <f t="shared" ca="1" si="7"/>
        <v>12</v>
      </c>
      <c r="J11" s="82"/>
    </row>
    <row r="12" spans="1:10" s="36" customFormat="1" ht="16.8" x14ac:dyDescent="0.3">
      <c r="A12" s="164" t="s">
        <v>36</v>
      </c>
      <c r="B12" s="158">
        <v>0</v>
      </c>
      <c r="C12" s="165" t="s">
        <v>26</v>
      </c>
      <c r="D12" s="166" t="str">
        <f>IF(C12="Str",'Personal File'!$C$8,IF(C12="Dex",'Personal File'!$C$9,IF(C12="Con",'Personal File'!$C$10,IF(C12="Int",'Personal File'!$C$11,IF(C12="Wis",'Personal File'!$C$12,IF(C12="Cha",'Personal File'!$C$13))))))</f>
        <v>+0</v>
      </c>
      <c r="E12" s="167" t="str">
        <f t="shared" si="4"/>
        <v>Int (+0)</v>
      </c>
      <c r="F12" s="162" t="s">
        <v>56</v>
      </c>
      <c r="G12" s="179">
        <f t="shared" si="1"/>
        <v>0</v>
      </c>
      <c r="H12" s="183">
        <f t="shared" ca="1" si="6"/>
        <v>10</v>
      </c>
      <c r="I12" s="179">
        <f t="shared" ca="1" si="7"/>
        <v>10</v>
      </c>
      <c r="J12" s="163"/>
    </row>
    <row r="13" spans="1:10" s="37" customFormat="1" ht="16.8" x14ac:dyDescent="0.3">
      <c r="A13" s="142" t="s">
        <v>37</v>
      </c>
      <c r="B13" s="47">
        <v>0</v>
      </c>
      <c r="C13" s="143" t="s">
        <v>24</v>
      </c>
      <c r="D13" s="144">
        <f>IF(C13="Str",'Personal File'!$C$8,IF(C13="Dex",'Personal File'!$C$9,IF(C13="Con",'Personal File'!$C$10,IF(C13="Int",'Personal File'!$C$11,IF(C13="Wis",'Personal File'!$C$12,IF(C13="Cha",'Personal File'!$C$13))))))</f>
        <v>-2</v>
      </c>
      <c r="E13" s="145" t="str">
        <f t="shared" si="4"/>
        <v>Cha (-2)</v>
      </c>
      <c r="F13" s="48" t="s">
        <v>56</v>
      </c>
      <c r="G13" s="48">
        <f t="shared" si="1"/>
        <v>-2</v>
      </c>
      <c r="H13" s="183">
        <f t="shared" ca="1" si="6"/>
        <v>16</v>
      </c>
      <c r="I13" s="48">
        <f t="shared" ca="1" si="7"/>
        <v>14</v>
      </c>
      <c r="J13" s="49"/>
    </row>
    <row r="14" spans="1:10" s="37" customFormat="1" ht="16.8" x14ac:dyDescent="0.3">
      <c r="A14" s="164" t="s">
        <v>38</v>
      </c>
      <c r="B14" s="158">
        <v>0</v>
      </c>
      <c r="C14" s="165" t="s">
        <v>26</v>
      </c>
      <c r="D14" s="166" t="str">
        <f>IF(C14="Str",'Personal File'!$C$8,IF(C14="Dex",'Personal File'!$C$9,IF(C14="Con",'Personal File'!$C$10,IF(C14="Int",'Personal File'!$C$11,IF(C14="Wis",'Personal File'!$C$12,IF(C14="Cha",'Personal File'!$C$13))))))</f>
        <v>+0</v>
      </c>
      <c r="E14" s="167" t="str">
        <f t="shared" si="4"/>
        <v>Int (+0)</v>
      </c>
      <c r="F14" s="162" t="s">
        <v>56</v>
      </c>
      <c r="G14" s="179">
        <f t="shared" si="1"/>
        <v>0</v>
      </c>
      <c r="H14" s="183">
        <f t="shared" ca="1" si="6"/>
        <v>15</v>
      </c>
      <c r="I14" s="179">
        <f t="shared" ca="1" si="7"/>
        <v>15</v>
      </c>
      <c r="J14" s="163"/>
    </row>
    <row r="15" spans="1:10" s="37" customFormat="1" ht="16.8" x14ac:dyDescent="0.3">
      <c r="A15" s="142" t="s">
        <v>39</v>
      </c>
      <c r="B15" s="47">
        <v>0</v>
      </c>
      <c r="C15" s="143" t="s">
        <v>24</v>
      </c>
      <c r="D15" s="144">
        <f>IF(C15="Str",'Personal File'!$C$8,IF(C15="Dex",'Personal File'!$C$9,IF(C15="Con",'Personal File'!$C$10,IF(C15="Int",'Personal File'!$C$11,IF(C15="Wis",'Personal File'!$C$12,IF(C15="Cha",'Personal File'!$C$13))))))</f>
        <v>-2</v>
      </c>
      <c r="E15" s="145" t="str">
        <f t="shared" si="4"/>
        <v>Cha (-2)</v>
      </c>
      <c r="F15" s="48" t="s">
        <v>56</v>
      </c>
      <c r="G15" s="48">
        <f t="shared" si="1"/>
        <v>-2</v>
      </c>
      <c r="H15" s="183">
        <f t="shared" ca="1" si="6"/>
        <v>15</v>
      </c>
      <c r="I15" s="48">
        <f t="shared" ca="1" si="7"/>
        <v>13</v>
      </c>
      <c r="J15" s="49"/>
    </row>
    <row r="16" spans="1:10" s="37" customFormat="1" ht="16.8" x14ac:dyDescent="0.3">
      <c r="A16" s="138" t="s">
        <v>40</v>
      </c>
      <c r="B16" s="47">
        <v>0</v>
      </c>
      <c r="C16" s="139" t="s">
        <v>28</v>
      </c>
      <c r="D16" s="140" t="str">
        <f>IF(C16="Str",'Personal File'!$C$8,IF(C16="Dex",'Personal File'!$C$9,IF(C16="Con",'Personal File'!$C$10,IF(C16="Int",'Personal File'!$C$11,IF(C16="Wis",'Personal File'!$C$12,IF(C16="Cha",'Personal File'!$C$13))))))</f>
        <v>+3</v>
      </c>
      <c r="E16" s="141" t="str">
        <f t="shared" si="4"/>
        <v>Dex (+3)</v>
      </c>
      <c r="F16" s="48" t="s">
        <v>108</v>
      </c>
      <c r="G16" s="48">
        <f t="shared" si="1"/>
        <v>-3</v>
      </c>
      <c r="H16" s="183">
        <f t="shared" ca="1" si="6"/>
        <v>13</v>
      </c>
      <c r="I16" s="48">
        <f t="shared" ca="1" si="7"/>
        <v>10</v>
      </c>
      <c r="J16" s="49"/>
    </row>
    <row r="17" spans="1:10" s="37" customFormat="1" ht="16.8" x14ac:dyDescent="0.3">
      <c r="A17" s="134" t="s">
        <v>41</v>
      </c>
      <c r="B17" s="47">
        <v>0</v>
      </c>
      <c r="C17" s="135" t="s">
        <v>26</v>
      </c>
      <c r="D17" s="136" t="str">
        <f>IF(C17="Str",'Personal File'!$C$8,IF(C17="Dex",'Personal File'!$C$9,IF(C17="Con",'Personal File'!$C$10,IF(C17="Int",'Personal File'!$C$11,IF(C17="Wis",'Personal File'!$C$12,IF(C17="Cha",'Personal File'!$C$13))))))</f>
        <v>+0</v>
      </c>
      <c r="E17" s="137" t="str">
        <f t="shared" si="4"/>
        <v>Int (+0)</v>
      </c>
      <c r="F17" s="48" t="s">
        <v>56</v>
      </c>
      <c r="G17" s="48">
        <f t="shared" si="1"/>
        <v>0</v>
      </c>
      <c r="H17" s="183">
        <f t="shared" ca="1" si="6"/>
        <v>20</v>
      </c>
      <c r="I17" s="48">
        <f t="shared" ca="1" si="7"/>
        <v>20</v>
      </c>
      <c r="J17" s="49"/>
    </row>
    <row r="18" spans="1:10" s="37" customFormat="1" ht="16.8" x14ac:dyDescent="0.3">
      <c r="A18" s="142" t="s">
        <v>42</v>
      </c>
      <c r="B18" s="47">
        <v>0</v>
      </c>
      <c r="C18" s="143" t="s">
        <v>24</v>
      </c>
      <c r="D18" s="144">
        <f>IF(C18="Str",'Personal File'!$C$8,IF(C18="Dex",'Personal File'!$C$9,IF(C18="Con",'Personal File'!$C$10,IF(C18="Int",'Personal File'!$C$11,IF(C18="Wis",'Personal File'!$C$12,IF(C18="Cha",'Personal File'!$C$13))))))</f>
        <v>-2</v>
      </c>
      <c r="E18" s="145" t="str">
        <f t="shared" si="4"/>
        <v>Cha (-2)</v>
      </c>
      <c r="F18" s="48" t="s">
        <v>98</v>
      </c>
      <c r="G18" s="48">
        <f t="shared" si="1"/>
        <v>-1</v>
      </c>
      <c r="H18" s="183">
        <f t="shared" ca="1" si="6"/>
        <v>11</v>
      </c>
      <c r="I18" s="48">
        <f t="shared" ca="1" si="7"/>
        <v>10</v>
      </c>
      <c r="J18" s="49"/>
    </row>
    <row r="19" spans="1:10" s="37" customFormat="1" ht="16.8" x14ac:dyDescent="0.3">
      <c r="A19" s="77" t="s">
        <v>12</v>
      </c>
      <c r="B19" s="78">
        <v>5</v>
      </c>
      <c r="C19" s="79" t="s">
        <v>24</v>
      </c>
      <c r="D19" s="80">
        <f>IF(C19="Str",'Personal File'!$C$8,IF(C19="Dex",'Personal File'!$C$9,IF(C19="Con",'Personal File'!$C$10,IF(C19="Int",'Personal File'!$C$11,IF(C19="Wis",'Personal File'!$C$12,IF(C19="Cha",'Personal File'!$C$13))))))</f>
        <v>-2</v>
      </c>
      <c r="E19" s="95" t="str">
        <f t="shared" si="4"/>
        <v>Cha (-2)</v>
      </c>
      <c r="F19" s="81" t="s">
        <v>56</v>
      </c>
      <c r="G19" s="81">
        <f t="shared" si="1"/>
        <v>3</v>
      </c>
      <c r="H19" s="183">
        <f t="shared" ca="1" si="6"/>
        <v>4</v>
      </c>
      <c r="I19" s="81">
        <f t="shared" ca="1" si="7"/>
        <v>7</v>
      </c>
      <c r="J19" s="82"/>
    </row>
    <row r="20" spans="1:10" s="37" customFormat="1" ht="16.8" x14ac:dyDescent="0.3">
      <c r="A20" s="146" t="s">
        <v>43</v>
      </c>
      <c r="B20" s="47">
        <v>0</v>
      </c>
      <c r="C20" s="147" t="s">
        <v>27</v>
      </c>
      <c r="D20" s="148" t="str">
        <f>IF(C20="Str",'Personal File'!$C$8,IF(C20="Dex",'Personal File'!$C$9,IF(C20="Con",'Personal File'!$C$10,IF(C20="Int",'Personal File'!$C$11,IF(C20="Wis",'Personal File'!$C$12,IF(C20="Cha",'Personal File'!$C$13))))))</f>
        <v>+0</v>
      </c>
      <c r="E20" s="149" t="str">
        <f t="shared" si="4"/>
        <v>Wis (+0)</v>
      </c>
      <c r="F20" s="48" t="s">
        <v>56</v>
      </c>
      <c r="G20" s="48">
        <f t="shared" si="1"/>
        <v>0</v>
      </c>
      <c r="H20" s="183">
        <f t="shared" ca="1" si="6"/>
        <v>14</v>
      </c>
      <c r="I20" s="48">
        <f t="shared" ca="1" si="7"/>
        <v>14</v>
      </c>
      <c r="J20" s="49"/>
    </row>
    <row r="21" spans="1:10" s="37" customFormat="1" ht="16.8" x14ac:dyDescent="0.3">
      <c r="A21" s="138" t="s">
        <v>44</v>
      </c>
      <c r="B21" s="47">
        <v>0</v>
      </c>
      <c r="C21" s="139" t="s">
        <v>28</v>
      </c>
      <c r="D21" s="140" t="str">
        <f>IF(C21="Str",'Personal File'!$C$8,IF(C21="Dex",'Personal File'!$C$9,IF(C21="Con",'Personal File'!$C$10,IF(C21="Int",'Personal File'!$C$11,IF(C21="Wis",'Personal File'!$C$12,IF(C21="Cha",'Personal File'!$C$13))))))</f>
        <v>+3</v>
      </c>
      <c r="E21" s="141" t="str">
        <f t="shared" si="4"/>
        <v>Dex (+3)</v>
      </c>
      <c r="F21" s="48" t="s">
        <v>108</v>
      </c>
      <c r="G21" s="48">
        <f t="shared" si="1"/>
        <v>-3</v>
      </c>
      <c r="H21" s="183">
        <f t="shared" ca="1" si="6"/>
        <v>11</v>
      </c>
      <c r="I21" s="48">
        <f t="shared" ca="1" si="7"/>
        <v>8</v>
      </c>
      <c r="J21" s="49"/>
    </row>
    <row r="22" spans="1:10" s="37" customFormat="1" ht="16.8" x14ac:dyDescent="0.3">
      <c r="A22" s="77" t="s">
        <v>45</v>
      </c>
      <c r="B22" s="78">
        <v>4</v>
      </c>
      <c r="C22" s="79" t="s">
        <v>24</v>
      </c>
      <c r="D22" s="80">
        <f>IF(C22="Str",'Personal File'!$C$8,IF(C22="Dex",'Personal File'!$C$9,IF(C22="Con",'Personal File'!$C$10,IF(C22="Int",'Personal File'!$C$11,IF(C22="Wis",'Personal File'!$C$12,IF(C22="Cha",'Personal File'!$C$13))))))</f>
        <v>-2</v>
      </c>
      <c r="E22" s="95" t="str">
        <f t="shared" si="4"/>
        <v>Cha (-2)</v>
      </c>
      <c r="F22" s="81" t="s">
        <v>56</v>
      </c>
      <c r="G22" s="81">
        <f t="shared" si="1"/>
        <v>2</v>
      </c>
      <c r="H22" s="183">
        <f t="shared" ca="1" si="6"/>
        <v>1</v>
      </c>
      <c r="I22" s="81">
        <f t="shared" ca="1" si="7"/>
        <v>3</v>
      </c>
      <c r="J22" s="82"/>
    </row>
    <row r="23" spans="1:10" s="37" customFormat="1" ht="16.8" x14ac:dyDescent="0.3">
      <c r="A23" s="118" t="s">
        <v>46</v>
      </c>
      <c r="B23" s="78">
        <v>8</v>
      </c>
      <c r="C23" s="119" t="s">
        <v>29</v>
      </c>
      <c r="D23" s="120" t="str">
        <f>IF(C23="Str",'Personal File'!$C$8,IF(C23="Dex",'Personal File'!$C$9,IF(C23="Con",'Personal File'!$C$10,IF(C23="Int",'Personal File'!$C$11,IF(C23="Wis",'Personal File'!$C$12,IF(C23="Cha",'Personal File'!$C$13))))))</f>
        <v>+5</v>
      </c>
      <c r="E23" s="121" t="str">
        <f t="shared" si="4"/>
        <v>Str (+5)</v>
      </c>
      <c r="F23" s="81" t="s">
        <v>108</v>
      </c>
      <c r="G23" s="81">
        <f t="shared" si="1"/>
        <v>7</v>
      </c>
      <c r="H23" s="183">
        <f t="shared" ca="1" si="6"/>
        <v>7</v>
      </c>
      <c r="I23" s="81">
        <f t="shared" ca="1" si="7"/>
        <v>14</v>
      </c>
      <c r="J23" s="82"/>
    </row>
    <row r="24" spans="1:10" s="37" customFormat="1" ht="16.8" x14ac:dyDescent="0.3">
      <c r="A24" s="164" t="s">
        <v>96</v>
      </c>
      <c r="B24" s="158">
        <v>0</v>
      </c>
      <c r="C24" s="165" t="s">
        <v>26</v>
      </c>
      <c r="D24" s="166" t="str">
        <f>IF(C24="Str",'Personal File'!$C$8,IF(C24="Dex",'Personal File'!$C$9,IF(C24="Con",'Personal File'!$C$10,IF(C24="Int",'Personal File'!$C$11,IF(C24="Wis",'Personal File'!$C$12,IF(C24="Cha",'Personal File'!$C$13))))))</f>
        <v>+0</v>
      </c>
      <c r="E24" s="167" t="str">
        <f t="shared" si="4"/>
        <v>Int (+0)</v>
      </c>
      <c r="F24" s="162" t="s">
        <v>56</v>
      </c>
      <c r="G24" s="179">
        <f t="shared" si="1"/>
        <v>0</v>
      </c>
      <c r="H24" s="183">
        <f t="shared" ca="1" si="6"/>
        <v>13</v>
      </c>
      <c r="I24" s="179">
        <f t="shared" ca="1" si="7"/>
        <v>13</v>
      </c>
      <c r="J24" s="163"/>
    </row>
    <row r="25" spans="1:10" s="37" customFormat="1" ht="16.8" x14ac:dyDescent="0.3">
      <c r="A25" s="122" t="s">
        <v>47</v>
      </c>
      <c r="B25" s="78">
        <v>2</v>
      </c>
      <c r="C25" s="123" t="s">
        <v>27</v>
      </c>
      <c r="D25" s="124" t="str">
        <f>IF(C25="Str",'Personal File'!$C$8,IF(C25="Dex",'Personal File'!$C$9,IF(C25="Con",'Personal File'!$C$10,IF(C25="Int",'Personal File'!$C$11,IF(C25="Wis",'Personal File'!$C$12,IF(C25="Cha",'Personal File'!$C$13))))))</f>
        <v>+0</v>
      </c>
      <c r="E25" s="125" t="str">
        <f t="shared" si="4"/>
        <v>Wis (+0)</v>
      </c>
      <c r="F25" s="81" t="s">
        <v>95</v>
      </c>
      <c r="G25" s="81">
        <f t="shared" si="1"/>
        <v>4</v>
      </c>
      <c r="H25" s="183">
        <f t="shared" ca="1" si="6"/>
        <v>15</v>
      </c>
      <c r="I25" s="81">
        <f t="shared" ca="1" si="7"/>
        <v>19</v>
      </c>
      <c r="J25" s="82"/>
    </row>
    <row r="26" spans="1:10" s="37" customFormat="1" ht="16.8" x14ac:dyDescent="0.3">
      <c r="A26" s="138" t="s">
        <v>13</v>
      </c>
      <c r="B26" s="47">
        <v>0</v>
      </c>
      <c r="C26" s="139" t="s">
        <v>28</v>
      </c>
      <c r="D26" s="140" t="str">
        <f>IF(C26="Str",'Personal File'!$C$8,IF(C26="Dex",'Personal File'!$C$9,IF(C26="Con",'Personal File'!$C$10,IF(C26="Int",'Personal File'!$C$11,IF(C26="Wis",'Personal File'!$C$12,IF(C26="Cha",'Personal File'!$C$13))))))</f>
        <v>+3</v>
      </c>
      <c r="E26" s="141" t="str">
        <f t="shared" si="4"/>
        <v>Dex (+3)</v>
      </c>
      <c r="F26" s="48" t="s">
        <v>108</v>
      </c>
      <c r="G26" s="48">
        <f t="shared" si="1"/>
        <v>-3</v>
      </c>
      <c r="H26" s="183">
        <f t="shared" ca="1" si="6"/>
        <v>20</v>
      </c>
      <c r="I26" s="48">
        <f t="shared" ca="1" si="7"/>
        <v>17</v>
      </c>
      <c r="J26" s="49"/>
    </row>
    <row r="27" spans="1:10" s="37" customFormat="1" ht="16.8" x14ac:dyDescent="0.3">
      <c r="A27" s="168" t="s">
        <v>48</v>
      </c>
      <c r="B27" s="158">
        <v>0</v>
      </c>
      <c r="C27" s="169" t="s">
        <v>28</v>
      </c>
      <c r="D27" s="170" t="str">
        <f>IF(C27="Str",'Personal File'!$C$8,IF(C27="Dex",'Personal File'!$C$9,IF(C27="Con",'Personal File'!$C$10,IF(C27="Int",'Personal File'!$C$11,IF(C27="Wis",'Personal File'!$C$12,IF(C27="Cha",'Personal File'!$C$13))))))</f>
        <v>+3</v>
      </c>
      <c r="E27" s="171" t="str">
        <f t="shared" si="4"/>
        <v>Dex (+3)</v>
      </c>
      <c r="F27" s="162" t="s">
        <v>56</v>
      </c>
      <c r="G27" s="179">
        <f t="shared" si="1"/>
        <v>3</v>
      </c>
      <c r="H27" s="183">
        <f t="shared" ca="1" si="6"/>
        <v>10</v>
      </c>
      <c r="I27" s="179">
        <f t="shared" ca="1" si="7"/>
        <v>13</v>
      </c>
      <c r="J27" s="163"/>
    </row>
    <row r="28" spans="1:10" ht="16.8" x14ac:dyDescent="0.3">
      <c r="A28" s="142" t="s">
        <v>117</v>
      </c>
      <c r="B28" s="47">
        <v>0</v>
      </c>
      <c r="C28" s="143" t="s">
        <v>24</v>
      </c>
      <c r="D28" s="144">
        <f>IF(C28="Str",'Personal File'!$C$8,IF(C28="Dex",'Personal File'!$C$9,IF(C28="Con",'Personal File'!$C$10,IF(C28="Int",'Personal File'!$C$11,IF(C28="Wis",'Personal File'!$C$12,IF(C28="Cha",'Personal File'!$C$13))))))</f>
        <v>-2</v>
      </c>
      <c r="E28" s="145" t="str">
        <f t="shared" si="4"/>
        <v>Cha (-2)</v>
      </c>
      <c r="F28" s="48" t="s">
        <v>56</v>
      </c>
      <c r="G28" s="48">
        <f t="shared" si="1"/>
        <v>-2</v>
      </c>
      <c r="H28" s="183">
        <f t="shared" ca="1" si="6"/>
        <v>4</v>
      </c>
      <c r="I28" s="48">
        <f t="shared" ca="1" si="7"/>
        <v>2</v>
      </c>
      <c r="J28" s="49"/>
    </row>
    <row r="29" spans="1:10" ht="16.8" x14ac:dyDescent="0.3">
      <c r="A29" s="157" t="s">
        <v>116</v>
      </c>
      <c r="B29" s="158">
        <v>0</v>
      </c>
      <c r="C29" s="172" t="s">
        <v>27</v>
      </c>
      <c r="D29" s="173" t="str">
        <f>IF(C29="Str",'Personal File'!$C$8,IF(C29="Dex",'Personal File'!$C$9,IF(C29="Con",'Personal File'!$C$10,IF(C29="Int",'Personal File'!$C$11,IF(C29="Wis",'Personal File'!$C$12,IF(C29="Cha",'Personal File'!$C$13))))))</f>
        <v>+0</v>
      </c>
      <c r="E29" s="174" t="str">
        <f t="shared" ref="E29" si="9">CONCATENATE(C29," (",D29,")")</f>
        <v>Wis (+0)</v>
      </c>
      <c r="F29" s="162" t="s">
        <v>98</v>
      </c>
      <c r="G29" s="179">
        <f t="shared" si="1"/>
        <v>1</v>
      </c>
      <c r="H29" s="183">
        <f t="shared" ca="1" si="6"/>
        <v>13</v>
      </c>
      <c r="I29" s="179">
        <f t="shared" ca="1" si="7"/>
        <v>14</v>
      </c>
      <c r="J29" s="163"/>
    </row>
    <row r="30" spans="1:10" ht="16.8" x14ac:dyDescent="0.3">
      <c r="A30" s="114" t="s">
        <v>14</v>
      </c>
      <c r="B30" s="78">
        <v>4</v>
      </c>
      <c r="C30" s="115" t="s">
        <v>28</v>
      </c>
      <c r="D30" s="116" t="str">
        <f>IF(C30="Str",'Personal File'!$C$8,IF(C30="Dex",'Personal File'!$C$9,IF(C30="Con",'Personal File'!$C$10,IF(C30="Int",'Personal File'!$C$11,IF(C30="Wis",'Personal File'!$C$12,IF(C30="Cha",'Personal File'!$C$13))))))</f>
        <v>+3</v>
      </c>
      <c r="E30" s="117" t="str">
        <f t="shared" si="4"/>
        <v>Dex (+3)</v>
      </c>
      <c r="F30" s="81" t="s">
        <v>56</v>
      </c>
      <c r="G30" s="81">
        <f t="shared" si="1"/>
        <v>7</v>
      </c>
      <c r="H30" s="183">
        <f t="shared" ca="1" si="6"/>
        <v>4</v>
      </c>
      <c r="I30" s="81">
        <f t="shared" ca="1" si="7"/>
        <v>11</v>
      </c>
      <c r="J30" s="82"/>
    </row>
    <row r="31" spans="1:10" ht="16.8" x14ac:dyDescent="0.3">
      <c r="A31" s="134" t="s">
        <v>15</v>
      </c>
      <c r="B31" s="47">
        <v>0</v>
      </c>
      <c r="C31" s="135" t="s">
        <v>26</v>
      </c>
      <c r="D31" s="136" t="str">
        <f>IF(C31="Str",'Personal File'!$C$8,IF(C31="Dex",'Personal File'!$C$9,IF(C31="Con",'Personal File'!$C$10,IF(C31="Int",'Personal File'!$C$11,IF(C31="Wis",'Personal File'!$C$12,IF(C31="Cha",'Personal File'!$C$13))))))</f>
        <v>+0</v>
      </c>
      <c r="E31" s="137" t="str">
        <f t="shared" si="4"/>
        <v>Int (+0)</v>
      </c>
      <c r="F31" s="48" t="s">
        <v>56</v>
      </c>
      <c r="G31" s="48">
        <f t="shared" si="1"/>
        <v>0</v>
      </c>
      <c r="H31" s="183">
        <f t="shared" ca="1" si="6"/>
        <v>20</v>
      </c>
      <c r="I31" s="48">
        <f t="shared" ca="1" si="7"/>
        <v>20</v>
      </c>
      <c r="J31" s="49"/>
    </row>
    <row r="32" spans="1:10" ht="16.8" x14ac:dyDescent="0.3">
      <c r="A32" s="146" t="s">
        <v>49</v>
      </c>
      <c r="B32" s="47">
        <v>0</v>
      </c>
      <c r="C32" s="147" t="s">
        <v>27</v>
      </c>
      <c r="D32" s="148" t="str">
        <f>IF(C32="Str",'Personal File'!$C$8,IF(C32="Dex",'Personal File'!$C$9,IF(C32="Con",'Personal File'!$C$10,IF(C32="Int",'Personal File'!$C$11,IF(C32="Wis",'Personal File'!$C$12,IF(C32="Cha",'Personal File'!$C$13))))))</f>
        <v>+0</v>
      </c>
      <c r="E32" s="149" t="str">
        <f t="shared" si="4"/>
        <v>Wis (+0)</v>
      </c>
      <c r="F32" s="48" t="s">
        <v>56</v>
      </c>
      <c r="G32" s="48">
        <f t="shared" si="1"/>
        <v>0</v>
      </c>
      <c r="H32" s="183">
        <f t="shared" ca="1" si="6"/>
        <v>19</v>
      </c>
      <c r="I32" s="48">
        <f t="shared" ca="1" si="7"/>
        <v>19</v>
      </c>
      <c r="J32" s="49"/>
    </row>
    <row r="33" spans="1:10" ht="16.8" x14ac:dyDescent="0.3">
      <c r="A33" s="168" t="s">
        <v>75</v>
      </c>
      <c r="B33" s="158">
        <v>0</v>
      </c>
      <c r="C33" s="169" t="s">
        <v>28</v>
      </c>
      <c r="D33" s="170" t="str">
        <f>IF(C33="Str",'Personal File'!$C$8,IF(C33="Dex",'Personal File'!$C$9,IF(C33="Con",'Personal File'!$C$10,IF(C33="Int",'Personal File'!$C$11,IF(C33="Wis",'Personal File'!$C$12,IF(C33="Cha",'Personal File'!$C$13))))))</f>
        <v>+3</v>
      </c>
      <c r="E33" s="171" t="str">
        <f t="shared" si="4"/>
        <v>Dex (+3)</v>
      </c>
      <c r="F33" s="162" t="s">
        <v>108</v>
      </c>
      <c r="G33" s="179">
        <f t="shared" si="1"/>
        <v>-3</v>
      </c>
      <c r="H33" s="183">
        <f t="shared" ca="1" si="6"/>
        <v>2</v>
      </c>
      <c r="I33" s="179">
        <f t="shared" ca="1" si="7"/>
        <v>-1</v>
      </c>
      <c r="J33" s="163"/>
    </row>
    <row r="34" spans="1:10" ht="16.8" x14ac:dyDescent="0.3">
      <c r="A34" s="164" t="s">
        <v>74</v>
      </c>
      <c r="B34" s="158">
        <v>0</v>
      </c>
      <c r="C34" s="165" t="s">
        <v>26</v>
      </c>
      <c r="D34" s="166" t="str">
        <f>IF(C34="Str",'Personal File'!$C$8,IF(C34="Dex",'Personal File'!$C$9,IF(C34="Con",'Personal File'!$C$10,IF(C34="Int",'Personal File'!$C$11,IF(C34="Wis",'Personal File'!$C$12,IF(C34="Cha",'Personal File'!$C$13))))))</f>
        <v>+0</v>
      </c>
      <c r="E34" s="167" t="str">
        <f t="shared" si="4"/>
        <v>Int (+0)</v>
      </c>
      <c r="F34" s="162" t="s">
        <v>56</v>
      </c>
      <c r="G34" s="179">
        <f t="shared" si="1"/>
        <v>0</v>
      </c>
      <c r="H34" s="183">
        <f t="shared" ca="1" si="6"/>
        <v>11</v>
      </c>
      <c r="I34" s="179">
        <f t="shared" ca="1" si="7"/>
        <v>11</v>
      </c>
      <c r="J34" s="175"/>
    </row>
    <row r="35" spans="1:10" ht="16.8" x14ac:dyDescent="0.3">
      <c r="A35" s="164" t="s">
        <v>50</v>
      </c>
      <c r="B35" s="158">
        <v>0</v>
      </c>
      <c r="C35" s="165" t="s">
        <v>26</v>
      </c>
      <c r="D35" s="166" t="str">
        <f>IF(C35="Str",'Personal File'!$C$8,IF(C35="Dex",'Personal File'!$C$9,IF(C35="Con",'Personal File'!$C$10,IF(C35="Int",'Personal File'!$C$11,IF(C35="Wis",'Personal File'!$C$12,IF(C35="Cha",'Personal File'!$C$13))))))</f>
        <v>+0</v>
      </c>
      <c r="E35" s="167" t="str">
        <f t="shared" si="4"/>
        <v>Int (+0)</v>
      </c>
      <c r="F35" s="162" t="s">
        <v>56</v>
      </c>
      <c r="G35" s="179">
        <f t="shared" si="1"/>
        <v>0</v>
      </c>
      <c r="H35" s="183">
        <f t="shared" ca="1" si="6"/>
        <v>5</v>
      </c>
      <c r="I35" s="179">
        <f t="shared" ca="1" si="7"/>
        <v>5</v>
      </c>
      <c r="J35" s="175"/>
    </row>
    <row r="36" spans="1:10" ht="16.8" x14ac:dyDescent="0.3">
      <c r="A36" s="146" t="s">
        <v>51</v>
      </c>
      <c r="B36" s="47">
        <v>0</v>
      </c>
      <c r="C36" s="147" t="s">
        <v>27</v>
      </c>
      <c r="D36" s="148" t="str">
        <f>IF(C36="Str",'Personal File'!$C$8,IF(C36="Dex",'Personal File'!$C$9,IF(C36="Con",'Personal File'!$C$10,IF(C36="Int",'Personal File'!$C$11,IF(C36="Wis",'Personal File'!$C$12,IF(C36="Cha",'Personal File'!$C$13))))))</f>
        <v>+0</v>
      </c>
      <c r="E36" s="149" t="str">
        <f t="shared" si="4"/>
        <v>Wis (+0)</v>
      </c>
      <c r="F36" s="48" t="s">
        <v>95</v>
      </c>
      <c r="G36" s="48">
        <f t="shared" si="1"/>
        <v>2</v>
      </c>
      <c r="H36" s="183">
        <f t="shared" ca="1" si="6"/>
        <v>2</v>
      </c>
      <c r="I36" s="48">
        <f t="shared" ca="1" si="7"/>
        <v>4</v>
      </c>
      <c r="J36" s="49"/>
    </row>
    <row r="37" spans="1:10" ht="16.8" x14ac:dyDescent="0.3">
      <c r="A37" s="122" t="s">
        <v>76</v>
      </c>
      <c r="B37" s="78">
        <v>3</v>
      </c>
      <c r="C37" s="123" t="s">
        <v>27</v>
      </c>
      <c r="D37" s="124" t="str">
        <f>IF(C37="Str",'Personal File'!$C$8,IF(C37="Dex",'Personal File'!$C$9,IF(C37="Con",'Personal File'!$C$10,IF(C37="Int",'Personal File'!$C$11,IF(C37="Wis",'Personal File'!$C$12,IF(C37="Cha",'Personal File'!$C$13))))))</f>
        <v>+0</v>
      </c>
      <c r="E37" s="125" t="str">
        <f t="shared" si="4"/>
        <v>Wis (+0)</v>
      </c>
      <c r="F37" s="81" t="s">
        <v>56</v>
      </c>
      <c r="G37" s="81">
        <f t="shared" si="1"/>
        <v>3</v>
      </c>
      <c r="H37" s="183">
        <f t="shared" ca="1" si="6"/>
        <v>20</v>
      </c>
      <c r="I37" s="81">
        <f t="shared" ca="1" si="7"/>
        <v>23</v>
      </c>
      <c r="J37" s="82"/>
    </row>
    <row r="38" spans="1:10" ht="16.8" x14ac:dyDescent="0.3">
      <c r="A38" s="118" t="s">
        <v>16</v>
      </c>
      <c r="B38" s="78">
        <v>2</v>
      </c>
      <c r="C38" s="119" t="s">
        <v>29</v>
      </c>
      <c r="D38" s="120" t="str">
        <f>IF(C38="Str",'Personal File'!$C$8,IF(C38="Dex",'Personal File'!$C$9,IF(C38="Con",'Personal File'!$C$10,IF(C38="Int",'Personal File'!$C$11,IF(C38="Wis",'Personal File'!$C$12,IF(C38="Cha",'Personal File'!$C$13))))))</f>
        <v>+5</v>
      </c>
      <c r="E38" s="121" t="str">
        <f t="shared" si="4"/>
        <v>Str (+5)</v>
      </c>
      <c r="F38" s="81" t="s">
        <v>95</v>
      </c>
      <c r="G38" s="81">
        <f t="shared" si="1"/>
        <v>9</v>
      </c>
      <c r="H38" s="183">
        <f t="shared" ca="1" si="6"/>
        <v>9</v>
      </c>
      <c r="I38" s="81">
        <f t="shared" ca="1" si="7"/>
        <v>18</v>
      </c>
      <c r="J38" s="82" t="s">
        <v>120</v>
      </c>
    </row>
    <row r="39" spans="1:10" ht="16.8" x14ac:dyDescent="0.3">
      <c r="A39" s="168" t="s">
        <v>52</v>
      </c>
      <c r="B39" s="158">
        <v>0</v>
      </c>
      <c r="C39" s="169" t="s">
        <v>28</v>
      </c>
      <c r="D39" s="170" t="str">
        <f>IF(C39="Str",'Personal File'!$C$8,IF(C39="Dex",'Personal File'!$C$9,IF(C39="Con",'Personal File'!$C$10,IF(C39="Int",'Personal File'!$C$11,IF(C39="Wis",'Personal File'!$C$12,IF(C39="Cha",'Personal File'!$C$13))))))</f>
        <v>+3</v>
      </c>
      <c r="E39" s="171" t="str">
        <f t="shared" si="4"/>
        <v>Dex (+3)</v>
      </c>
      <c r="F39" s="162" t="s">
        <v>108</v>
      </c>
      <c r="G39" s="179">
        <f t="shared" si="1"/>
        <v>-3</v>
      </c>
      <c r="H39" s="183">
        <f t="shared" ca="1" si="6"/>
        <v>14</v>
      </c>
      <c r="I39" s="179">
        <f t="shared" ca="1" si="7"/>
        <v>11</v>
      </c>
      <c r="J39" s="163"/>
    </row>
    <row r="40" spans="1:10" ht="16.8" x14ac:dyDescent="0.3">
      <c r="A40" s="157" t="s">
        <v>53</v>
      </c>
      <c r="B40" s="158">
        <v>0</v>
      </c>
      <c r="C40" s="159" t="s">
        <v>24</v>
      </c>
      <c r="D40" s="160">
        <f>IF(C40="Str",'Personal File'!$C$8,IF(C40="Dex",'Personal File'!$C$9,IF(C40="Con",'Personal File'!$C$10,IF(C40="Int",'Personal File'!$C$11,IF(C40="Wis",'Personal File'!$C$12,IF(C40="Cha",'Personal File'!$C$13))))))</f>
        <v>-2</v>
      </c>
      <c r="E40" s="161" t="str">
        <f t="shared" si="4"/>
        <v>Cha (-2)</v>
      </c>
      <c r="F40" s="162" t="s">
        <v>56</v>
      </c>
      <c r="G40" s="179">
        <f t="shared" si="1"/>
        <v>-2</v>
      </c>
      <c r="H40" s="183">
        <f t="shared" ca="1" si="6"/>
        <v>4</v>
      </c>
      <c r="I40" s="179">
        <f t="shared" ca="1" si="7"/>
        <v>2</v>
      </c>
      <c r="J40" s="163"/>
    </row>
    <row r="41" spans="1:10" ht="17.399999999999999" thickBot="1" x14ac:dyDescent="0.35">
      <c r="A41" s="150" t="s">
        <v>54</v>
      </c>
      <c r="B41" s="151">
        <v>0</v>
      </c>
      <c r="C41" s="152" t="s">
        <v>28</v>
      </c>
      <c r="D41" s="153" t="str">
        <f>IF(C41="Str",'Personal File'!$C$8,IF(C41="Dex",'Personal File'!$C$9,IF(C41="Con",'Personal File'!$C$10,IF(C41="Int",'Personal File'!$C$11,IF(C41="Wis",'Personal File'!$C$12,IF(C41="Cha",'Personal File'!$C$13))))))</f>
        <v>+3</v>
      </c>
      <c r="E41" s="154" t="str">
        <f t="shared" si="4"/>
        <v>Dex (+3)</v>
      </c>
      <c r="F41" s="155" t="s">
        <v>56</v>
      </c>
      <c r="G41" s="155">
        <f t="shared" si="1"/>
        <v>3</v>
      </c>
      <c r="H41" s="251">
        <f t="shared" ca="1" si="6"/>
        <v>6</v>
      </c>
      <c r="I41" s="155">
        <f t="shared" ca="1" si="7"/>
        <v>9</v>
      </c>
      <c r="J41" s="156"/>
    </row>
    <row r="42" spans="1:10" ht="16.2" thickTop="1" x14ac:dyDescent="0.3">
      <c r="B42" s="46">
        <f>SUM(B6:B41)</f>
        <v>32</v>
      </c>
      <c r="E42" s="46">
        <f>SUM(E43:E44)</f>
        <v>32</v>
      </c>
      <c r="F42" s="133" t="s">
        <v>57</v>
      </c>
    </row>
    <row r="43" spans="1:10" x14ac:dyDescent="0.3">
      <c r="B43" s="46"/>
      <c r="E43" s="98">
        <v>28</v>
      </c>
      <c r="F43" s="109" t="s">
        <v>85</v>
      </c>
    </row>
    <row r="44" spans="1:10" x14ac:dyDescent="0.3">
      <c r="E44" s="21">
        <f>'Personal File'!E3</f>
        <v>4</v>
      </c>
      <c r="F44" s="109" t="s">
        <v>82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showGridLines="0" workbookViewId="0"/>
  </sheetViews>
  <sheetFormatPr defaultColWidth="10.59765625" defaultRowHeight="16.8" x14ac:dyDescent="0.3"/>
  <cols>
    <col min="1" max="1" width="25.3984375" style="3" bestFit="1" customWidth="1"/>
    <col min="2" max="2" width="3.5" style="4" customWidth="1"/>
    <col min="3" max="3" width="20.19921875" style="12" bestFit="1" customWidth="1"/>
    <col min="4" max="4" width="10.59765625" style="39"/>
    <col min="5" max="16384" width="10.59765625" style="12"/>
  </cols>
  <sheetData>
    <row r="1" spans="1:3" ht="19.2" thickTop="1" thickBot="1" x14ac:dyDescent="0.4">
      <c r="A1" s="259" t="s">
        <v>81</v>
      </c>
      <c r="B1" s="12"/>
      <c r="C1" s="259" t="s">
        <v>77</v>
      </c>
    </row>
    <row r="2" spans="1:3" x14ac:dyDescent="0.3">
      <c r="A2" s="108" t="s">
        <v>86</v>
      </c>
      <c r="B2" s="12"/>
      <c r="C2" s="130" t="s">
        <v>110</v>
      </c>
    </row>
    <row r="3" spans="1:3" x14ac:dyDescent="0.3">
      <c r="A3" s="108" t="s">
        <v>87</v>
      </c>
      <c r="B3" s="12"/>
      <c r="C3" s="176" t="s">
        <v>91</v>
      </c>
    </row>
    <row r="4" spans="1:3" ht="17.399999999999999" thickBot="1" x14ac:dyDescent="0.35">
      <c r="A4" s="132" t="s">
        <v>88</v>
      </c>
      <c r="B4" s="12"/>
      <c r="C4" s="176" t="s">
        <v>92</v>
      </c>
    </row>
    <row r="5" spans="1:3" ht="18" thickTop="1" thickBot="1" x14ac:dyDescent="0.35">
      <c r="B5" s="12"/>
      <c r="C5" s="176" t="s">
        <v>94</v>
      </c>
    </row>
    <row r="6" spans="1:3" ht="19.2" thickTop="1" thickBot="1" x14ac:dyDescent="0.35">
      <c r="A6" s="260" t="s">
        <v>78</v>
      </c>
      <c r="B6" s="12"/>
      <c r="C6" s="131" t="s">
        <v>93</v>
      </c>
    </row>
    <row r="7" spans="1:3" ht="17.399999999999999" thickBot="1" x14ac:dyDescent="0.35">
      <c r="A7" s="73" t="s">
        <v>79</v>
      </c>
      <c r="B7" s="12"/>
      <c r="C7" s="3"/>
    </row>
    <row r="8" spans="1:3" ht="19.2" thickTop="1" thickBot="1" x14ac:dyDescent="0.35">
      <c r="A8" s="75" t="s">
        <v>90</v>
      </c>
      <c r="B8" s="12"/>
      <c r="C8" s="262" t="s">
        <v>121</v>
      </c>
    </row>
    <row r="9" spans="1:3" ht="17.399999999999999" thickBot="1" x14ac:dyDescent="0.35">
      <c r="A9" s="76" t="s">
        <v>89</v>
      </c>
      <c r="B9" s="12"/>
      <c r="C9" s="75" t="s">
        <v>122</v>
      </c>
    </row>
    <row r="10" spans="1:3" ht="18" thickTop="1" thickBot="1" x14ac:dyDescent="0.35">
      <c r="B10" s="12"/>
      <c r="C10" s="245" t="s">
        <v>123</v>
      </c>
    </row>
    <row r="11" spans="1:3" ht="19.2" thickTop="1" thickBot="1" x14ac:dyDescent="0.35">
      <c r="A11" s="261" t="s">
        <v>64</v>
      </c>
      <c r="B11" s="12"/>
      <c r="C11" s="245" t="s">
        <v>159</v>
      </c>
    </row>
    <row r="12" spans="1:3" ht="17.399999999999999" thickBot="1" x14ac:dyDescent="0.35">
      <c r="A12" s="74" t="s">
        <v>158</v>
      </c>
      <c r="C12" s="246" t="s">
        <v>126</v>
      </c>
    </row>
    <row r="13" spans="1:3" ht="17.399999999999999" thickTop="1" x14ac:dyDescent="0.3"/>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
  <sheetViews>
    <sheetView showGridLines="0" workbookViewId="0"/>
  </sheetViews>
  <sheetFormatPr defaultColWidth="13" defaultRowHeight="15.6" x14ac:dyDescent="0.3"/>
  <cols>
    <col min="1" max="1" width="23.19921875" style="21" customWidth="1"/>
    <col min="2" max="2" width="8.59765625" style="21" customWidth="1"/>
    <col min="3" max="3" width="6.09765625" style="21" customWidth="1"/>
    <col min="4" max="4" width="8.19921875" style="21" customWidth="1"/>
    <col min="5" max="5" width="8.3984375" style="21" customWidth="1"/>
    <col min="6" max="6" width="8.3984375" style="21" bestFit="1" customWidth="1"/>
    <col min="7" max="10" width="5.59765625" style="21" customWidth="1"/>
    <col min="11" max="11" width="26.59765625" style="21" customWidth="1"/>
    <col min="12" max="16384" width="13" style="1"/>
  </cols>
  <sheetData>
    <row r="1" spans="1:11" ht="23.4" thickBot="1" x14ac:dyDescent="0.45">
      <c r="A1" s="19" t="s">
        <v>17</v>
      </c>
      <c r="B1" s="19"/>
      <c r="C1" s="19"/>
      <c r="D1" s="19"/>
      <c r="E1" s="19"/>
      <c r="F1" s="19"/>
      <c r="G1" s="19"/>
      <c r="H1" s="19"/>
      <c r="I1" s="19"/>
      <c r="J1" s="19"/>
      <c r="K1" s="19"/>
    </row>
    <row r="2" spans="1:11" ht="16.8" thickTop="1" thickBot="1" x14ac:dyDescent="0.35">
      <c r="A2" s="99" t="s">
        <v>2</v>
      </c>
      <c r="B2" s="100" t="s">
        <v>3</v>
      </c>
      <c r="C2" s="100" t="s">
        <v>19</v>
      </c>
      <c r="D2" s="100" t="s">
        <v>20</v>
      </c>
      <c r="E2" s="101" t="s">
        <v>58</v>
      </c>
      <c r="F2" s="100" t="s">
        <v>18</v>
      </c>
      <c r="G2" s="100" t="s">
        <v>21</v>
      </c>
      <c r="H2" s="102" t="s">
        <v>80</v>
      </c>
      <c r="I2" s="199" t="s">
        <v>105</v>
      </c>
      <c r="J2" s="102" t="s">
        <v>71</v>
      </c>
      <c r="K2" s="103" t="s">
        <v>1</v>
      </c>
    </row>
    <row r="3" spans="1:11" x14ac:dyDescent="0.3">
      <c r="A3" s="248" t="s">
        <v>157</v>
      </c>
      <c r="B3" s="202" t="s">
        <v>163</v>
      </c>
      <c r="C3" s="249" t="s">
        <v>130</v>
      </c>
      <c r="D3" s="203">
        <v>0</v>
      </c>
      <c r="E3" s="203" t="s">
        <v>160</v>
      </c>
      <c r="F3" s="204" t="s">
        <v>100</v>
      </c>
      <c r="G3" s="205">
        <v>8</v>
      </c>
      <c r="H3" s="206" t="str">
        <f>CONCATENATE("+",RIGHT('Personal File'!$B$7,1)+RIGHT('Personal File'!$C$8)+D3)</f>
        <v>+9</v>
      </c>
      <c r="I3" s="207">
        <f t="shared" ref="I3" ca="1" si="0">RANDBETWEEN(1,20)</f>
        <v>4</v>
      </c>
      <c r="J3" s="250">
        <f t="shared" ref="J3:J4" ca="1" si="1">I3+RIGHT(H3,1)</f>
        <v>13</v>
      </c>
      <c r="K3" s="208"/>
    </row>
    <row r="4" spans="1:11" ht="16.2" thickBot="1" x14ac:dyDescent="0.35">
      <c r="A4" s="209" t="s">
        <v>127</v>
      </c>
      <c r="B4" s="210" t="s">
        <v>128</v>
      </c>
      <c r="C4" s="247">
        <v>1</v>
      </c>
      <c r="D4" s="211" t="s">
        <v>56</v>
      </c>
      <c r="E4" s="212" t="s">
        <v>99</v>
      </c>
      <c r="F4" s="213" t="s">
        <v>129</v>
      </c>
      <c r="G4" s="214">
        <v>0</v>
      </c>
      <c r="H4" s="215" t="str">
        <f>CONCATENATE("+",RIGHT('Personal File'!$B$7,1)+RIGHT('Personal File'!$C$8)+D4)</f>
        <v>+9</v>
      </c>
      <c r="I4" s="216">
        <f ca="1">RANDBETWEEN(1,20)</f>
        <v>5</v>
      </c>
      <c r="J4" s="217">
        <f t="shared" ca="1" si="1"/>
        <v>14</v>
      </c>
      <c r="K4" s="218"/>
    </row>
    <row r="5" spans="1:11" ht="6" customHeight="1" thickTop="1" thickBot="1" x14ac:dyDescent="0.35">
      <c r="I5" s="98"/>
      <c r="J5" s="98"/>
    </row>
    <row r="6" spans="1:11" ht="16.8" thickTop="1" thickBot="1" x14ac:dyDescent="0.35">
      <c r="A6" s="99" t="s">
        <v>5</v>
      </c>
      <c r="B6" s="100" t="s">
        <v>6</v>
      </c>
      <c r="C6" s="100" t="s">
        <v>19</v>
      </c>
      <c r="D6" s="100" t="s">
        <v>20</v>
      </c>
      <c r="E6" s="101" t="s">
        <v>58</v>
      </c>
      <c r="F6" s="100" t="s">
        <v>7</v>
      </c>
      <c r="G6" s="100" t="s">
        <v>21</v>
      </c>
      <c r="H6" s="102" t="s">
        <v>80</v>
      </c>
      <c r="I6" s="199" t="s">
        <v>105</v>
      </c>
      <c r="J6" s="102" t="s">
        <v>71</v>
      </c>
      <c r="K6" s="103" t="s">
        <v>1</v>
      </c>
    </row>
    <row r="7" spans="1:11" ht="16.2" thickBot="1" x14ac:dyDescent="0.35">
      <c r="A7" s="87"/>
      <c r="B7" s="84"/>
      <c r="C7" s="88"/>
      <c r="D7" s="88"/>
      <c r="E7" s="84"/>
      <c r="F7" s="88"/>
      <c r="G7" s="96"/>
      <c r="H7" s="97" t="str">
        <f>CONCATENATE("+",RIGHT('Personal File'!$B$7,1)+RIGHT('Personal File'!$C$9)+D7)</f>
        <v>+7</v>
      </c>
      <c r="I7" s="200">
        <f ca="1">RANDBETWEEN(1,20)</f>
        <v>20</v>
      </c>
      <c r="J7" s="201">
        <f t="shared" ref="J7" ca="1" si="2">I7+RIGHT(H7,1)</f>
        <v>27</v>
      </c>
      <c r="K7" s="20"/>
    </row>
    <row r="8" spans="1:11" ht="6" customHeight="1" thickTop="1" thickBot="1" x14ac:dyDescent="0.35">
      <c r="D8" s="22"/>
      <c r="E8" s="22"/>
      <c r="G8" s="23"/>
      <c r="H8" s="23"/>
      <c r="I8" s="23"/>
      <c r="J8" s="23"/>
    </row>
    <row r="9" spans="1:11" ht="16.8" thickTop="1" thickBot="1" x14ac:dyDescent="0.35">
      <c r="A9" s="99" t="s">
        <v>62</v>
      </c>
      <c r="B9" s="100" t="s">
        <v>11</v>
      </c>
      <c r="C9" s="100" t="s">
        <v>28</v>
      </c>
      <c r="D9" s="100" t="s">
        <v>71</v>
      </c>
      <c r="E9" s="100" t="s">
        <v>72</v>
      </c>
      <c r="F9" s="100" t="s">
        <v>73</v>
      </c>
      <c r="G9" s="100" t="s">
        <v>21</v>
      </c>
      <c r="H9" s="104" t="s">
        <v>1</v>
      </c>
      <c r="I9" s="197"/>
      <c r="J9" s="197"/>
      <c r="K9" s="105"/>
    </row>
    <row r="10" spans="1:11" x14ac:dyDescent="0.3">
      <c r="A10" s="263" t="s">
        <v>106</v>
      </c>
      <c r="B10" s="219">
        <v>5</v>
      </c>
      <c r="C10" s="220">
        <v>1</v>
      </c>
      <c r="D10" s="221">
        <v>-5</v>
      </c>
      <c r="E10" s="222">
        <v>0.3</v>
      </c>
      <c r="F10" s="220" t="s">
        <v>131</v>
      </c>
      <c r="G10" s="223">
        <v>40</v>
      </c>
      <c r="H10" s="224"/>
      <c r="I10" s="225"/>
      <c r="J10" s="225"/>
      <c r="K10" s="226"/>
    </row>
    <row r="11" spans="1:11" ht="16.2" thickBot="1" x14ac:dyDescent="0.35">
      <c r="A11" s="264" t="s">
        <v>104</v>
      </c>
      <c r="B11" s="227">
        <v>2</v>
      </c>
      <c r="C11" s="228" t="s">
        <v>101</v>
      </c>
      <c r="D11" s="227">
        <v>-1</v>
      </c>
      <c r="E11" s="229">
        <v>0.15</v>
      </c>
      <c r="F11" s="230" t="s">
        <v>101</v>
      </c>
      <c r="G11" s="231">
        <v>15</v>
      </c>
      <c r="H11" s="232"/>
      <c r="I11" s="233"/>
      <c r="J11" s="233"/>
      <c r="K11" s="234"/>
    </row>
    <row r="12" spans="1:11" ht="6.75" customHeight="1" thickTop="1" thickBot="1" x14ac:dyDescent="0.35"/>
    <row r="13" spans="1:11" ht="16.8" thickTop="1" thickBot="1" x14ac:dyDescent="0.35">
      <c r="A13" s="24" t="s">
        <v>8</v>
      </c>
      <c r="B13" s="23">
        <f>SUM(G3:G14)</f>
        <v>63</v>
      </c>
      <c r="D13" s="106" t="s">
        <v>63</v>
      </c>
      <c r="E13" s="107"/>
      <c r="F13" s="104" t="s">
        <v>4</v>
      </c>
      <c r="G13" s="100" t="s">
        <v>21</v>
      </c>
      <c r="H13" s="102" t="s">
        <v>80</v>
      </c>
      <c r="I13" s="102"/>
      <c r="J13" s="102"/>
      <c r="K13" s="103" t="s">
        <v>1</v>
      </c>
    </row>
    <row r="14" spans="1:11" ht="16.2" thickBot="1" x14ac:dyDescent="0.35">
      <c r="A14" s="24"/>
      <c r="B14" s="23"/>
      <c r="D14" s="89"/>
      <c r="E14" s="43"/>
      <c r="F14" s="44"/>
      <c r="G14" s="45"/>
      <c r="H14" s="90"/>
      <c r="I14" s="198"/>
      <c r="J14" s="198"/>
      <c r="K14" s="20"/>
    </row>
    <row r="15" spans="1:11" ht="16.2" thickTop="1" x14ac:dyDescent="0.3"/>
  </sheetData>
  <phoneticPr fontId="0" type="noConversion"/>
  <conditionalFormatting sqref="I3:I4">
    <cfRule type="cellIs" dxfId="3" priority="5" operator="equal">
      <formula>20</formula>
    </cfRule>
    <cfRule type="cellIs" dxfId="2" priority="6" operator="equal">
      <formula>1</formula>
    </cfRule>
  </conditionalFormatting>
  <conditionalFormatting sqref="I7">
    <cfRule type="cellIs" dxfId="1" priority="3" operator="equal">
      <formula>20</formula>
    </cfRule>
    <cfRule type="cellIs" dxfId="0" priority="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
  <sheetViews>
    <sheetView showGridLines="0" workbookViewId="0"/>
  </sheetViews>
  <sheetFormatPr defaultColWidth="13" defaultRowHeight="15.6" x14ac:dyDescent="0.3"/>
  <cols>
    <col min="1" max="1" width="24.19921875" style="21" customWidth="1"/>
    <col min="2" max="2" width="5.59765625" style="23" bestFit="1" customWidth="1"/>
    <col min="3" max="4" width="26.59765625" style="1" customWidth="1"/>
    <col min="5" max="5" width="7" style="21" customWidth="1"/>
    <col min="6" max="16384" width="13" style="1"/>
  </cols>
  <sheetData>
    <row r="1" spans="1:5" ht="23.4" thickBot="1" x14ac:dyDescent="0.45">
      <c r="A1" s="19" t="s">
        <v>65</v>
      </c>
      <c r="B1" s="54"/>
      <c r="C1" s="19"/>
      <c r="D1" s="19"/>
    </row>
    <row r="2" spans="1:5" s="21" customFormat="1" ht="16.2" thickBot="1" x14ac:dyDescent="0.35">
      <c r="A2" s="55" t="s">
        <v>66</v>
      </c>
      <c r="B2" s="56" t="s">
        <v>21</v>
      </c>
      <c r="C2" s="57" t="s">
        <v>67</v>
      </c>
      <c r="D2" s="58" t="s">
        <v>68</v>
      </c>
    </row>
    <row r="3" spans="1:5" x14ac:dyDescent="0.3">
      <c r="A3" s="85" t="s">
        <v>161</v>
      </c>
      <c r="B3" s="86" t="s">
        <v>164</v>
      </c>
      <c r="C3" s="61"/>
      <c r="D3" s="62"/>
      <c r="E3" s="98"/>
    </row>
    <row r="4" spans="1:5" x14ac:dyDescent="0.3">
      <c r="A4" s="59"/>
      <c r="B4" s="60"/>
      <c r="C4" s="61"/>
      <c r="D4" s="62"/>
    </row>
    <row r="5" spans="1:5" ht="16.2" thickBot="1" x14ac:dyDescent="0.35">
      <c r="A5" s="92"/>
      <c r="B5" s="64"/>
      <c r="C5" s="65"/>
      <c r="D5" s="66"/>
    </row>
    <row r="6" spans="1:5" ht="24" thickTop="1" thickBot="1" x14ac:dyDescent="0.45">
      <c r="A6" s="19" t="s">
        <v>69</v>
      </c>
      <c r="B6" s="67"/>
      <c r="C6" s="19"/>
      <c r="D6" s="68"/>
    </row>
    <row r="7" spans="1:5" ht="16.2" thickBot="1" x14ac:dyDescent="0.35">
      <c r="A7" s="55" t="s">
        <v>66</v>
      </c>
      <c r="B7" s="56" t="s">
        <v>21</v>
      </c>
      <c r="C7" s="57" t="s">
        <v>67</v>
      </c>
      <c r="D7" s="58" t="s">
        <v>68</v>
      </c>
    </row>
    <row r="8" spans="1:5" x14ac:dyDescent="0.3">
      <c r="A8" s="83" t="s">
        <v>102</v>
      </c>
      <c r="B8" s="177">
        <v>5</v>
      </c>
      <c r="C8" s="178"/>
      <c r="D8" s="63"/>
      <c r="E8" s="98"/>
    </row>
    <row r="9" spans="1:5" ht="16.2" thickBot="1" x14ac:dyDescent="0.35">
      <c r="A9" s="92" t="s">
        <v>103</v>
      </c>
      <c r="B9" s="64">
        <v>0.5</v>
      </c>
      <c r="C9" s="93"/>
      <c r="D9" s="66"/>
      <c r="E9" s="98"/>
    </row>
    <row r="10" spans="1:5" ht="23.4" thickTop="1" x14ac:dyDescent="0.4">
      <c r="A10" s="16" t="s">
        <v>70</v>
      </c>
      <c r="B10" s="23">
        <f>SUM(B3:B9)</f>
        <v>5.5</v>
      </c>
      <c r="C10" s="91"/>
      <c r="D10" s="68"/>
    </row>
  </sheetData>
  <sortState xmlns:xlrd2="http://schemas.microsoft.com/office/spreadsheetml/2017/richdata2"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2025-02-13T20:15:08Z</dcterms:modified>
</cp:coreProperties>
</file>