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A\Juegos\FoL\Used\Characters\Part I\Chapter 4\Party 2\"/>
    </mc:Choice>
  </mc:AlternateContent>
  <xr:revisionPtr revIDLastSave="0" documentId="13_ncr:1_{5B6F9C9D-4558-493C-B23E-32C7A8991D6C}" xr6:coauthVersionLast="47" xr6:coauthVersionMax="47" xr10:uidLastSave="{00000000-0000-0000-0000-000000000000}"/>
  <bookViews>
    <workbookView xWindow="-108" yWindow="-108" windowWidth="23256" windowHeight="13176" tabRatio="638" xr2:uid="{00000000-000D-0000-FFFF-FFFF00000000}"/>
  </bookViews>
  <sheets>
    <sheet name="Personal File" sheetId="4" r:id="rId1"/>
    <sheet name="Skills" sheetId="15" r:id="rId2"/>
    <sheet name="Spellbook" sheetId="18" r:id="rId3"/>
    <sheet name="Feats" sheetId="17" r:id="rId4"/>
    <sheet name="Martial" sheetId="6" r:id="rId5"/>
    <sheet name="Equipment" sheetId="19" r:id="rId6"/>
  </sheets>
  <definedNames>
    <definedName name="_xlnm.Print_Area" localSheetId="5">Equipment!#REF!</definedName>
    <definedName name="_xlnm.Print_Area" localSheetId="3">Feats!#REF!</definedName>
    <definedName name="_xlnm.Print_Area" localSheetId="4">Martial!#REF!</definedName>
    <definedName name="_xlnm.Print_Area" localSheetId="0">'Personal File'!$A$1:$H$14</definedName>
    <definedName name="_xlnm.Print_Area" localSheetId="1">Skills!$A$1:$I$24</definedName>
    <definedName name="_xlnm.Print_Area" localSheetId="2">Spellbook!$A$1:$I$18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6" l="1"/>
  <c r="I8" i="6" l="1"/>
  <c r="I4" i="6"/>
  <c r="I3" i="6"/>
  <c r="C14" i="4" l="1"/>
  <c r="C13" i="4"/>
  <c r="C12" i="4"/>
  <c r="E11" i="4" s="1"/>
  <c r="C11" i="4"/>
  <c r="C10" i="4"/>
  <c r="C9" i="4"/>
  <c r="H8" i="6" l="1"/>
  <c r="J8" i="6" s="1"/>
  <c r="H7" i="6"/>
  <c r="J7" i="6" s="1"/>
  <c r="H3" i="6"/>
  <c r="J3" i="6" s="1"/>
  <c r="H4" i="6"/>
  <c r="J4" i="6" s="1"/>
  <c r="G15" i="6"/>
  <c r="B14" i="6" s="1"/>
  <c r="E10" i="4" s="1"/>
  <c r="E10" i="17"/>
  <c r="B14" i="19"/>
  <c r="B21" i="19"/>
  <c r="E7" i="17"/>
  <c r="B28" i="19"/>
  <c r="B33" i="19"/>
  <c r="D26" i="15"/>
  <c r="E26" i="15" s="1"/>
  <c r="D35" i="15"/>
  <c r="E35" i="15" s="1"/>
  <c r="D33" i="15"/>
  <c r="E33" i="15" s="1"/>
  <c r="G33" i="15" s="1"/>
  <c r="E4" i="17"/>
  <c r="E12" i="4"/>
  <c r="E14" i="4" s="1"/>
  <c r="E13" i="4" s="1"/>
  <c r="D32" i="15"/>
  <c r="E32" i="15" s="1"/>
  <c r="G32" i="15" s="1"/>
  <c r="D34" i="15"/>
  <c r="E34" i="15" s="1"/>
  <c r="G34" i="15" s="1"/>
  <c r="D31" i="15"/>
  <c r="E31" i="15" s="1"/>
  <c r="G31" i="15" s="1"/>
  <c r="D28" i="15"/>
  <c r="E28" i="15" s="1"/>
  <c r="G28" i="15" s="1"/>
  <c r="D16" i="15"/>
  <c r="E16" i="15" s="1"/>
  <c r="D36" i="15"/>
  <c r="E36" i="15" s="1"/>
  <c r="D24" i="15"/>
  <c r="E24" i="15" s="1"/>
  <c r="D30" i="15"/>
  <c r="E30" i="15" s="1"/>
  <c r="D21" i="15"/>
  <c r="E21" i="15" s="1"/>
  <c r="G21" i="15" s="1"/>
  <c r="D11" i="15"/>
  <c r="E11" i="15" s="1"/>
  <c r="D9" i="15"/>
  <c r="E9" i="15" s="1"/>
  <c r="D37" i="15"/>
  <c r="E37" i="15" s="1"/>
  <c r="G37" i="15" s="1"/>
  <c r="D29" i="15"/>
  <c r="E29" i="15" s="1"/>
  <c r="G29" i="15" s="1"/>
  <c r="D27" i="15"/>
  <c r="E27" i="15" s="1"/>
  <c r="G27" i="15" s="1"/>
  <c r="D25" i="15"/>
  <c r="E25" i="15" s="1"/>
  <c r="G25" i="15" s="1"/>
  <c r="D23" i="15"/>
  <c r="E23" i="15" s="1"/>
  <c r="G23" i="15" s="1"/>
  <c r="D22" i="15"/>
  <c r="E22" i="15" s="1"/>
  <c r="G22" i="15" s="1"/>
  <c r="D20" i="15"/>
  <c r="E20" i="15" s="1"/>
  <c r="G20" i="15" s="1"/>
  <c r="D19" i="15"/>
  <c r="E19" i="15" s="1"/>
  <c r="G19" i="15" s="1"/>
  <c r="D18" i="15"/>
  <c r="E18" i="15" s="1"/>
  <c r="G18" i="15" s="1"/>
  <c r="D17" i="15"/>
  <c r="E17" i="15" s="1"/>
  <c r="G17" i="15" s="1"/>
  <c r="D15" i="15"/>
  <c r="E15" i="15" s="1"/>
  <c r="G15" i="15" s="1"/>
  <c r="D14" i="15"/>
  <c r="E14" i="15" s="1"/>
  <c r="G14" i="15" s="1"/>
  <c r="D13" i="15"/>
  <c r="E13" i="15" s="1"/>
  <c r="G13" i="15" s="1"/>
  <c r="D12" i="15"/>
  <c r="E12" i="15" s="1"/>
  <c r="G12" i="15" s="1"/>
  <c r="D10" i="15"/>
  <c r="E10" i="15" s="1"/>
  <c r="G10" i="15" s="1"/>
  <c r="D8" i="15"/>
  <c r="E8" i="15" s="1"/>
  <c r="G8" i="15" s="1"/>
  <c r="D7" i="15"/>
  <c r="E7" i="15" s="1"/>
  <c r="G7" i="15" s="1"/>
  <c r="D6" i="15"/>
  <c r="E6" i="15" s="1"/>
  <c r="G6" i="15" s="1"/>
  <c r="D5" i="15"/>
  <c r="E5" i="15" s="1"/>
  <c r="G5" i="15" s="1"/>
  <c r="D4" i="15"/>
  <c r="E4" i="15" s="1"/>
  <c r="G4" i="15" s="1"/>
  <c r="D3" i="15"/>
  <c r="E3" i="15" s="1"/>
  <c r="G3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Alvarez</author>
  </authors>
  <commentList>
    <comment ref="C3" authorId="0" shapeId="0" xr:uid="{00000000-0006-0000-0000-000001000000}">
      <text>
        <r>
          <rPr>
            <sz val="12"/>
            <color indexed="81"/>
            <rFont val="Times New Roman"/>
            <family val="1"/>
          </rPr>
          <t>Forbidden Schools:  Enchantment, Illusion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F22" authorId="0" shapeId="0" xr:uid="{00000000-0006-0000-0100-000001000000}">
      <text>
        <r>
          <rPr>
            <sz val="12"/>
            <color indexed="81"/>
            <rFont val="Times New Roman"/>
            <family val="1"/>
          </rPr>
          <t>Elven bonus</t>
        </r>
      </text>
    </comment>
    <comment ref="F28" authorId="0" shapeId="0" xr:uid="{00000000-0006-0000-0100-000002000000}">
      <text>
        <r>
          <rPr>
            <sz val="12"/>
            <color indexed="81"/>
            <rFont val="Times New Roman"/>
            <family val="1"/>
          </rPr>
          <t>Elven bonus</t>
        </r>
      </text>
    </comment>
    <comment ref="F32" authorId="0" shapeId="0" xr:uid="{00000000-0006-0000-0100-000003000000}">
      <text>
        <r>
          <rPr>
            <sz val="12"/>
            <color indexed="81"/>
            <rFont val="Times New Roman"/>
            <family val="1"/>
          </rPr>
          <t>Elven bonus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D7" authorId="0" shapeId="0" xr:uid="{00000000-0006-0000-0200-000001000000}">
      <text>
        <r>
          <rPr>
            <sz val="12"/>
            <color indexed="81"/>
            <rFont val="Times New Roman"/>
            <family val="1"/>
          </rPr>
          <t>Phosphorescent moss</t>
        </r>
      </text>
    </comment>
    <comment ref="D11" authorId="0" shapeId="0" xr:uid="{00000000-0006-0000-0200-000002000000}">
      <text>
        <r>
          <rPr>
            <sz val="12"/>
            <color indexed="81"/>
            <rFont val="Times New Roman"/>
            <family val="1"/>
          </rPr>
          <t>Prism, lens, or monocle</t>
        </r>
      </text>
    </comment>
    <comment ref="D12" authorId="0" shapeId="0" xr:uid="{00000000-0006-0000-0200-000003000000}">
      <text>
        <r>
          <rPr>
            <sz val="12"/>
            <color indexed="81"/>
            <rFont val="Times New Roman"/>
            <family val="1"/>
          </rPr>
          <t>Miniature cloak</t>
        </r>
      </text>
    </comment>
    <comment ref="D15" authorId="0" shapeId="0" xr:uid="{00000000-0006-0000-0200-000004000000}">
      <text>
        <r>
          <rPr>
            <sz val="12"/>
            <color indexed="81"/>
            <rFont val="Times New Roman"/>
            <family val="1"/>
          </rPr>
          <t>Earth from grave</t>
        </r>
      </text>
    </comment>
    <comment ref="D16" authorId="0" shapeId="0" xr:uid="{00000000-0006-0000-0200-000005000000}">
      <text>
        <r>
          <rPr>
            <sz val="12"/>
            <color indexed="81"/>
            <rFont val="Times New Roman"/>
            <family val="1"/>
          </rPr>
          <t>Cured leather</t>
        </r>
      </text>
    </comment>
  </commentList>
</comments>
</file>

<file path=xl/sharedStrings.xml><?xml version="1.0" encoding="utf-8"?>
<sst xmlns="http://schemas.openxmlformats.org/spreadsheetml/2006/main" count="424" uniqueCount="239">
  <si>
    <t>Strength:</t>
  </si>
  <si>
    <t>Dexterity:</t>
  </si>
  <si>
    <t>Skill</t>
  </si>
  <si>
    <t>Level</t>
  </si>
  <si>
    <t>Properties</t>
  </si>
  <si>
    <t>Melee Weapon</t>
  </si>
  <si>
    <t>Dmg</t>
  </si>
  <si>
    <t>Qty.</t>
  </si>
  <si>
    <t>Ranged Weapon</t>
  </si>
  <si>
    <t>Dmg.</t>
  </si>
  <si>
    <t>Rng.</t>
  </si>
  <si>
    <t>Weight on Hand (this page):</t>
  </si>
  <si>
    <t>Gold:</t>
  </si>
  <si>
    <t>XP:</t>
  </si>
  <si>
    <t>Skills</t>
  </si>
  <si>
    <t>Charisma:</t>
  </si>
  <si>
    <t>Constitution:</t>
  </si>
  <si>
    <t>Intelligence:</t>
  </si>
  <si>
    <t>Hit Points:</t>
  </si>
  <si>
    <t>Wisdom:</t>
  </si>
  <si>
    <t>Concentration</t>
  </si>
  <si>
    <t>AC Mod.</t>
  </si>
  <si>
    <t>Handle Animal</t>
  </si>
  <si>
    <t>Move Silently</t>
  </si>
  <si>
    <t>Ride</t>
  </si>
  <si>
    <t>Search</t>
  </si>
  <si>
    <t>Swim</t>
  </si>
  <si>
    <t>Weapons and Armor</t>
  </si>
  <si>
    <t>Type</t>
  </si>
  <si>
    <t>Duration</t>
  </si>
  <si>
    <t>D+</t>
  </si>
  <si>
    <t>TH+</t>
  </si>
  <si>
    <t>Wt.</t>
  </si>
  <si>
    <t>Mod.</t>
  </si>
  <si>
    <t>Rank</t>
  </si>
  <si>
    <t>Cha</t>
  </si>
  <si>
    <t>Con</t>
  </si>
  <si>
    <t>Int</t>
  </si>
  <si>
    <t>Wis</t>
  </si>
  <si>
    <t>Dex</t>
  </si>
  <si>
    <t>Str</t>
  </si>
  <si>
    <t>Ability</t>
  </si>
  <si>
    <t>Misc. Mods.</t>
  </si>
  <si>
    <t>Appraise</t>
  </si>
  <si>
    <t>Balance</t>
  </si>
  <si>
    <t>Bluff</t>
  </si>
  <si>
    <t>Climb</t>
  </si>
  <si>
    <t>Decipher Script</t>
  </si>
  <si>
    <t>Diplomacy</t>
  </si>
  <si>
    <t>Disable Device</t>
  </si>
  <si>
    <t>Disguise</t>
  </si>
  <si>
    <t>Escape Artist</t>
  </si>
  <si>
    <t>Forgery</t>
  </si>
  <si>
    <t>Gather Information</t>
  </si>
  <si>
    <t>Heal</t>
  </si>
  <si>
    <t>Hide</t>
  </si>
  <si>
    <t>Intimidate</t>
  </si>
  <si>
    <t>Jump</t>
  </si>
  <si>
    <t>Listen</t>
  </si>
  <si>
    <t>Open Lock</t>
  </si>
  <si>
    <t>Profession:  (type)</t>
  </si>
  <si>
    <t>Sense Motive</t>
  </si>
  <si>
    <t>Spellcraft</t>
  </si>
  <si>
    <t>Spot</t>
  </si>
  <si>
    <t>Tumble</t>
  </si>
  <si>
    <t>Use Magic Device</t>
  </si>
  <si>
    <t>Use Rope</t>
  </si>
  <si>
    <t>Ability &amp; Mod.</t>
  </si>
  <si>
    <t>0</t>
  </si>
  <si>
    <t>Total</t>
  </si>
  <si>
    <t>Critical</t>
  </si>
  <si>
    <t>Range</t>
  </si>
  <si>
    <t>Saving Throws</t>
  </si>
  <si>
    <t>Fortitude</t>
  </si>
  <si>
    <t>Reflex</t>
  </si>
  <si>
    <t>Will</t>
  </si>
  <si>
    <t>Armor &amp; Shield</t>
  </si>
  <si>
    <t>Missiles</t>
  </si>
  <si>
    <t>Resistance</t>
  </si>
  <si>
    <t>Abjuration</t>
  </si>
  <si>
    <t>Touch</t>
  </si>
  <si>
    <t>1 minute</t>
  </si>
  <si>
    <t>+1 all saves</t>
  </si>
  <si>
    <t>Detect Magic</t>
  </si>
  <si>
    <t>Universal</t>
  </si>
  <si>
    <t>1 min/lvl</t>
  </si>
  <si>
    <t>must concentrate</t>
  </si>
  <si>
    <t>Instant</t>
  </si>
  <si>
    <t>Read Magic</t>
  </si>
  <si>
    <t>Personal</t>
  </si>
  <si>
    <t>10 min/lvl</t>
  </si>
  <si>
    <t>Conjuration</t>
  </si>
  <si>
    <t>Permanent</t>
  </si>
  <si>
    <t>Evocation</t>
  </si>
  <si>
    <t>Lb. Capacity:</t>
  </si>
  <si>
    <t>Lb. Carried:</t>
  </si>
  <si>
    <t>Base Speed:</t>
  </si>
  <si>
    <t>+0</t>
  </si>
  <si>
    <t>Abilities &amp; Feats</t>
  </si>
  <si>
    <t>Spell</t>
  </si>
  <si>
    <t>Cast?</t>
  </si>
  <si>
    <t>Languages</t>
  </si>
  <si>
    <t>School</t>
  </si>
  <si>
    <t>1 hour</t>
  </si>
  <si>
    <t>60’</t>
  </si>
  <si>
    <t>10’</t>
  </si>
  <si>
    <t>100’ + 10’/lvl</t>
  </si>
  <si>
    <t>Equipment Worn</t>
  </si>
  <si>
    <t>Item</t>
  </si>
  <si>
    <t>Mass</t>
  </si>
  <si>
    <t>Effects/</t>
  </si>
  <si>
    <t>Notes</t>
  </si>
  <si>
    <t>Equipment Carried</t>
  </si>
  <si>
    <t>Weight on Hand:</t>
  </si>
  <si>
    <t>Horse Encumbrance:</t>
  </si>
  <si>
    <t>Check</t>
  </si>
  <si>
    <t>Arcane</t>
  </si>
  <si>
    <t>Speed</t>
  </si>
  <si>
    <t>1d8</t>
  </si>
  <si>
    <t>19-20, x2</t>
  </si>
  <si>
    <t>Female</t>
  </si>
  <si>
    <t>Memorized Spells</t>
  </si>
  <si>
    <t>Knowledge</t>
  </si>
  <si>
    <t>Scribe Scroll</t>
  </si>
  <si>
    <t>Spellbook</t>
  </si>
  <si>
    <t>Arcane Mark</t>
  </si>
  <si>
    <t>Disrupt Undead</t>
  </si>
  <si>
    <t>Flare</t>
  </si>
  <si>
    <t>Light</t>
  </si>
  <si>
    <t>Prestidigitation</t>
  </si>
  <si>
    <t>Ray of Frost</t>
  </si>
  <si>
    <t>Mage Armor</t>
  </si>
  <si>
    <t>Magic Missile</t>
  </si>
  <si>
    <t>lift, affect 0.5-kg. or 0.5-m</t>
  </si>
  <si>
    <t>Conj.</t>
  </si>
  <si>
    <t>1d3</t>
  </si>
  <si>
    <t>1 hr/lvl</t>
  </si>
  <si>
    <t>1d4+1, 3 missiles (4@7th lvl.)</t>
  </si>
  <si>
    <t>25’ + 2½’/lvl</t>
  </si>
  <si>
    <t>1 rune</t>
  </si>
  <si>
    <t>functional for other spells</t>
  </si>
  <si>
    <t>1d6</t>
  </si>
  <si>
    <t>1d4</t>
  </si>
  <si>
    <t>Stash (not available)</t>
  </si>
  <si>
    <t>Base 0</t>
  </si>
  <si>
    <t>Base 2</t>
  </si>
  <si>
    <t>Craft:  (type)</t>
  </si>
  <si>
    <t>Summon Familiar</t>
  </si>
  <si>
    <t>200 pages</t>
  </si>
  <si>
    <t>Perform:  (type)</t>
  </si>
  <si>
    <t>Spell Component Weight:</t>
  </si>
  <si>
    <t>Bag of Holding (600 lbs.) (not available)</t>
  </si>
  <si>
    <t>Bag Encumbrance:</t>
  </si>
  <si>
    <t>Waterskin</t>
  </si>
  <si>
    <t>1 liter</t>
  </si>
  <si>
    <t>Sleight of Hand</t>
  </si>
  <si>
    <t>Survival</t>
  </si>
  <si>
    <t>Cured Leather</t>
  </si>
  <si>
    <t>Necromancer</t>
  </si>
  <si>
    <t>82 lbs.</t>
  </si>
  <si>
    <t>Evermeet</t>
  </si>
  <si>
    <r>
      <t>33</t>
    </r>
    <r>
      <rPr>
        <sz val="13"/>
        <rFont val="Times New Roman"/>
        <family val="1"/>
      </rPr>
      <t>/</t>
    </r>
    <r>
      <rPr>
        <sz val="13"/>
        <color indexed="52"/>
        <rFont val="Times New Roman"/>
        <family val="1"/>
      </rPr>
      <t>66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100</t>
    </r>
  </si>
  <si>
    <t>Toughness</t>
  </si>
  <si>
    <t>Elven, Gnome, Sylvan</t>
  </si>
  <si>
    <t>Common, Chondathan</t>
  </si>
  <si>
    <t>Ray of Enfeeblement</t>
  </si>
  <si>
    <t>Chill Touch</t>
  </si>
  <si>
    <t>Cause Fear</t>
  </si>
  <si>
    <t>Detect Undead</t>
  </si>
  <si>
    <t>1 or 1d4 rds</t>
  </si>
  <si>
    <t>see PHB 209</t>
  </si>
  <si>
    <t>see PHB 208</t>
  </si>
  <si>
    <t>Divination</t>
  </si>
  <si>
    <t>40'</t>
  </si>
  <si>
    <t>see PHB 220</t>
  </si>
  <si>
    <t>see PHB 269</t>
  </si>
  <si>
    <t>+2 versus Enchantments</t>
  </si>
  <si>
    <t>Immunity to Sleep magic</t>
  </si>
  <si>
    <t>Low-light Vision</t>
  </si>
  <si>
    <t>Trapfinding</t>
  </si>
  <si>
    <t>2</t>
  </si>
  <si>
    <t>On Mount (not available)</t>
  </si>
  <si>
    <t>Mage Hand</t>
  </si>
  <si>
    <t>Traveler’s Outfit</t>
  </si>
  <si>
    <t>Transmut</t>
  </si>
  <si>
    <t>Concent.</t>
  </si>
  <si>
    <t>see PHB 249</t>
  </si>
  <si>
    <t>see PHB 248</t>
  </si>
  <si>
    <t>see PHB 232</t>
  </si>
  <si>
    <t>Miniature Cloak</t>
  </si>
  <si>
    <t>Prism</t>
  </si>
  <si>
    <t>? Pages</t>
  </si>
  <si>
    <t>Spellbook, unidentified</t>
  </si>
  <si>
    <t>Earth from Grave</t>
  </si>
  <si>
    <t>Phosphorescent Moss</t>
  </si>
  <si>
    <t>1 SA</t>
  </si>
  <si>
    <t>V S</t>
  </si>
  <si>
    <t>V</t>
  </si>
  <si>
    <t>V M/DF</t>
  </si>
  <si>
    <t>V S F</t>
  </si>
  <si>
    <t>V S M/DF</t>
  </si>
  <si>
    <t>Components</t>
  </si>
  <si>
    <t>Casting</t>
  </si>
  <si>
    <t>Spell Components Carried (24 slots total)</t>
  </si>
  <si>
    <t>Quarterstaff</t>
  </si>
  <si>
    <t>Bludgeon</t>
  </si>
  <si>
    <t>x2</t>
  </si>
  <si>
    <t>Light Crossbow</t>
  </si>
  <si>
    <t>Bolts</t>
  </si>
  <si>
    <t>Moon Elf</t>
  </si>
  <si>
    <t>Touch AC:</t>
  </si>
  <si>
    <t>2400</t>
  </si>
  <si>
    <t>NPC</t>
  </si>
  <si>
    <t>30’</t>
  </si>
  <si>
    <t>5’ 1”</t>
  </si>
  <si>
    <t>Clavicle</t>
  </si>
  <si>
    <t>Sempre</t>
  </si>
  <si>
    <t>q</t>
  </si>
  <si>
    <t>-</t>
  </si>
  <si>
    <t>AC:</t>
  </si>
  <si>
    <t>FF AC:</t>
  </si>
  <si>
    <t>Attack Bonus:</t>
  </si>
  <si>
    <t>Nerull</t>
  </si>
  <si>
    <t>Race</t>
  </si>
  <si>
    <t>Sex</t>
  </si>
  <si>
    <t>Class</t>
  </si>
  <si>
    <t>Region</t>
  </si>
  <si>
    <t>Age</t>
  </si>
  <si>
    <t>Alignment</t>
  </si>
  <si>
    <t>Height</t>
  </si>
  <si>
    <t>Deity</t>
  </si>
  <si>
    <t>Weight</t>
  </si>
  <si>
    <t>Atk</t>
  </si>
  <si>
    <t>Roll</t>
  </si>
  <si>
    <t>Necromancy</t>
  </si>
  <si>
    <t>Ranged Touch Attack</t>
  </si>
  <si>
    <t>80’</t>
  </si>
  <si>
    <t>varies</t>
  </si>
  <si>
    <t>Chaotic Neutral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</si>
</sst>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57" x14ac:knownFonts="1">
    <font>
      <sz val="12"/>
      <name val="Times New Roman"/>
    </font>
    <font>
      <sz val="12"/>
      <name val="Times New Roman"/>
      <family val="1"/>
    </font>
    <font>
      <i/>
      <sz val="1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3"/>
      <color indexed="10"/>
      <name val="Times New Roman"/>
      <family val="1"/>
    </font>
    <font>
      <sz val="13"/>
      <name val="Times New Roman"/>
      <family val="1"/>
    </font>
    <font>
      <b/>
      <sz val="13"/>
      <color indexed="12"/>
      <name val="Times New Roman"/>
      <family val="1"/>
    </font>
    <font>
      <b/>
      <sz val="13"/>
      <color indexed="17"/>
      <name val="Times New Roman"/>
      <family val="1"/>
    </font>
    <font>
      <b/>
      <sz val="13"/>
      <color indexed="9"/>
      <name val="Times New Roman"/>
      <family val="1"/>
    </font>
    <font>
      <b/>
      <sz val="13"/>
      <color indexed="46"/>
      <name val="Times New Roman"/>
      <family val="1"/>
    </font>
    <font>
      <b/>
      <sz val="13"/>
      <color indexed="52"/>
      <name val="Times New Roman"/>
      <family val="1"/>
    </font>
    <font>
      <b/>
      <sz val="18"/>
      <name val="Times New Roman"/>
      <family val="1"/>
    </font>
    <font>
      <sz val="13"/>
      <color indexed="17"/>
      <name val="Times New Roman"/>
      <family val="1"/>
    </font>
    <font>
      <sz val="13"/>
      <color indexed="10"/>
      <name val="Times New Roman"/>
      <family val="1"/>
    </font>
    <font>
      <sz val="11"/>
      <name val="Times New Roman"/>
      <family val="1"/>
    </font>
    <font>
      <sz val="12"/>
      <color indexed="17"/>
      <name val="Times New Roman"/>
      <family val="1"/>
    </font>
    <font>
      <i/>
      <sz val="22"/>
      <color indexed="17"/>
      <name val="Times New Roman"/>
      <family val="1"/>
    </font>
    <font>
      <b/>
      <i/>
      <sz val="13"/>
      <color indexed="17"/>
      <name val="Times New Roman"/>
      <family val="1"/>
    </font>
    <font>
      <b/>
      <sz val="12"/>
      <color indexed="9"/>
      <name val="Times New Roman"/>
      <family val="1"/>
    </font>
    <font>
      <b/>
      <sz val="13"/>
      <color indexed="51"/>
      <name val="Times New Roman"/>
      <family val="1"/>
    </font>
    <font>
      <sz val="13"/>
      <color indexed="52"/>
      <name val="Times New Roman"/>
      <family val="1"/>
    </font>
    <font>
      <sz val="13"/>
      <color indexed="46"/>
      <name val="Times New Roman"/>
      <family val="1"/>
    </font>
    <font>
      <i/>
      <sz val="18"/>
      <color indexed="17"/>
      <name val="Times New Roman"/>
      <family val="1"/>
    </font>
    <font>
      <sz val="13"/>
      <color indexed="23"/>
      <name val="Times New Roman"/>
      <family val="1"/>
    </font>
    <font>
      <sz val="13"/>
      <color indexed="12"/>
      <name val="Times New Roman"/>
      <family val="1"/>
    </font>
    <font>
      <sz val="13"/>
      <color indexed="51"/>
      <name val="Times New Roman"/>
      <family val="1"/>
    </font>
    <font>
      <sz val="12"/>
      <color indexed="46"/>
      <name val="Times New Roman"/>
      <family val="1"/>
    </font>
    <font>
      <sz val="12"/>
      <color indexed="52"/>
      <name val="Times New Roman"/>
      <family val="1"/>
    </font>
    <font>
      <sz val="12"/>
      <color indexed="10"/>
      <name val="Times New Roman"/>
      <family val="1"/>
    </font>
    <font>
      <sz val="12"/>
      <color indexed="51"/>
      <name val="Times New Roman"/>
      <family val="1"/>
    </font>
    <font>
      <sz val="13"/>
      <color indexed="22"/>
      <name val="Times New Roman"/>
      <family val="1"/>
    </font>
    <font>
      <u/>
      <sz val="12"/>
      <color indexed="12"/>
      <name val="Times New Roman"/>
      <family val="1"/>
    </font>
    <font>
      <sz val="12"/>
      <color indexed="81"/>
      <name val="Times New Roman"/>
      <family val="1"/>
    </font>
    <font>
      <i/>
      <sz val="18"/>
      <color indexed="12"/>
      <name val="Times New Roman"/>
      <family val="1"/>
    </font>
    <font>
      <sz val="13"/>
      <color indexed="53"/>
      <name val="Times New Roman"/>
      <family val="1"/>
    </font>
    <font>
      <i/>
      <sz val="18"/>
      <color indexed="53"/>
      <name val="Times New Roman"/>
      <family val="1"/>
    </font>
    <font>
      <b/>
      <sz val="12"/>
      <color indexed="10"/>
      <name val="Times New Roman"/>
      <family val="1"/>
    </font>
    <font>
      <i/>
      <sz val="12"/>
      <name val="Times New Roman"/>
      <family val="1"/>
    </font>
    <font>
      <b/>
      <sz val="12"/>
      <color indexed="46"/>
      <name val="Times New Roman"/>
      <family val="1"/>
    </font>
    <font>
      <b/>
      <sz val="12"/>
      <color indexed="12"/>
      <name val="Times New Roman"/>
      <family val="1"/>
    </font>
    <font>
      <sz val="13"/>
      <name val="Wingdings"/>
      <charset val="2"/>
    </font>
    <font>
      <i/>
      <sz val="14"/>
      <color indexed="57"/>
      <name val="Times New Roman"/>
      <family val="1"/>
    </font>
    <font>
      <b/>
      <i/>
      <sz val="12"/>
      <color indexed="12"/>
      <name val="Times New Roman"/>
      <family val="1"/>
    </font>
    <font>
      <sz val="13"/>
      <color indexed="12"/>
      <name val="Times New Roman"/>
      <family val="1"/>
    </font>
    <font>
      <sz val="13"/>
      <color indexed="20"/>
      <name val="Times New Roman"/>
      <family val="1"/>
    </font>
    <font>
      <b/>
      <sz val="13"/>
      <color indexed="20"/>
      <name val="Times New Roman"/>
      <family val="1"/>
    </font>
    <font>
      <i/>
      <sz val="18"/>
      <color indexed="20"/>
      <name val="Times New Roman"/>
      <family val="1"/>
    </font>
    <font>
      <b/>
      <sz val="13"/>
      <color indexed="13"/>
      <name val="Times New Roman"/>
      <family val="1"/>
    </font>
    <font>
      <i/>
      <sz val="12"/>
      <color indexed="42"/>
      <name val="Times New Roman"/>
      <family val="1"/>
    </font>
    <font>
      <i/>
      <sz val="22"/>
      <color indexed="9"/>
      <name val="Times New Roman"/>
      <family val="1"/>
    </font>
    <font>
      <b/>
      <sz val="13"/>
      <color rgb="FF00CC00"/>
      <name val="Times New Roman"/>
      <family val="1"/>
    </font>
    <font>
      <sz val="13"/>
      <color rgb="FF0000FF"/>
      <name val="Times New Roman"/>
      <family val="1"/>
    </font>
    <font>
      <b/>
      <sz val="12"/>
      <color rgb="FFFFC000"/>
      <name val="Times New Roman"/>
      <family val="1"/>
    </font>
    <font>
      <sz val="12"/>
      <color rgb="FFFFC000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55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</fills>
  <borders count="105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double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ck">
        <color rgb="FF00B0F0"/>
      </bottom>
      <diagonal/>
    </border>
    <border>
      <left/>
      <right/>
      <top style="double">
        <color indexed="64"/>
      </top>
      <bottom style="thick">
        <color rgb="FF00B0F0"/>
      </bottom>
      <diagonal/>
    </border>
    <border>
      <left/>
      <right style="double">
        <color indexed="64"/>
      </right>
      <top style="double">
        <color indexed="64"/>
      </top>
      <bottom style="thick">
        <color rgb="FF00B0F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</borders>
  <cellStyleXfs count="3">
    <xf numFmtId="0" fontId="0" fillId="0" borderId="0"/>
    <xf numFmtId="0" fontId="3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29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righ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7" fillId="2" borderId="4" xfId="0" applyFont="1" applyFill="1" applyBorder="1" applyAlignment="1">
      <alignment horizontal="right"/>
    </xf>
    <xf numFmtId="0" fontId="12" fillId="3" borderId="5" xfId="0" applyFont="1" applyFill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14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0" fontId="4" fillId="0" borderId="0" xfId="0" applyFont="1" applyAlignment="1">
      <alignment horizontal="centerContinuous"/>
    </xf>
    <xf numFmtId="164" fontId="4" fillId="0" borderId="0" xfId="0" applyNumberFormat="1" applyFont="1" applyAlignment="1">
      <alignment horizontal="center"/>
    </xf>
    <xf numFmtId="0" fontId="17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9" fillId="3" borderId="5" xfId="0" applyFont="1" applyFill="1" applyBorder="1" applyAlignment="1">
      <alignment horizontal="right"/>
    </xf>
    <xf numFmtId="0" fontId="22" fillId="3" borderId="5" xfId="0" applyFont="1" applyFill="1" applyBorder="1" applyAlignment="1">
      <alignment horizontal="right"/>
    </xf>
    <xf numFmtId="0" fontId="7" fillId="2" borderId="13" xfId="0" applyFont="1" applyFill="1" applyBorder="1" applyAlignment="1">
      <alignment horizontal="right"/>
    </xf>
    <xf numFmtId="0" fontId="7" fillId="3" borderId="14" xfId="0" applyFont="1" applyFill="1" applyBorder="1" applyAlignment="1">
      <alignment horizontal="right"/>
    </xf>
    <xf numFmtId="0" fontId="8" fillId="0" borderId="15" xfId="0" applyFont="1" applyBorder="1" applyAlignment="1">
      <alignment horizontal="center"/>
    </xf>
    <xf numFmtId="0" fontId="5" fillId="2" borderId="16" xfId="0" applyFont="1" applyFill="1" applyBorder="1" applyAlignment="1">
      <alignment horizontal="right"/>
    </xf>
    <xf numFmtId="0" fontId="6" fillId="0" borderId="17" xfId="0" applyFont="1" applyBorder="1" applyAlignment="1">
      <alignment horizontal="center"/>
    </xf>
    <xf numFmtId="0" fontId="13" fillId="3" borderId="18" xfId="0" applyFont="1" applyFill="1" applyBorder="1" applyAlignment="1">
      <alignment horizontal="right"/>
    </xf>
    <xf numFmtId="0" fontId="3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9" fontId="6" fillId="0" borderId="0" xfId="2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14" fillId="0" borderId="0" xfId="0" applyFont="1" applyAlignment="1">
      <alignment horizontal="centerContinuous"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11" fillId="4" borderId="25" xfId="0" applyFont="1" applyFill="1" applyBorder="1" applyAlignment="1">
      <alignment horizontal="centerContinuous"/>
    </xf>
    <xf numFmtId="0" fontId="11" fillId="4" borderId="26" xfId="0" applyFont="1" applyFill="1" applyBorder="1" applyAlignment="1">
      <alignment horizontal="center"/>
    </xf>
    <xf numFmtId="0" fontId="11" fillId="4" borderId="27" xfId="0" applyFont="1" applyFill="1" applyBorder="1" applyAlignment="1">
      <alignment horizontal="center"/>
    </xf>
    <xf numFmtId="0" fontId="25" fillId="0" borderId="28" xfId="0" applyFont="1" applyBorder="1" applyAlignment="1">
      <alignment horizontal="centerContinuous"/>
    </xf>
    <xf numFmtId="0" fontId="10" fillId="2" borderId="4" xfId="0" applyFont="1" applyFill="1" applyBorder="1" applyAlignment="1">
      <alignment horizontal="right"/>
    </xf>
    <xf numFmtId="0" fontId="6" fillId="0" borderId="29" xfId="0" applyFont="1" applyBorder="1" applyAlignment="1">
      <alignment horizontal="centerContinuous"/>
    </xf>
    <xf numFmtId="0" fontId="6" fillId="0" borderId="0" xfId="0" applyFont="1" applyAlignment="1">
      <alignment horizontal="centerContinuous"/>
    </xf>
    <xf numFmtId="49" fontId="26" fillId="0" borderId="3" xfId="0" applyNumberFormat="1" applyFont="1" applyBorder="1" applyAlignment="1">
      <alignment horizontal="center"/>
    </xf>
    <xf numFmtId="49" fontId="26" fillId="0" borderId="30" xfId="0" applyNumberFormat="1" applyFont="1" applyBorder="1" applyAlignment="1">
      <alignment horizontal="center"/>
    </xf>
    <xf numFmtId="0" fontId="1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11" fillId="4" borderId="26" xfId="0" applyFont="1" applyFill="1" applyBorder="1" applyAlignment="1">
      <alignment horizontal="center" wrapText="1"/>
    </xf>
    <xf numFmtId="0" fontId="10" fillId="2" borderId="31" xfId="0" applyFont="1" applyFill="1" applyBorder="1" applyAlignment="1">
      <alignment horizontal="right"/>
    </xf>
    <xf numFmtId="49" fontId="26" fillId="0" borderId="15" xfId="0" applyNumberFormat="1" applyFont="1" applyBorder="1" applyAlignment="1">
      <alignment horizontal="center"/>
    </xf>
    <xf numFmtId="0" fontId="3" fillId="2" borderId="32" xfId="0" applyFont="1" applyFill="1" applyBorder="1" applyAlignment="1">
      <alignment horizontal="right"/>
    </xf>
    <xf numFmtId="49" fontId="6" fillId="0" borderId="33" xfId="0" applyNumberFormat="1" applyFont="1" applyBorder="1" applyAlignment="1">
      <alignment horizontal="centerContinuous"/>
    </xf>
    <xf numFmtId="0" fontId="6" fillId="0" borderId="34" xfId="0" applyFont="1" applyBorder="1" applyAlignment="1">
      <alignment horizontal="centerContinuous"/>
    </xf>
    <xf numFmtId="0" fontId="6" fillId="0" borderId="0" xfId="0" applyFont="1" applyAlignment="1">
      <alignment horizontal="center"/>
    </xf>
    <xf numFmtId="0" fontId="10" fillId="5" borderId="1" xfId="0" applyFont="1" applyFill="1" applyBorder="1"/>
    <xf numFmtId="0" fontId="6" fillId="5" borderId="35" xfId="0" applyFont="1" applyFill="1" applyBorder="1" applyAlignment="1">
      <alignment horizontal="center"/>
    </xf>
    <xf numFmtId="49" fontId="15" fillId="5" borderId="35" xfId="0" applyNumberFormat="1" applyFont="1" applyFill="1" applyBorder="1" applyAlignment="1">
      <alignment horizontal="center"/>
    </xf>
    <xf numFmtId="0" fontId="15" fillId="5" borderId="36" xfId="0" applyFont="1" applyFill="1" applyBorder="1" applyAlignment="1">
      <alignment horizontal="center"/>
    </xf>
    <xf numFmtId="49" fontId="6" fillId="5" borderId="36" xfId="0" applyNumberFormat="1" applyFont="1" applyFill="1" applyBorder="1" applyAlignment="1">
      <alignment horizontal="center"/>
    </xf>
    <xf numFmtId="0" fontId="33" fillId="5" borderId="36" xfId="0" applyFont="1" applyFill="1" applyBorder="1" applyAlignment="1">
      <alignment horizontal="center"/>
    </xf>
    <xf numFmtId="0" fontId="6" fillId="5" borderId="37" xfId="0" applyFont="1" applyFill="1" applyBorder="1" applyAlignment="1">
      <alignment horizontal="center"/>
    </xf>
    <xf numFmtId="0" fontId="13" fillId="5" borderId="1" xfId="0" applyFont="1" applyFill="1" applyBorder="1"/>
    <xf numFmtId="49" fontId="23" fillId="5" borderId="35" xfId="0" applyNumberFormat="1" applyFont="1" applyFill="1" applyBorder="1" applyAlignment="1">
      <alignment horizontal="center"/>
    </xf>
    <xf numFmtId="0" fontId="23" fillId="5" borderId="36" xfId="0" applyFont="1" applyFill="1" applyBorder="1" applyAlignment="1">
      <alignment horizontal="center"/>
    </xf>
    <xf numFmtId="0" fontId="10" fillId="6" borderId="1" xfId="0" applyFont="1" applyFill="1" applyBorder="1"/>
    <xf numFmtId="0" fontId="6" fillId="6" borderId="35" xfId="0" applyFont="1" applyFill="1" applyBorder="1" applyAlignment="1">
      <alignment horizontal="center"/>
    </xf>
    <xf numFmtId="49" fontId="15" fillId="6" borderId="35" xfId="0" applyNumberFormat="1" applyFont="1" applyFill="1" applyBorder="1" applyAlignment="1">
      <alignment horizontal="center"/>
    </xf>
    <xf numFmtId="0" fontId="15" fillId="6" borderId="36" xfId="0" applyFont="1" applyFill="1" applyBorder="1" applyAlignment="1">
      <alignment horizontal="center"/>
    </xf>
    <xf numFmtId="49" fontId="6" fillId="6" borderId="36" xfId="0" applyNumberFormat="1" applyFont="1" applyFill="1" applyBorder="1" applyAlignment="1">
      <alignment horizontal="center"/>
    </xf>
    <xf numFmtId="0" fontId="6" fillId="6" borderId="37" xfId="0" applyFont="1" applyFill="1" applyBorder="1" applyAlignment="1">
      <alignment horizontal="center"/>
    </xf>
    <xf numFmtId="0" fontId="13" fillId="6" borderId="1" xfId="0" applyFont="1" applyFill="1" applyBorder="1"/>
    <xf numFmtId="0" fontId="23" fillId="6" borderId="36" xfId="0" applyFont="1" applyFill="1" applyBorder="1" applyAlignment="1">
      <alignment horizontal="center"/>
    </xf>
    <xf numFmtId="49" fontId="23" fillId="7" borderId="35" xfId="0" applyNumberFormat="1" applyFont="1" applyFill="1" applyBorder="1" applyAlignment="1">
      <alignment horizontal="center"/>
    </xf>
    <xf numFmtId="0" fontId="23" fillId="7" borderId="36" xfId="0" applyFont="1" applyFill="1" applyBorder="1" applyAlignment="1">
      <alignment horizontal="center"/>
    </xf>
    <xf numFmtId="0" fontId="6" fillId="6" borderId="38" xfId="0" applyFont="1" applyFill="1" applyBorder="1" applyAlignment="1">
      <alignment horizontal="center"/>
    </xf>
    <xf numFmtId="49" fontId="6" fillId="6" borderId="39" xfId="0" applyNumberFormat="1" applyFont="1" applyFill="1" applyBorder="1" applyAlignment="1">
      <alignment horizontal="center"/>
    </xf>
    <xf numFmtId="0" fontId="6" fillId="6" borderId="40" xfId="0" applyFont="1" applyFill="1" applyBorder="1" applyAlignment="1">
      <alignment horizontal="center"/>
    </xf>
    <xf numFmtId="49" fontId="28" fillId="5" borderId="35" xfId="0" applyNumberFormat="1" applyFont="1" applyFill="1" applyBorder="1" applyAlignment="1">
      <alignment horizontal="center"/>
    </xf>
    <xf numFmtId="0" fontId="28" fillId="5" borderId="36" xfId="0" applyFont="1" applyFill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6" fillId="8" borderId="35" xfId="0" applyFont="1" applyFill="1" applyBorder="1" applyAlignment="1">
      <alignment horizontal="center"/>
    </xf>
    <xf numFmtId="49" fontId="6" fillId="8" borderId="36" xfId="0" applyNumberFormat="1" applyFont="1" applyFill="1" applyBorder="1" applyAlignment="1">
      <alignment horizontal="center"/>
    </xf>
    <xf numFmtId="0" fontId="6" fillId="8" borderId="37" xfId="0" applyFont="1" applyFill="1" applyBorder="1" applyAlignment="1">
      <alignment horizontal="center"/>
    </xf>
    <xf numFmtId="0" fontId="9" fillId="8" borderId="1" xfId="0" applyFont="1" applyFill="1" applyBorder="1"/>
    <xf numFmtId="49" fontId="27" fillId="8" borderId="35" xfId="0" applyNumberFormat="1" applyFont="1" applyFill="1" applyBorder="1" applyAlignment="1">
      <alignment horizontal="center"/>
    </xf>
    <xf numFmtId="0" fontId="27" fillId="8" borderId="36" xfId="0" applyFont="1" applyFill="1" applyBorder="1" applyAlignment="1">
      <alignment horizontal="center"/>
    </xf>
    <xf numFmtId="49" fontId="6" fillId="0" borderId="41" xfId="0" applyNumberFormat="1" applyFont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164" fontId="5" fillId="9" borderId="42" xfId="0" applyNumberFormat="1" applyFont="1" applyFill="1" applyBorder="1" applyAlignment="1">
      <alignment horizontal="center"/>
    </xf>
    <xf numFmtId="0" fontId="4" fillId="0" borderId="43" xfId="0" applyFont="1" applyBorder="1" applyAlignment="1">
      <alignment horizontal="centerContinuous"/>
    </xf>
    <xf numFmtId="0" fontId="4" fillId="0" borderId="44" xfId="0" applyFont="1" applyBorder="1" applyAlignment="1">
      <alignment horizontal="centerContinuous"/>
    </xf>
    <xf numFmtId="0" fontId="4" fillId="0" borderId="30" xfId="0" applyFont="1" applyBorder="1" applyAlignment="1">
      <alignment horizontal="centerContinuous"/>
    </xf>
    <xf numFmtId="0" fontId="40" fillId="0" borderId="45" xfId="0" applyFont="1" applyBorder="1" applyAlignment="1">
      <alignment horizontal="center"/>
    </xf>
    <xf numFmtId="0" fontId="38" fillId="0" borderId="46" xfId="0" applyFont="1" applyBorder="1" applyAlignment="1">
      <alignment horizontal="centerContinuous"/>
    </xf>
    <xf numFmtId="0" fontId="3" fillId="0" borderId="0" xfId="0" applyFont="1" applyAlignment="1">
      <alignment horizontal="center"/>
    </xf>
    <xf numFmtId="0" fontId="12" fillId="5" borderId="1" xfId="0" applyFont="1" applyFill="1" applyBorder="1"/>
    <xf numFmtId="49" fontId="24" fillId="5" borderId="35" xfId="0" applyNumberFormat="1" applyFont="1" applyFill="1" applyBorder="1" applyAlignment="1">
      <alignment horizontal="center"/>
    </xf>
    <xf numFmtId="0" fontId="24" fillId="5" borderId="36" xfId="0" applyFont="1" applyFill="1" applyBorder="1" applyAlignment="1">
      <alignment horizontal="center"/>
    </xf>
    <xf numFmtId="0" fontId="6" fillId="0" borderId="35" xfId="0" applyFont="1" applyBorder="1" applyAlignment="1">
      <alignment horizontal="center"/>
    </xf>
    <xf numFmtId="49" fontId="6" fillId="0" borderId="36" xfId="0" applyNumberFormat="1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13" fillId="0" borderId="1" xfId="0" applyFont="1" applyBorder="1"/>
    <xf numFmtId="49" fontId="23" fillId="0" borderId="35" xfId="0" applyNumberFormat="1" applyFont="1" applyBorder="1" applyAlignment="1">
      <alignment horizontal="center"/>
    </xf>
    <xf numFmtId="0" fontId="23" fillId="0" borderId="36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7" fillId="0" borderId="1" xfId="0" applyFont="1" applyBorder="1"/>
    <xf numFmtId="49" fontId="16" fillId="0" borderId="35" xfId="0" applyNumberFormat="1" applyFont="1" applyBorder="1" applyAlignment="1">
      <alignment horizontal="center"/>
    </xf>
    <xf numFmtId="0" fontId="16" fillId="0" borderId="36" xfId="0" applyFont="1" applyBorder="1" applyAlignment="1">
      <alignment horizontal="center"/>
    </xf>
    <xf numFmtId="0" fontId="22" fillId="0" borderId="1" xfId="0" applyFont="1" applyBorder="1"/>
    <xf numFmtId="49" fontId="28" fillId="0" borderId="35" xfId="0" applyNumberFormat="1" applyFont="1" applyBorder="1" applyAlignment="1">
      <alignment horizontal="center"/>
    </xf>
    <xf numFmtId="0" fontId="28" fillId="0" borderId="36" xfId="0" applyFont="1" applyBorder="1" applyAlignment="1">
      <alignment horizontal="center"/>
    </xf>
    <xf numFmtId="0" fontId="10" fillId="8" borderId="1" xfId="0" applyFont="1" applyFill="1" applyBorder="1"/>
    <xf numFmtId="49" fontId="15" fillId="8" borderId="35" xfId="0" applyNumberFormat="1" applyFont="1" applyFill="1" applyBorder="1" applyAlignment="1">
      <alignment horizontal="center"/>
    </xf>
    <xf numFmtId="0" fontId="15" fillId="8" borderId="36" xfId="0" applyFont="1" applyFill="1" applyBorder="1" applyAlignment="1">
      <alignment horizontal="center"/>
    </xf>
    <xf numFmtId="0" fontId="6" fillId="0" borderId="35" xfId="0" applyFont="1" applyBorder="1" applyAlignment="1">
      <alignment horizontal="center" wrapText="1"/>
    </xf>
    <xf numFmtId="9" fontId="6" fillId="0" borderId="35" xfId="2" applyFont="1" applyBorder="1" applyAlignment="1">
      <alignment horizontal="center" shrinkToFit="1"/>
    </xf>
    <xf numFmtId="9" fontId="6" fillId="0" borderId="36" xfId="2" applyFont="1" applyBorder="1" applyAlignment="1">
      <alignment horizontal="center" shrinkToFit="1"/>
    </xf>
    <xf numFmtId="0" fontId="6" fillId="0" borderId="36" xfId="2" applyNumberFormat="1" applyFont="1" applyBorder="1" applyAlignment="1">
      <alignment horizontal="center" shrinkToFit="1"/>
    </xf>
    <xf numFmtId="49" fontId="6" fillId="0" borderId="37" xfId="0" applyNumberFormat="1" applyFont="1" applyBorder="1" applyAlignment="1">
      <alignment horizontal="center" vertical="center" wrapText="1"/>
    </xf>
    <xf numFmtId="0" fontId="6" fillId="0" borderId="39" xfId="2" applyNumberFormat="1" applyFont="1" applyBorder="1" applyAlignment="1">
      <alignment horizontal="center" shrinkToFit="1"/>
    </xf>
    <xf numFmtId="0" fontId="6" fillId="0" borderId="37" xfId="0" applyFont="1" applyBorder="1" applyAlignment="1">
      <alignment horizontal="center" wrapText="1"/>
    </xf>
    <xf numFmtId="9" fontId="6" fillId="0" borderId="36" xfId="2" applyFont="1" applyBorder="1" applyAlignment="1">
      <alignment horizontal="center" vertical="center" shrinkToFit="1"/>
    </xf>
    <xf numFmtId="0" fontId="6" fillId="0" borderId="36" xfId="2" applyNumberFormat="1" applyFont="1" applyBorder="1" applyAlignment="1">
      <alignment horizontal="center" vertical="center" shrinkToFit="1"/>
    </xf>
    <xf numFmtId="9" fontId="6" fillId="0" borderId="36" xfId="2" applyFont="1" applyFill="1" applyBorder="1" applyAlignment="1">
      <alignment horizontal="center" vertical="center" shrinkToFit="1"/>
    </xf>
    <xf numFmtId="49" fontId="6" fillId="0" borderId="37" xfId="0" applyNumberFormat="1" applyFont="1" applyBorder="1" applyAlignment="1">
      <alignment horizontal="center" wrapText="1"/>
    </xf>
    <xf numFmtId="0" fontId="22" fillId="8" borderId="1" xfId="0" applyFont="1" applyFill="1" applyBorder="1"/>
    <xf numFmtId="49" fontId="28" fillId="8" borderId="35" xfId="0" applyNumberFormat="1" applyFont="1" applyFill="1" applyBorder="1" applyAlignment="1">
      <alignment horizontal="center"/>
    </xf>
    <xf numFmtId="0" fontId="28" fillId="8" borderId="36" xfId="0" applyFont="1" applyFill="1" applyBorder="1" applyAlignment="1">
      <alignment horizontal="center"/>
    </xf>
    <xf numFmtId="0" fontId="6" fillId="0" borderId="3" xfId="0" quotePrefix="1" applyFont="1" applyBorder="1" applyAlignment="1">
      <alignment horizontal="center"/>
    </xf>
    <xf numFmtId="0" fontId="8" fillId="0" borderId="3" xfId="0" quotePrefix="1" applyFont="1" applyBorder="1" applyAlignment="1">
      <alignment horizontal="center"/>
    </xf>
    <xf numFmtId="0" fontId="6" fillId="0" borderId="30" xfId="0" quotePrefix="1" applyFont="1" applyBorder="1" applyAlignment="1">
      <alignment horizontal="center"/>
    </xf>
    <xf numFmtId="0" fontId="36" fillId="0" borderId="47" xfId="0" applyFont="1" applyBorder="1" applyAlignment="1">
      <alignment horizontal="centerContinuous" wrapText="1"/>
    </xf>
    <xf numFmtId="0" fontId="14" fillId="0" borderId="48" xfId="0" applyFont="1" applyBorder="1" applyAlignment="1">
      <alignment horizontal="centerContinuous" wrapText="1"/>
    </xf>
    <xf numFmtId="0" fontId="14" fillId="0" borderId="49" xfId="0" applyFont="1" applyBorder="1" applyAlignment="1">
      <alignment horizontal="centerContinuous" wrapText="1"/>
    </xf>
    <xf numFmtId="0" fontId="38" fillId="0" borderId="50" xfId="0" applyFont="1" applyBorder="1" applyAlignment="1">
      <alignment horizontal="centerContinuous"/>
    </xf>
    <xf numFmtId="0" fontId="11" fillId="10" borderId="51" xfId="0" applyFont="1" applyFill="1" applyBorder="1" applyAlignment="1">
      <alignment horizontal="centerContinuous" wrapText="1"/>
    </xf>
    <xf numFmtId="0" fontId="11" fillId="10" borderId="52" xfId="0" applyFont="1" applyFill="1" applyBorder="1" applyAlignment="1">
      <alignment horizontal="center" wrapText="1"/>
    </xf>
    <xf numFmtId="0" fontId="11" fillId="10" borderId="53" xfId="0" applyFont="1" applyFill="1" applyBorder="1" applyAlignment="1">
      <alignment horizontal="center" wrapText="1"/>
    </xf>
    <xf numFmtId="0" fontId="39" fillId="0" borderId="54" xfId="0" applyFont="1" applyBorder="1" applyAlignment="1">
      <alignment horizontal="centerContinuous"/>
    </xf>
    <xf numFmtId="0" fontId="27" fillId="0" borderId="55" xfId="0" applyFont="1" applyBorder="1" applyAlignment="1">
      <alignment horizontal="centerContinuous"/>
    </xf>
    <xf numFmtId="0" fontId="6" fillId="0" borderId="1" xfId="0" applyFont="1" applyBorder="1" applyAlignment="1">
      <alignment horizontal="center" shrinkToFit="1"/>
    </xf>
    <xf numFmtId="0" fontId="43" fillId="9" borderId="37" xfId="2" applyNumberFormat="1" applyFont="1" applyFill="1" applyBorder="1" applyAlignment="1">
      <alignment horizontal="center" shrinkToFit="1"/>
    </xf>
    <xf numFmtId="49" fontId="39" fillId="0" borderId="56" xfId="0" applyNumberFormat="1" applyFont="1" applyBorder="1" applyAlignment="1">
      <alignment horizontal="centerContinuous"/>
    </xf>
    <xf numFmtId="0" fontId="41" fillId="0" borderId="54" xfId="0" applyFont="1" applyBorder="1" applyAlignment="1">
      <alignment horizontal="centerContinuous"/>
    </xf>
    <xf numFmtId="49" fontId="41" fillId="0" borderId="56" xfId="0" applyNumberFormat="1" applyFont="1" applyBorder="1" applyAlignment="1">
      <alignment horizontal="centerContinuous"/>
    </xf>
    <xf numFmtId="0" fontId="6" fillId="0" borderId="51" xfId="0" applyFont="1" applyBorder="1" applyAlignment="1">
      <alignment horizontal="center" shrinkToFit="1"/>
    </xf>
    <xf numFmtId="0" fontId="6" fillId="0" borderId="57" xfId="0" applyFont="1" applyBorder="1" applyAlignment="1">
      <alignment horizontal="center"/>
    </xf>
    <xf numFmtId="0" fontId="43" fillId="9" borderId="58" xfId="2" applyNumberFormat="1" applyFont="1" applyFill="1" applyBorder="1" applyAlignment="1">
      <alignment horizontal="center" shrinkToFit="1"/>
    </xf>
    <xf numFmtId="0" fontId="42" fillId="0" borderId="54" xfId="0" applyFont="1" applyBorder="1" applyAlignment="1">
      <alignment horizontal="centerContinuous"/>
    </xf>
    <xf numFmtId="49" fontId="42" fillId="0" borderId="59" xfId="0" applyNumberFormat="1" applyFont="1" applyBorder="1" applyAlignment="1">
      <alignment horizontal="centerContinuous"/>
    </xf>
    <xf numFmtId="0" fontId="44" fillId="0" borderId="50" xfId="0" applyFont="1" applyBorder="1" applyAlignment="1">
      <alignment horizontal="centerContinuous" vertical="center" wrapText="1"/>
    </xf>
    <xf numFmtId="0" fontId="6" fillId="0" borderId="54" xfId="0" applyFont="1" applyBorder="1" applyAlignment="1">
      <alignment horizontal="centerContinuous"/>
    </xf>
    <xf numFmtId="0" fontId="6" fillId="0" borderId="59" xfId="0" applyFont="1" applyBorder="1" applyAlignment="1">
      <alignment horizontal="centerContinuous"/>
    </xf>
    <xf numFmtId="0" fontId="45" fillId="0" borderId="0" xfId="1" applyFont="1" applyBorder="1" applyAlignment="1" applyProtection="1">
      <alignment horizontal="right"/>
    </xf>
    <xf numFmtId="0" fontId="43" fillId="9" borderId="40" xfId="2" applyNumberFormat="1" applyFont="1" applyFill="1" applyBorder="1" applyAlignment="1">
      <alignment horizontal="center" shrinkToFit="1"/>
    </xf>
    <xf numFmtId="0" fontId="6" fillId="2" borderId="1" xfId="0" applyFont="1" applyFill="1" applyBorder="1" applyAlignment="1">
      <alignment horizontal="center" shrinkToFit="1"/>
    </xf>
    <xf numFmtId="0" fontId="6" fillId="2" borderId="35" xfId="0" applyFont="1" applyFill="1" applyBorder="1" applyAlignment="1">
      <alignment horizontal="center"/>
    </xf>
    <xf numFmtId="0" fontId="6" fillId="0" borderId="36" xfId="2" applyNumberFormat="1" applyFont="1" applyFill="1" applyBorder="1" applyAlignment="1">
      <alignment horizontal="center" shrinkToFit="1"/>
    </xf>
    <xf numFmtId="0" fontId="6" fillId="0" borderId="40" xfId="0" applyFont="1" applyBorder="1" applyAlignment="1">
      <alignment horizontal="center" wrapText="1"/>
    </xf>
    <xf numFmtId="0" fontId="6" fillId="0" borderId="57" xfId="0" applyFont="1" applyBorder="1" applyAlignment="1">
      <alignment horizontal="center" wrapText="1"/>
    </xf>
    <xf numFmtId="49" fontId="6" fillId="0" borderId="58" xfId="0" applyNumberFormat="1" applyFont="1" applyBorder="1" applyAlignment="1">
      <alignment horizontal="center" vertical="center" wrapText="1"/>
    </xf>
    <xf numFmtId="9" fontId="6" fillId="0" borderId="15" xfId="2" applyFont="1" applyBorder="1" applyAlignment="1">
      <alignment horizontal="center" vertical="center" shrinkToFit="1"/>
    </xf>
    <xf numFmtId="0" fontId="6" fillId="0" borderId="15" xfId="2" applyNumberFormat="1" applyFont="1" applyBorder="1" applyAlignment="1">
      <alignment horizontal="center" vertical="center" shrinkToFit="1"/>
    </xf>
    <xf numFmtId="0" fontId="16" fillId="0" borderId="55" xfId="0" applyFont="1" applyBorder="1" applyAlignment="1">
      <alignment horizontal="centerContinuous"/>
    </xf>
    <xf numFmtId="0" fontId="46" fillId="0" borderId="55" xfId="0" applyFont="1" applyBorder="1" applyAlignment="1">
      <alignment horizontal="centerContinuous"/>
    </xf>
    <xf numFmtId="0" fontId="10" fillId="0" borderId="1" xfId="0" applyFont="1" applyBorder="1"/>
    <xf numFmtId="49" fontId="15" fillId="0" borderId="35" xfId="0" applyNumberFormat="1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164" fontId="2" fillId="0" borderId="0" xfId="0" applyNumberFormat="1" applyFont="1" applyAlignment="1">
      <alignment horizontal="centerContinuous"/>
    </xf>
    <xf numFmtId="0" fontId="21" fillId="4" borderId="61" xfId="0" applyFont="1" applyFill="1" applyBorder="1" applyAlignment="1">
      <alignment horizontal="center"/>
    </xf>
    <xf numFmtId="164" fontId="21" fillId="4" borderId="62" xfId="0" applyNumberFormat="1" applyFont="1" applyFill="1" applyBorder="1" applyAlignment="1">
      <alignment horizontal="center"/>
    </xf>
    <xf numFmtId="0" fontId="21" fillId="4" borderId="61" xfId="0" applyFont="1" applyFill="1" applyBorder="1" applyAlignment="1">
      <alignment horizontal="right"/>
    </xf>
    <xf numFmtId="0" fontId="21" fillId="4" borderId="63" xfId="0" applyFont="1" applyFill="1" applyBorder="1"/>
    <xf numFmtId="0" fontId="4" fillId="0" borderId="64" xfId="0" applyFont="1" applyBorder="1" applyAlignment="1">
      <alignment horizontal="center" shrinkToFit="1"/>
    </xf>
    <xf numFmtId="164" fontId="4" fillId="0" borderId="65" xfId="0" applyNumberFormat="1" applyFont="1" applyBorder="1" applyAlignment="1">
      <alignment horizontal="center" shrinkToFit="1"/>
    </xf>
    <xf numFmtId="0" fontId="4" fillId="0" borderId="66" xfId="0" applyFont="1" applyBorder="1" applyAlignment="1">
      <alignment horizontal="left"/>
    </xf>
    <xf numFmtId="0" fontId="4" fillId="0" borderId="67" xfId="0" applyFont="1" applyBorder="1" applyAlignment="1">
      <alignment horizontal="left" shrinkToFit="1"/>
    </xf>
    <xf numFmtId="0" fontId="4" fillId="0" borderId="68" xfId="0" applyFont="1" applyBorder="1" applyAlignment="1">
      <alignment horizontal="center" shrinkToFit="1"/>
    </xf>
    <xf numFmtId="164" fontId="4" fillId="0" borderId="69" xfId="0" applyNumberFormat="1" applyFont="1" applyBorder="1" applyAlignment="1">
      <alignment horizontal="center" shrinkToFit="1"/>
    </xf>
    <xf numFmtId="0" fontId="4" fillId="0" borderId="70" xfId="0" applyFont="1" applyBorder="1" applyAlignment="1">
      <alignment horizontal="left"/>
    </xf>
    <xf numFmtId="0" fontId="4" fillId="0" borderId="71" xfId="0" applyFont="1" applyBorder="1" applyAlignment="1">
      <alignment horizontal="left" shrinkToFit="1"/>
    </xf>
    <xf numFmtId="0" fontId="4" fillId="0" borderId="72" xfId="0" applyFont="1" applyBorder="1" applyAlignment="1">
      <alignment horizontal="center" shrinkToFit="1"/>
    </xf>
    <xf numFmtId="164" fontId="4" fillId="0" borderId="73" xfId="0" applyNumberFormat="1" applyFont="1" applyBorder="1" applyAlignment="1">
      <alignment horizontal="center" shrinkToFit="1"/>
    </xf>
    <xf numFmtId="0" fontId="4" fillId="0" borderId="74" xfId="0" applyFont="1" applyBorder="1" applyAlignment="1">
      <alignment horizontal="left"/>
    </xf>
    <xf numFmtId="0" fontId="4" fillId="0" borderId="75" xfId="0" applyFont="1" applyBorder="1" applyAlignment="1">
      <alignment horizontal="left" shrinkToFit="1"/>
    </xf>
    <xf numFmtId="164" fontId="2" fillId="0" borderId="0" xfId="0" applyNumberFormat="1" applyFont="1" applyAlignment="1">
      <alignment horizontal="centerContinuous" shrinkToFit="1"/>
    </xf>
    <xf numFmtId="0" fontId="2" fillId="0" borderId="0" xfId="0" applyFont="1" applyAlignment="1">
      <alignment horizontal="centerContinuous" shrinkToFit="1"/>
    </xf>
    <xf numFmtId="0" fontId="2" fillId="0" borderId="0" xfId="0" applyFont="1"/>
    <xf numFmtId="0" fontId="4" fillId="0" borderId="76" xfId="0" applyFont="1" applyBorder="1" applyAlignment="1">
      <alignment horizontal="left" shrinkToFit="1"/>
    </xf>
    <xf numFmtId="0" fontId="4" fillId="0" borderId="77" xfId="0" applyFont="1" applyBorder="1" applyAlignment="1">
      <alignment horizontal="left" shrinkToFit="1"/>
    </xf>
    <xf numFmtId="0" fontId="4" fillId="0" borderId="78" xfId="0" applyFont="1" applyBorder="1" applyAlignment="1">
      <alignment horizontal="center" shrinkToFit="1"/>
    </xf>
    <xf numFmtId="164" fontId="4" fillId="0" borderId="79" xfId="0" applyNumberFormat="1" applyFont="1" applyBorder="1" applyAlignment="1">
      <alignment horizontal="center" shrinkToFit="1"/>
    </xf>
    <xf numFmtId="0" fontId="4" fillId="0" borderId="80" xfId="0" applyFont="1" applyBorder="1" applyAlignment="1">
      <alignment horizontal="left"/>
    </xf>
    <xf numFmtId="164" fontId="4" fillId="0" borderId="81" xfId="0" applyNumberFormat="1" applyFont="1" applyBorder="1" applyAlignment="1">
      <alignment horizontal="center" shrinkToFit="1"/>
    </xf>
    <xf numFmtId="0" fontId="4" fillId="0" borderId="82" xfId="0" applyFont="1" applyBorder="1" applyAlignment="1">
      <alignment horizontal="left"/>
    </xf>
    <xf numFmtId="0" fontId="13" fillId="2" borderId="1" xfId="0" applyFont="1" applyFill="1" applyBorder="1"/>
    <xf numFmtId="49" fontId="4" fillId="0" borderId="9" xfId="2" applyNumberFormat="1" applyFont="1" applyFill="1" applyBorder="1" applyAlignment="1">
      <alignment horizontal="center"/>
    </xf>
    <xf numFmtId="0" fontId="12" fillId="0" borderId="1" xfId="0" applyFont="1" applyBorder="1"/>
    <xf numFmtId="49" fontId="24" fillId="0" borderId="35" xfId="0" applyNumberFormat="1" applyFont="1" applyBorder="1" applyAlignment="1">
      <alignment horizontal="center"/>
    </xf>
    <xf numFmtId="0" fontId="24" fillId="0" borderId="36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6" fillId="8" borderId="37" xfId="0" quotePrefix="1" applyFont="1" applyFill="1" applyBorder="1" applyAlignment="1">
      <alignment horizontal="center"/>
    </xf>
    <xf numFmtId="49" fontId="6" fillId="2" borderId="36" xfId="0" applyNumberFormat="1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  <xf numFmtId="0" fontId="12" fillId="2" borderId="1" xfId="0" applyFont="1" applyFill="1" applyBorder="1"/>
    <xf numFmtId="49" fontId="24" fillId="2" borderId="35" xfId="0" applyNumberFormat="1" applyFont="1" applyFill="1" applyBorder="1" applyAlignment="1">
      <alignment horizontal="center"/>
    </xf>
    <xf numFmtId="0" fontId="24" fillId="2" borderId="36" xfId="0" applyFont="1" applyFill="1" applyBorder="1" applyAlignment="1">
      <alignment horizontal="center"/>
    </xf>
    <xf numFmtId="0" fontId="6" fillId="2" borderId="51" xfId="0" applyFont="1" applyFill="1" applyBorder="1" applyAlignment="1">
      <alignment horizontal="center" shrinkToFit="1"/>
    </xf>
    <xf numFmtId="0" fontId="6" fillId="2" borderId="5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shrinkToFit="1"/>
    </xf>
    <xf numFmtId="0" fontId="6" fillId="2" borderId="38" xfId="0" applyFont="1" applyFill="1" applyBorder="1" applyAlignment="1">
      <alignment horizontal="center"/>
    </xf>
    <xf numFmtId="0" fontId="6" fillId="0" borderId="35" xfId="0" applyFont="1" applyBorder="1" applyAlignment="1">
      <alignment horizontal="center" vertical="center" shrinkToFit="1"/>
    </xf>
    <xf numFmtId="49" fontId="27" fillId="0" borderId="37" xfId="0" applyNumberFormat="1" applyFont="1" applyBorder="1" applyAlignment="1">
      <alignment horizontal="center" vertical="center" wrapText="1"/>
    </xf>
    <xf numFmtId="49" fontId="6" fillId="0" borderId="37" xfId="0" applyNumberFormat="1" applyFont="1" applyBorder="1" applyAlignment="1">
      <alignment horizontal="center" shrinkToFit="1"/>
    </xf>
    <xf numFmtId="49" fontId="37" fillId="0" borderId="37" xfId="0" applyNumberFormat="1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wrapText="1"/>
    </xf>
    <xf numFmtId="9" fontId="5" fillId="0" borderId="35" xfId="2" applyFont="1" applyBorder="1" applyAlignment="1">
      <alignment horizontal="center" shrinkToFit="1"/>
    </xf>
    <xf numFmtId="0" fontId="47" fillId="0" borderId="1" xfId="0" applyFont="1" applyBorder="1" applyAlignment="1">
      <alignment horizontal="center" shrinkToFit="1"/>
    </xf>
    <xf numFmtId="0" fontId="48" fillId="0" borderId="1" xfId="0" applyFont="1" applyBorder="1" applyAlignment="1">
      <alignment horizontal="center" shrinkToFit="1"/>
    </xf>
    <xf numFmtId="0" fontId="47" fillId="0" borderId="51" xfId="0" applyFont="1" applyBorder="1" applyAlignment="1">
      <alignment horizontal="center" shrinkToFit="1"/>
    </xf>
    <xf numFmtId="0" fontId="48" fillId="0" borderId="6" xfId="0" applyFont="1" applyBorder="1" applyAlignment="1">
      <alignment horizontal="center" shrinkToFit="1"/>
    </xf>
    <xf numFmtId="0" fontId="49" fillId="0" borderId="28" xfId="0" applyFont="1" applyBorder="1" applyAlignment="1">
      <alignment horizontal="centerContinuous" wrapText="1"/>
    </xf>
    <xf numFmtId="49" fontId="6" fillId="0" borderId="83" xfId="0" applyNumberFormat="1" applyFont="1" applyBorder="1" applyAlignment="1">
      <alignment horizontal="center"/>
    </xf>
    <xf numFmtId="0" fontId="5" fillId="2" borderId="84" xfId="0" applyFont="1" applyFill="1" applyBorder="1" applyAlignment="1">
      <alignment horizontal="right"/>
    </xf>
    <xf numFmtId="0" fontId="50" fillId="2" borderId="33" xfId="0" applyFont="1" applyFill="1" applyBorder="1" applyAlignment="1">
      <alignment horizontal="right"/>
    </xf>
    <xf numFmtId="49" fontId="6" fillId="0" borderId="85" xfId="0" applyNumberFormat="1" applyFont="1" applyBorder="1" applyAlignment="1">
      <alignment horizontal="centerContinuous"/>
    </xf>
    <xf numFmtId="0" fontId="12" fillId="6" borderId="6" xfId="0" applyFont="1" applyFill="1" applyBorder="1"/>
    <xf numFmtId="0" fontId="22" fillId="6" borderId="1" xfId="0" applyFont="1" applyFill="1" applyBorder="1"/>
    <xf numFmtId="49" fontId="24" fillId="6" borderId="38" xfId="0" applyNumberFormat="1" applyFont="1" applyFill="1" applyBorder="1" applyAlignment="1">
      <alignment horizontal="center"/>
    </xf>
    <xf numFmtId="49" fontId="28" fillId="6" borderId="35" xfId="0" applyNumberFormat="1" applyFont="1" applyFill="1" applyBorder="1" applyAlignment="1">
      <alignment horizontal="center"/>
    </xf>
    <xf numFmtId="0" fontId="24" fillId="6" borderId="39" xfId="0" applyFont="1" applyFill="1" applyBorder="1" applyAlignment="1">
      <alignment horizontal="center"/>
    </xf>
    <xf numFmtId="0" fontId="28" fillId="6" borderId="36" xfId="0" applyFont="1" applyFill="1" applyBorder="1" applyAlignment="1">
      <alignment horizontal="center"/>
    </xf>
    <xf numFmtId="0" fontId="4" fillId="0" borderId="66" xfId="0" applyFont="1" applyBorder="1"/>
    <xf numFmtId="164" fontId="21" fillId="4" borderId="62" xfId="0" applyNumberFormat="1" applyFont="1" applyFill="1" applyBorder="1"/>
    <xf numFmtId="49" fontId="15" fillId="0" borderId="58" xfId="0" applyNumberFormat="1" applyFont="1" applyBorder="1" applyAlignment="1">
      <alignment horizontal="center" shrinkToFit="1"/>
    </xf>
    <xf numFmtId="0" fontId="22" fillId="8" borderId="36" xfId="0" applyFont="1" applyFill="1" applyBorder="1" applyAlignment="1">
      <alignment horizontal="center"/>
    </xf>
    <xf numFmtId="49" fontId="6" fillId="12" borderId="36" xfId="0" applyNumberFormat="1" applyFont="1" applyFill="1" applyBorder="1" applyAlignment="1">
      <alignment horizontal="center"/>
    </xf>
    <xf numFmtId="0" fontId="10" fillId="12" borderId="1" xfId="0" applyFont="1" applyFill="1" applyBorder="1"/>
    <xf numFmtId="0" fontId="6" fillId="12" borderId="35" xfId="0" applyFont="1" applyFill="1" applyBorder="1" applyAlignment="1">
      <alignment horizontal="center"/>
    </xf>
    <xf numFmtId="49" fontId="15" fillId="12" borderId="35" xfId="0" applyNumberFormat="1" applyFont="1" applyFill="1" applyBorder="1" applyAlignment="1">
      <alignment horizontal="center"/>
    </xf>
    <xf numFmtId="0" fontId="15" fillId="12" borderId="36" xfId="0" applyFont="1" applyFill="1" applyBorder="1" applyAlignment="1">
      <alignment horizontal="center"/>
    </xf>
    <xf numFmtId="0" fontId="6" fillId="12" borderId="36" xfId="0" applyFont="1" applyFill="1" applyBorder="1" applyAlignment="1">
      <alignment horizontal="center"/>
    </xf>
    <xf numFmtId="0" fontId="6" fillId="12" borderId="37" xfId="0" applyFont="1" applyFill="1" applyBorder="1" applyAlignment="1">
      <alignment horizontal="center"/>
    </xf>
    <xf numFmtId="9" fontId="6" fillId="0" borderId="35" xfId="2" applyFont="1" applyFill="1" applyBorder="1" applyAlignment="1">
      <alignment horizontal="center" shrinkToFit="1"/>
    </xf>
    <xf numFmtId="9" fontId="6" fillId="0" borderId="39" xfId="2" applyFont="1" applyBorder="1" applyAlignment="1">
      <alignment horizontal="center" shrinkToFit="1"/>
    </xf>
    <xf numFmtId="0" fontId="6" fillId="0" borderId="39" xfId="2" applyNumberFormat="1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wrapText="1"/>
    </xf>
    <xf numFmtId="9" fontId="5" fillId="0" borderId="38" xfId="2" applyFont="1" applyBorder="1" applyAlignment="1">
      <alignment horizontal="center" vertical="center" shrinkToFit="1"/>
    </xf>
    <xf numFmtId="0" fontId="12" fillId="2" borderId="36" xfId="0" applyFont="1" applyFill="1" applyBorder="1" applyAlignment="1">
      <alignment horizontal="center"/>
    </xf>
    <xf numFmtId="0" fontId="12" fillId="5" borderId="36" xfId="0" applyFont="1" applyFill="1" applyBorder="1" applyAlignment="1">
      <alignment horizontal="center"/>
    </xf>
    <xf numFmtId="0" fontId="5" fillId="0" borderId="51" xfId="0" applyFont="1" applyBorder="1" applyAlignment="1">
      <alignment horizontal="center" shrinkToFit="1"/>
    </xf>
    <xf numFmtId="0" fontId="5" fillId="0" borderId="57" xfId="0" applyFont="1" applyBorder="1" applyAlignment="1">
      <alignment horizontal="center"/>
    </xf>
    <xf numFmtId="0" fontId="5" fillId="0" borderId="35" xfId="0" applyFont="1" applyBorder="1" applyAlignment="1">
      <alignment horizontal="center" vertical="center" shrinkToFit="1"/>
    </xf>
    <xf numFmtId="0" fontId="4" fillId="0" borderId="86" xfId="0" applyFont="1" applyBorder="1" applyAlignment="1">
      <alignment shrinkToFit="1"/>
    </xf>
    <xf numFmtId="0" fontId="4" fillId="0" borderId="77" xfId="0" applyFont="1" applyBorder="1" applyAlignment="1">
      <alignment shrinkToFit="1"/>
    </xf>
    <xf numFmtId="0" fontId="4" fillId="0" borderId="87" xfId="0" applyFont="1" applyBorder="1" applyAlignment="1">
      <alignment horizontal="center" vertical="center"/>
    </xf>
    <xf numFmtId="0" fontId="4" fillId="0" borderId="88" xfId="0" applyFont="1" applyBorder="1" applyAlignment="1">
      <alignment horizontal="center" vertical="center"/>
    </xf>
    <xf numFmtId="0" fontId="4" fillId="0" borderId="88" xfId="0" quotePrefix="1" applyFont="1" applyBorder="1" applyAlignment="1">
      <alignment horizontal="center" vertical="center" wrapText="1"/>
    </xf>
    <xf numFmtId="49" fontId="4" fillId="0" borderId="88" xfId="2" applyNumberFormat="1" applyFont="1" applyFill="1" applyBorder="1" applyAlignment="1">
      <alignment horizontal="center" vertical="center"/>
    </xf>
    <xf numFmtId="0" fontId="4" fillId="0" borderId="88" xfId="0" applyFont="1" applyBorder="1" applyAlignment="1">
      <alignment horizontal="center" vertical="center" shrinkToFit="1"/>
    </xf>
    <xf numFmtId="164" fontId="4" fillId="0" borderId="88" xfId="0" applyNumberFormat="1" applyFont="1" applyBorder="1" applyAlignment="1">
      <alignment horizontal="center" vertical="center"/>
    </xf>
    <xf numFmtId="0" fontId="53" fillId="3" borderId="5" xfId="0" applyFont="1" applyFill="1" applyBorder="1" applyAlignment="1">
      <alignment horizontal="right"/>
    </xf>
    <xf numFmtId="0" fontId="26" fillId="0" borderId="15" xfId="0" applyFont="1" applyBorder="1" applyAlignment="1">
      <alignment horizontal="center"/>
    </xf>
    <xf numFmtId="0" fontId="54" fillId="0" borderId="60" xfId="0" applyFont="1" applyBorder="1" applyAlignment="1">
      <alignment horizontal="center" shrinkToFit="1"/>
    </xf>
    <xf numFmtId="0" fontId="1" fillId="13" borderId="11" xfId="0" applyFont="1" applyFill="1" applyBorder="1" applyAlignment="1">
      <alignment horizontal="center"/>
    </xf>
    <xf numFmtId="0" fontId="4" fillId="13" borderId="12" xfId="0" applyFont="1" applyFill="1" applyBorder="1" applyAlignment="1">
      <alignment horizontal="center"/>
    </xf>
    <xf numFmtId="0" fontId="1" fillId="13" borderId="12" xfId="0" applyFont="1" applyFill="1" applyBorder="1" applyAlignment="1">
      <alignment horizontal="center"/>
    </xf>
    <xf numFmtId="9" fontId="1" fillId="13" borderId="12" xfId="0" applyNumberFormat="1" applyFont="1" applyFill="1" applyBorder="1" applyAlignment="1">
      <alignment horizontal="center"/>
    </xf>
    <xf numFmtId="164" fontId="1" fillId="13" borderId="12" xfId="0" applyNumberFormat="1" applyFont="1" applyFill="1" applyBorder="1" applyAlignment="1">
      <alignment horizontal="center"/>
    </xf>
    <xf numFmtId="0" fontId="52" fillId="3" borderId="90" xfId="0" applyFont="1" applyFill="1" applyBorder="1" applyAlignment="1">
      <alignment horizontal="right"/>
    </xf>
    <xf numFmtId="0" fontId="52" fillId="3" borderId="91" xfId="0" applyFont="1" applyFill="1" applyBorder="1" applyAlignment="1">
      <alignment horizontal="left"/>
    </xf>
    <xf numFmtId="0" fontId="19" fillId="3" borderId="91" xfId="0" applyFont="1" applyFill="1" applyBorder="1" applyAlignment="1">
      <alignment horizontal="left"/>
    </xf>
    <xf numFmtId="0" fontId="3" fillId="3" borderId="91" xfId="0" applyFont="1" applyFill="1" applyBorder="1" applyAlignment="1">
      <alignment horizontal="centerContinuous"/>
    </xf>
    <xf numFmtId="0" fontId="4" fillId="3" borderId="91" xfId="0" applyFont="1" applyFill="1" applyBorder="1" applyAlignment="1">
      <alignment horizontal="centerContinuous"/>
    </xf>
    <xf numFmtId="0" fontId="51" fillId="3" borderId="92" xfId="1" applyFont="1" applyFill="1" applyBorder="1" applyAlignment="1" applyProtection="1">
      <alignment horizontal="right"/>
    </xf>
    <xf numFmtId="0" fontId="21" fillId="14" borderId="19" xfId="0" applyFont="1" applyFill="1" applyBorder="1" applyAlignment="1">
      <alignment horizontal="center"/>
    </xf>
    <xf numFmtId="0" fontId="21" fillId="14" borderId="20" xfId="0" applyFont="1" applyFill="1" applyBorder="1" applyAlignment="1">
      <alignment horizontal="center"/>
    </xf>
    <xf numFmtId="49" fontId="21" fillId="14" borderId="20" xfId="0" applyNumberFormat="1" applyFont="1" applyFill="1" applyBorder="1" applyAlignment="1">
      <alignment horizontal="center"/>
    </xf>
    <xf numFmtId="0" fontId="21" fillId="14" borderId="24" xfId="0" applyFont="1" applyFill="1" applyBorder="1" applyAlignment="1">
      <alignment horizontal="center"/>
    </xf>
    <xf numFmtId="0" fontId="21" fillId="14" borderId="21" xfId="0" applyFont="1" applyFill="1" applyBorder="1" applyAlignment="1">
      <alignment horizontal="center"/>
    </xf>
    <xf numFmtId="0" fontId="21" fillId="14" borderId="22" xfId="0" applyFont="1" applyFill="1" applyBorder="1" applyAlignment="1">
      <alignment horizontal="centerContinuous"/>
    </xf>
    <xf numFmtId="0" fontId="21" fillId="14" borderId="23" xfId="0" applyFont="1" applyFill="1" applyBorder="1" applyAlignment="1">
      <alignment horizontal="centerContinuous"/>
    </xf>
    <xf numFmtId="0" fontId="21" fillId="14" borderId="24" xfId="0" applyFont="1" applyFill="1" applyBorder="1" applyAlignment="1">
      <alignment horizontal="centerContinuous"/>
    </xf>
    <xf numFmtId="0" fontId="55" fillId="15" borderId="24" xfId="0" applyFont="1" applyFill="1" applyBorder="1" applyAlignment="1">
      <alignment horizontal="center"/>
    </xf>
    <xf numFmtId="164" fontId="1" fillId="0" borderId="94" xfId="0" applyNumberFormat="1" applyFont="1" applyBorder="1" applyAlignment="1">
      <alignment horizontal="center" vertical="center"/>
    </xf>
    <xf numFmtId="1" fontId="56" fillId="15" borderId="93" xfId="0" applyNumberFormat="1" applyFont="1" applyFill="1" applyBorder="1" applyAlignment="1">
      <alignment horizontal="center" vertical="center"/>
    </xf>
    <xf numFmtId="1" fontId="1" fillId="0" borderId="95" xfId="0" applyNumberFormat="1" applyFont="1" applyBorder="1" applyAlignment="1">
      <alignment horizontal="center" vertical="center"/>
    </xf>
    <xf numFmtId="0" fontId="1" fillId="0" borderId="89" xfId="0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/>
    </xf>
    <xf numFmtId="1" fontId="56" fillId="15" borderId="30" xfId="0" applyNumberFormat="1" applyFont="1" applyFill="1" applyBorder="1" applyAlignment="1">
      <alignment horizontal="center"/>
    </xf>
    <xf numFmtId="1" fontId="1" fillId="0" borderId="39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1" fillId="11" borderId="25" xfId="0" applyFont="1" applyFill="1" applyBorder="1" applyAlignment="1">
      <alignment horizontal="centerContinuous" vertical="center"/>
    </xf>
    <xf numFmtId="0" fontId="11" fillId="11" borderId="26" xfId="0" applyFont="1" applyFill="1" applyBorder="1" applyAlignment="1">
      <alignment horizontal="center" vertical="center"/>
    </xf>
    <xf numFmtId="0" fontId="21" fillId="11" borderId="26" xfId="0" applyFont="1" applyFill="1" applyBorder="1" applyAlignment="1">
      <alignment horizontal="center" vertical="center"/>
    </xf>
    <xf numFmtId="0" fontId="11" fillId="11" borderId="27" xfId="0" applyFont="1" applyFill="1" applyBorder="1" applyAlignment="1">
      <alignment horizontal="centerContinuous" vertical="center"/>
    </xf>
    <xf numFmtId="0" fontId="3" fillId="0" borderId="0" xfId="0" applyFont="1" applyAlignment="1">
      <alignment vertical="center"/>
    </xf>
    <xf numFmtId="0" fontId="21" fillId="14" borderId="96" xfId="0" applyFont="1" applyFill="1" applyBorder="1" applyAlignment="1">
      <alignment horizontal="centerContinuous"/>
    </xf>
    <xf numFmtId="0" fontId="21" fillId="14" borderId="97" xfId="0" applyFont="1" applyFill="1" applyBorder="1" applyAlignment="1">
      <alignment horizontal="centerContinuous"/>
    </xf>
    <xf numFmtId="164" fontId="1" fillId="0" borderId="30" xfId="0" applyNumberFormat="1" applyFont="1" applyBorder="1" applyAlignment="1">
      <alignment horizontal="centerContinuous"/>
    </xf>
    <xf numFmtId="164" fontId="1" fillId="0" borderId="100" xfId="0" applyNumberFormat="1" applyFont="1" applyBorder="1" applyAlignment="1">
      <alignment horizontal="centerContinuous"/>
    </xf>
    <xf numFmtId="0" fontId="1" fillId="0" borderId="101" xfId="0" applyFont="1" applyBorder="1" applyAlignment="1">
      <alignment horizontal="centerContinuous"/>
    </xf>
    <xf numFmtId="164" fontId="1" fillId="13" borderId="98" xfId="0" applyNumberFormat="1" applyFont="1" applyFill="1" applyBorder="1" applyAlignment="1">
      <alignment horizontal="centerContinuous"/>
    </xf>
    <xf numFmtId="164" fontId="1" fillId="13" borderId="99" xfId="0" applyNumberFormat="1" applyFont="1" applyFill="1" applyBorder="1" applyAlignment="1">
      <alignment horizontal="centerContinuous"/>
    </xf>
    <xf numFmtId="0" fontId="1" fillId="13" borderId="27" xfId="0" quotePrefix="1" applyFont="1" applyFill="1" applyBorder="1" applyAlignment="1">
      <alignment horizontal="centerContinuous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49" fontId="4" fillId="0" borderId="38" xfId="0" applyNumberFormat="1" applyFont="1" applyBorder="1" applyAlignment="1">
      <alignment horizontal="center"/>
    </xf>
    <xf numFmtId="164" fontId="4" fillId="0" borderId="39" xfId="0" applyNumberFormat="1" applyFont="1" applyBorder="1" applyAlignment="1">
      <alignment horizontal="center"/>
    </xf>
    <xf numFmtId="1" fontId="56" fillId="15" borderId="39" xfId="0" applyNumberFormat="1" applyFont="1" applyFill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103" xfId="0" applyFont="1" applyBorder="1" applyAlignment="1">
      <alignment horizontal="center"/>
    </xf>
    <xf numFmtId="49" fontId="4" fillId="0" borderId="103" xfId="0" applyNumberFormat="1" applyFont="1" applyBorder="1" applyAlignment="1">
      <alignment horizontal="center"/>
    </xf>
    <xf numFmtId="164" fontId="4" fillId="0" borderId="103" xfId="0" applyNumberFormat="1" applyFont="1" applyBorder="1" applyAlignment="1">
      <alignment horizontal="center"/>
    </xf>
    <xf numFmtId="164" fontId="4" fillId="0" borderId="94" xfId="0" applyNumberFormat="1" applyFont="1" applyBorder="1" applyAlignment="1">
      <alignment horizontal="center"/>
    </xf>
    <xf numFmtId="1" fontId="56" fillId="15" borderId="94" xfId="0" applyNumberFormat="1" applyFont="1" applyFill="1" applyBorder="1" applyAlignment="1">
      <alignment horizontal="center"/>
    </xf>
    <xf numFmtId="1" fontId="1" fillId="0" borderId="94" xfId="0" applyNumberFormat="1" applyFont="1" applyBorder="1" applyAlignment="1">
      <alignment horizontal="center"/>
    </xf>
    <xf numFmtId="0" fontId="4" fillId="0" borderId="104" xfId="0" applyFont="1" applyBorder="1" applyAlignment="1">
      <alignment horizontal="center"/>
    </xf>
    <xf numFmtId="0" fontId="1" fillId="0" borderId="10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49" fontId="1" fillId="0" borderId="38" xfId="0" applyNumberFormat="1" applyFont="1" applyBorder="1" applyAlignment="1">
      <alignment horizontal="center"/>
    </xf>
    <xf numFmtId="164" fontId="1" fillId="0" borderId="38" xfId="0" applyNumberFormat="1" applyFont="1" applyBorder="1" applyAlignment="1">
      <alignment horizontal="center"/>
    </xf>
  </cellXfs>
  <cellStyles count="3">
    <cellStyle name="Hyperlink" xfId="1" builtinId="8"/>
    <cellStyle name="Normal" xfId="0" builtinId="0"/>
    <cellStyle name="Percent" xfId="2" builtinId="5"/>
  </cellStyles>
  <dxfs count="7"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51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1" defaultTableStyle="TableStyleMedium9" defaultPivotStyle="PivotStyleLight16">
    <tableStyle name="Invisible" pivot="0" table="0" count="0" xr9:uid="{BCF3810E-180D-42EE-84FB-FDBA3529AA5D}"/>
  </tableStyles>
  <colors>
    <mruColors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3391" name="Rectangle 1">
          <a:extLst>
            <a:ext uri="{FF2B5EF4-FFF2-40B4-BE49-F238E27FC236}">
              <a16:creationId xmlns:a16="http://schemas.microsoft.com/office/drawing/2014/main" id="{00000000-0008-0000-0100-00004F340000}"/>
            </a:ext>
          </a:extLst>
        </xdr:cNvPr>
        <xdr:cNvSpPr>
          <a:spLocks noChangeArrowheads="1"/>
        </xdr:cNvSpPr>
      </xdr:nvSpPr>
      <xdr:spPr bwMode="auto">
        <a:xfrm>
          <a:off x="4619625" y="0"/>
          <a:ext cx="28670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7554" name="Rectangle 1">
          <a:extLst>
            <a:ext uri="{FF2B5EF4-FFF2-40B4-BE49-F238E27FC236}">
              <a16:creationId xmlns:a16="http://schemas.microsoft.com/office/drawing/2014/main" id="{00000000-0008-0000-0200-000092440000}"/>
            </a:ext>
          </a:extLst>
        </xdr:cNvPr>
        <xdr:cNvSpPr>
          <a:spLocks noChangeArrowheads="1"/>
        </xdr:cNvSpPr>
      </xdr:nvSpPr>
      <xdr:spPr bwMode="auto">
        <a:xfrm>
          <a:off x="5619750" y="0"/>
          <a:ext cx="2047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395" name="Rectangle 1">
          <a:extLst>
            <a:ext uri="{FF2B5EF4-FFF2-40B4-BE49-F238E27FC236}">
              <a16:creationId xmlns:a16="http://schemas.microsoft.com/office/drawing/2014/main" id="{00000000-0008-0000-0300-00000B400000}"/>
            </a:ext>
          </a:extLst>
        </xdr:cNvPr>
        <xdr:cNvSpPr>
          <a:spLocks noChangeArrowheads="1"/>
        </xdr:cNvSpPr>
      </xdr:nvSpPr>
      <xdr:spPr bwMode="auto">
        <a:xfrm>
          <a:off x="7334250" y="0"/>
          <a:ext cx="2085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142875</xdr:colOff>
      <xdr:row>1</xdr:row>
      <xdr:rowOff>123825</xdr:rowOff>
    </xdr:from>
    <xdr:to>
      <xdr:col>3</xdr:col>
      <xdr:colOff>371475</xdr:colOff>
      <xdr:row>2</xdr:row>
      <xdr:rowOff>66675</xdr:rowOff>
    </xdr:to>
    <xdr:sp macro="" textlink="">
      <xdr:nvSpPr>
        <xdr:cNvPr id="3078" name="Text Box 6" hidden="1">
          <a:extLst>
            <a:ext uri="{FF2B5EF4-FFF2-40B4-BE49-F238E27FC236}">
              <a16:creationId xmlns:a16="http://schemas.microsoft.com/office/drawing/2014/main" id="{00000000-0008-0000-0400-0000060C0000}"/>
            </a:ext>
          </a:extLst>
        </xdr:cNvPr>
        <xdr:cNvSpPr txBox="1">
          <a:spLocks noChangeArrowheads="1"/>
        </xdr:cNvSpPr>
      </xdr:nvSpPr>
      <xdr:spPr bwMode="auto">
        <a:xfrm>
          <a:off x="2476500" y="428625"/>
          <a:ext cx="695325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isceanpaul@yahoo.com?subject=Strongholds%20of%20Faer&#251;n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showGridLines="0" tabSelected="1" workbookViewId="0"/>
  </sheetViews>
  <sheetFormatPr defaultColWidth="13" defaultRowHeight="15.6" x14ac:dyDescent="0.3"/>
  <cols>
    <col min="1" max="1" width="14.796875" style="10" bestFit="1" customWidth="1"/>
    <col min="2" max="2" width="10" style="11" customWidth="1"/>
    <col min="3" max="3" width="5.09765625" style="11" customWidth="1"/>
    <col min="4" max="4" width="13.69921875" style="10" bestFit="1" customWidth="1"/>
    <col min="5" max="5" width="9.796875" style="11" bestFit="1" customWidth="1"/>
    <col min="6" max="6" width="14.69921875" style="10" customWidth="1"/>
    <col min="7" max="7" width="17.09765625" style="11" customWidth="1"/>
    <col min="8" max="16384" width="13" style="1"/>
  </cols>
  <sheetData>
    <row r="1" spans="1:7" ht="29.4" thickTop="1" thickBot="1" x14ac:dyDescent="0.55000000000000004">
      <c r="A1" s="275" t="s">
        <v>215</v>
      </c>
      <c r="B1" s="276" t="s">
        <v>216</v>
      </c>
      <c r="C1" s="277"/>
      <c r="D1" s="278"/>
      <c r="E1" s="279"/>
      <c r="F1" s="278"/>
      <c r="G1" s="280" t="s">
        <v>212</v>
      </c>
    </row>
    <row r="2" spans="1:7" ht="17.399999999999999" thickTop="1" x14ac:dyDescent="0.3">
      <c r="A2" s="2" t="s">
        <v>223</v>
      </c>
      <c r="B2" s="44" t="s">
        <v>209</v>
      </c>
      <c r="C2" s="44"/>
      <c r="D2" s="4" t="s">
        <v>224</v>
      </c>
      <c r="E2" s="58" t="s">
        <v>120</v>
      </c>
      <c r="F2" s="4"/>
      <c r="G2" s="5"/>
    </row>
    <row r="3" spans="1:7" ht="16.8" x14ac:dyDescent="0.3">
      <c r="A3" s="2" t="s">
        <v>225</v>
      </c>
      <c r="B3" s="44" t="s">
        <v>158</v>
      </c>
      <c r="C3" s="44"/>
      <c r="D3" s="4" t="s">
        <v>3</v>
      </c>
      <c r="E3" s="58">
        <v>1</v>
      </c>
      <c r="F3" s="3"/>
      <c r="G3" s="5"/>
    </row>
    <row r="4" spans="1:7" ht="16.8" x14ac:dyDescent="0.3">
      <c r="A4" s="2" t="s">
        <v>226</v>
      </c>
      <c r="B4" s="44" t="s">
        <v>160</v>
      </c>
      <c r="C4" s="44"/>
      <c r="D4" s="4" t="s">
        <v>227</v>
      </c>
      <c r="E4" s="58">
        <v>140</v>
      </c>
      <c r="F4" s="3"/>
      <c r="G4" s="5"/>
    </row>
    <row r="5" spans="1:7" ht="16.8" x14ac:dyDescent="0.3">
      <c r="A5" s="2" t="s">
        <v>228</v>
      </c>
      <c r="B5" s="44" t="s">
        <v>238</v>
      </c>
      <c r="C5" s="44"/>
      <c r="D5" s="4" t="s">
        <v>229</v>
      </c>
      <c r="E5" s="58" t="s">
        <v>214</v>
      </c>
      <c r="F5" s="3"/>
      <c r="G5" s="5"/>
    </row>
    <row r="6" spans="1:7" ht="17.399999999999999" thickBot="1" x14ac:dyDescent="0.35">
      <c r="A6" s="2" t="s">
        <v>230</v>
      </c>
      <c r="B6" s="44" t="s">
        <v>222</v>
      </c>
      <c r="C6" s="44"/>
      <c r="D6" s="4" t="s">
        <v>231</v>
      </c>
      <c r="E6" s="58" t="s">
        <v>159</v>
      </c>
      <c r="F6" s="3"/>
      <c r="G6" s="5"/>
    </row>
    <row r="7" spans="1:7" ht="17.399999999999999" thickTop="1" x14ac:dyDescent="0.3">
      <c r="A7" s="27" t="s">
        <v>221</v>
      </c>
      <c r="B7" s="231" t="s">
        <v>97</v>
      </c>
      <c r="C7" s="57"/>
      <c r="D7" s="229" t="s">
        <v>96</v>
      </c>
      <c r="E7" s="228" t="s">
        <v>213</v>
      </c>
      <c r="F7" s="3"/>
      <c r="G7" s="5"/>
    </row>
    <row r="8" spans="1:7" ht="17.399999999999999" thickBot="1" x14ac:dyDescent="0.35">
      <c r="A8" s="55" t="s">
        <v>13</v>
      </c>
      <c r="B8" s="56" t="s">
        <v>211</v>
      </c>
      <c r="C8" s="43"/>
      <c r="D8" s="230" t="s">
        <v>12</v>
      </c>
      <c r="E8" s="28">
        <v>20</v>
      </c>
      <c r="F8" s="3"/>
      <c r="G8" s="5"/>
    </row>
    <row r="9" spans="1:7" ht="16.8" x14ac:dyDescent="0.3">
      <c r="A9" s="25" t="s">
        <v>0</v>
      </c>
      <c r="B9" s="26">
        <v>10</v>
      </c>
      <c r="C9" s="268" t="str">
        <f t="shared" ref="C9:C14" si="0">IF(B9&gt;9.9,CONCATENATE("+",ROUNDDOWN((B9-10)/2,0)),ROUNDUP((B9-10)/2,0))</f>
        <v>+0</v>
      </c>
      <c r="D9" s="24" t="s">
        <v>94</v>
      </c>
      <c r="E9" s="240" t="s">
        <v>161</v>
      </c>
      <c r="F9" s="3"/>
      <c r="G9" s="5"/>
    </row>
    <row r="10" spans="1:7" ht="16.8" x14ac:dyDescent="0.3">
      <c r="A10" s="8" t="s">
        <v>1</v>
      </c>
      <c r="B10" s="133">
        <v>14</v>
      </c>
      <c r="C10" s="54" t="str">
        <f t="shared" si="0"/>
        <v>+2</v>
      </c>
      <c r="D10" s="7" t="s">
        <v>95</v>
      </c>
      <c r="E10" s="93">
        <f>Martial!B14+Equipment!B14+Equipment!B21+('Personal File'!E8/100)</f>
        <v>23.4</v>
      </c>
      <c r="F10" s="3"/>
      <c r="G10" s="5"/>
    </row>
    <row r="11" spans="1:7" ht="16.8" x14ac:dyDescent="0.3">
      <c r="A11" s="22" t="s">
        <v>16</v>
      </c>
      <c r="B11" s="134">
        <v>12</v>
      </c>
      <c r="C11" s="45" t="str">
        <f t="shared" si="0"/>
        <v>+1</v>
      </c>
      <c r="D11" s="7" t="s">
        <v>18</v>
      </c>
      <c r="E11" s="84">
        <f>ROUNDUP(((E3*4)*0.75)+SUM(E3*C12),0)</f>
        <v>6</v>
      </c>
      <c r="F11" s="3"/>
      <c r="G11" s="5"/>
    </row>
    <row r="12" spans="1:7" ht="16.8" x14ac:dyDescent="0.3">
      <c r="A12" s="267" t="s">
        <v>17</v>
      </c>
      <c r="B12" s="134">
        <v>16</v>
      </c>
      <c r="C12" s="54" t="str">
        <f t="shared" si="0"/>
        <v>+3</v>
      </c>
      <c r="D12" s="42" t="s">
        <v>210</v>
      </c>
      <c r="E12" s="91">
        <f>10+C10</f>
        <v>12</v>
      </c>
      <c r="F12" s="2"/>
      <c r="G12" s="5"/>
    </row>
    <row r="13" spans="1:7" ht="16.8" x14ac:dyDescent="0.3">
      <c r="A13" s="23" t="s">
        <v>19</v>
      </c>
      <c r="B13" s="6">
        <v>10</v>
      </c>
      <c r="C13" s="54" t="str">
        <f t="shared" si="0"/>
        <v>+0</v>
      </c>
      <c r="D13" s="42" t="s">
        <v>220</v>
      </c>
      <c r="E13" s="91">
        <f>E14-C10</f>
        <v>14</v>
      </c>
      <c r="F13" s="3"/>
      <c r="G13" s="5"/>
    </row>
    <row r="14" spans="1:7" ht="17.399999999999999" thickBot="1" x14ac:dyDescent="0.35">
      <c r="A14" s="29" t="s">
        <v>15</v>
      </c>
      <c r="B14" s="135">
        <v>11</v>
      </c>
      <c r="C14" s="46" t="str">
        <f t="shared" si="0"/>
        <v>+0</v>
      </c>
      <c r="D14" s="53" t="s">
        <v>219</v>
      </c>
      <c r="E14" s="92">
        <f>E12+SUM(Martial!B11:B12)</f>
        <v>16</v>
      </c>
      <c r="F14" s="311"/>
      <c r="G14" s="312"/>
    </row>
    <row r="15" spans="1:7" ht="16.2" thickTop="1" x14ac:dyDescent="0.3"/>
  </sheetData>
  <phoneticPr fontId="0" type="noConversion"/>
  <conditionalFormatting sqref="E10">
    <cfRule type="cellIs" dxfId="6" priority="4" stopIfTrue="1" operator="greaterThan">
      <formula>53</formula>
    </cfRule>
    <cfRule type="cellIs" dxfId="5" priority="5" stopIfTrue="1" operator="between">
      <formula>26</formula>
      <formula>53</formula>
    </cfRule>
  </conditionalFormatting>
  <hyperlinks>
    <hyperlink ref="G1" r:id="rId1" display="Played by J" xr:uid="{00000000-0004-0000-0000-000000000000}"/>
  </hyperlinks>
  <printOptions gridLinesSet="0"/>
  <pageMargins left="0.62" right="0.33" top="0.5" bottom="0.63" header="0.5" footer="0.5"/>
  <pageSetup orientation="portrait" horizontalDpi="120" verticalDpi="144" r:id="rId2"/>
  <headerFooter alignWithMargins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9"/>
  <sheetViews>
    <sheetView showGridLines="0" workbookViewId="0">
      <pane ySplit="2" topLeftCell="A3" activePane="bottomLeft" state="frozen"/>
      <selection pane="bottomLeft" activeCell="A3" sqref="A3"/>
    </sheetView>
  </sheetViews>
  <sheetFormatPr defaultColWidth="13" defaultRowHeight="15.6" x14ac:dyDescent="0.3"/>
  <cols>
    <col min="1" max="1" width="19.59765625" style="10" bestFit="1" customWidth="1"/>
    <col min="2" max="2" width="6.19921875" style="10" customWidth="1"/>
    <col min="3" max="4" width="6.19921875" style="11" hidden="1" customWidth="1"/>
    <col min="5" max="5" width="9.09765625" style="11" bestFit="1" customWidth="1"/>
    <col min="6" max="6" width="6.69921875" style="11" bestFit="1" customWidth="1"/>
    <col min="7" max="7" width="6.69921875" style="11" customWidth="1"/>
    <col min="8" max="8" width="40.59765625" style="10" customWidth="1"/>
    <col min="9" max="16384" width="13" style="1"/>
  </cols>
  <sheetData>
    <row r="1" spans="1:8" ht="23.4" thickBot="1" x14ac:dyDescent="0.45">
      <c r="A1" s="41" t="s">
        <v>14</v>
      </c>
      <c r="B1" s="12"/>
      <c r="C1" s="12"/>
      <c r="D1" s="12"/>
      <c r="E1" s="12"/>
      <c r="F1" s="12"/>
      <c r="G1" s="12"/>
      <c r="H1" s="12"/>
    </row>
    <row r="2" spans="1:8" s="9" customFormat="1" ht="33.6" x14ac:dyDescent="0.3">
      <c r="A2" s="38" t="s">
        <v>2</v>
      </c>
      <c r="B2" s="39" t="s">
        <v>34</v>
      </c>
      <c r="C2" s="39" t="s">
        <v>41</v>
      </c>
      <c r="D2" s="39" t="s">
        <v>33</v>
      </c>
      <c r="E2" s="52" t="s">
        <v>67</v>
      </c>
      <c r="F2" s="52" t="s">
        <v>42</v>
      </c>
      <c r="G2" s="52" t="s">
        <v>69</v>
      </c>
      <c r="H2" s="40" t="s">
        <v>4</v>
      </c>
    </row>
    <row r="3" spans="1:8" s="47" customFormat="1" ht="16.8" x14ac:dyDescent="0.3">
      <c r="A3" s="243" t="s">
        <v>43</v>
      </c>
      <c r="B3" s="244">
        <v>0</v>
      </c>
      <c r="C3" s="245" t="s">
        <v>37</v>
      </c>
      <c r="D3" s="246" t="str">
        <f>IF(C3="Str",'Personal File'!$C$9,IF(C3="Dex",'Personal File'!$C$10,IF(C3="Con",'Personal File'!$C$11,IF(C3="Int",'Personal File'!$C$12,IF(C3="Wis",'Personal File'!$C$13,IF(C3="Cha",'Personal File'!$C$14))))))</f>
        <v>+3</v>
      </c>
      <c r="E3" s="246" t="str">
        <f t="shared" ref="E3:E37" si="0">CONCATENATE(C3," (",D3,")")</f>
        <v>Int (+3)</v>
      </c>
      <c r="F3" s="247" t="s">
        <v>68</v>
      </c>
      <c r="G3" s="242">
        <f t="shared" ref="G3:G8" si="1">B3+MID(E3,6,2)+F3</f>
        <v>3</v>
      </c>
      <c r="H3" s="248"/>
    </row>
    <row r="4" spans="1:8" s="51" customFormat="1" ht="16.8" x14ac:dyDescent="0.3">
      <c r="A4" s="202" t="s">
        <v>44</v>
      </c>
      <c r="B4" s="103">
        <v>0</v>
      </c>
      <c r="C4" s="203" t="s">
        <v>39</v>
      </c>
      <c r="D4" s="204" t="str">
        <f>IF(C4="Str",'Personal File'!$C$9,IF(C4="Dex",'Personal File'!$C$10,IF(C4="Con",'Personal File'!$C$11,IF(C4="Int",'Personal File'!$C$12,IF(C4="Wis",'Personal File'!$C$13,IF(C4="Cha",'Personal File'!$C$14))))))</f>
        <v>+2</v>
      </c>
      <c r="E4" s="205" t="str">
        <f t="shared" si="0"/>
        <v>Dex (+2)</v>
      </c>
      <c r="F4" s="104" t="s">
        <v>68</v>
      </c>
      <c r="G4" s="104">
        <f t="shared" si="1"/>
        <v>2</v>
      </c>
      <c r="H4" s="105"/>
    </row>
    <row r="5" spans="1:8" s="49" customFormat="1" ht="16.8" x14ac:dyDescent="0.3">
      <c r="A5" s="106" t="s">
        <v>45</v>
      </c>
      <c r="B5" s="103">
        <v>0</v>
      </c>
      <c r="C5" s="107" t="s">
        <v>35</v>
      </c>
      <c r="D5" s="108" t="str">
        <f>IF(C5="Str",'Personal File'!$C$9,IF(C5="Dex",'Personal File'!$C$10,IF(C5="Con",'Personal File'!$C$11,IF(C5="Int",'Personal File'!$C$12,IF(C5="Wis",'Personal File'!$C$13,IF(C5="Cha",'Personal File'!$C$14))))))</f>
        <v>+0</v>
      </c>
      <c r="E5" s="109" t="str">
        <f t="shared" si="0"/>
        <v>Cha (+0)</v>
      </c>
      <c r="F5" s="104" t="s">
        <v>68</v>
      </c>
      <c r="G5" s="104">
        <f t="shared" si="1"/>
        <v>0</v>
      </c>
      <c r="H5" s="105"/>
    </row>
    <row r="6" spans="1:8" s="48" customFormat="1" ht="16.8" x14ac:dyDescent="0.3">
      <c r="A6" s="110" t="s">
        <v>46</v>
      </c>
      <c r="B6" s="103">
        <v>0</v>
      </c>
      <c r="C6" s="111" t="s">
        <v>40</v>
      </c>
      <c r="D6" s="112" t="str">
        <f>IF(C6="Str",'Personal File'!$C$9,IF(C6="Dex",'Personal File'!$C$10,IF(C6="Con",'Personal File'!$C$11,IF(C6="Int",'Personal File'!$C$12,IF(C6="Wis",'Personal File'!$C$13,IF(C6="Cha",'Personal File'!$C$14))))))</f>
        <v>+0</v>
      </c>
      <c r="E6" s="112" t="str">
        <f t="shared" si="0"/>
        <v>Str (+0)</v>
      </c>
      <c r="F6" s="104" t="s">
        <v>68</v>
      </c>
      <c r="G6" s="104">
        <f t="shared" si="1"/>
        <v>0</v>
      </c>
      <c r="H6" s="105"/>
    </row>
    <row r="7" spans="1:8" s="48" customFormat="1" ht="16.8" x14ac:dyDescent="0.3">
      <c r="A7" s="88" t="s">
        <v>20</v>
      </c>
      <c r="B7" s="85">
        <v>4</v>
      </c>
      <c r="C7" s="89" t="s">
        <v>36</v>
      </c>
      <c r="D7" s="90" t="str">
        <f>IF(C7="Str",'Personal File'!$C$9,IF(C7="Dex",'Personal File'!$C$10,IF(C7="Con",'Personal File'!$C$11,IF(C7="Int",'Personal File'!$C$12,IF(C7="Wis",'Personal File'!$C$13,IF(C7="Cha",'Personal File'!$C$14))))))</f>
        <v>+1</v>
      </c>
      <c r="E7" s="90" t="str">
        <f t="shared" si="0"/>
        <v>Con (+1)</v>
      </c>
      <c r="F7" s="86" t="s">
        <v>68</v>
      </c>
      <c r="G7" s="86">
        <f t="shared" si="1"/>
        <v>5</v>
      </c>
      <c r="H7" s="87"/>
    </row>
    <row r="8" spans="1:8" s="47" customFormat="1" ht="16.8" x14ac:dyDescent="0.3">
      <c r="A8" s="170" t="s">
        <v>146</v>
      </c>
      <c r="B8" s="103">
        <v>0</v>
      </c>
      <c r="C8" s="171" t="s">
        <v>37</v>
      </c>
      <c r="D8" s="172" t="str">
        <f>IF(C8="Str",'Personal File'!$C$9,IF(C8="Dex",'Personal File'!$C$10,IF(C8="Con",'Personal File'!$C$11,IF(C8="Int",'Personal File'!$C$12,IF(C8="Wis",'Personal File'!$C$13,IF(C8="Cha",'Personal File'!$C$14))))))</f>
        <v>+3</v>
      </c>
      <c r="E8" s="172" t="str">
        <f t="shared" si="0"/>
        <v>Int (+3)</v>
      </c>
      <c r="F8" s="104" t="s">
        <v>68</v>
      </c>
      <c r="G8" s="104">
        <f t="shared" si="1"/>
        <v>3</v>
      </c>
      <c r="H8" s="105"/>
    </row>
    <row r="9" spans="1:8" s="50" customFormat="1" ht="16.8" x14ac:dyDescent="0.3">
      <c r="A9" s="59" t="s">
        <v>47</v>
      </c>
      <c r="B9" s="60">
        <v>0</v>
      </c>
      <c r="C9" s="61" t="s">
        <v>37</v>
      </c>
      <c r="D9" s="62" t="str">
        <f>IF(C9="Str",'Personal File'!$C$9,IF(C9="Dex",'Personal File'!$C$10,IF(C9="Con",'Personal File'!$C$11,IF(C9="Int",'Personal File'!$C$12,IF(C9="Wis",'Personal File'!$C$13,IF(C9="Cha",'Personal File'!$C$14))))))</f>
        <v>+3</v>
      </c>
      <c r="E9" s="62" t="str">
        <f t="shared" si="0"/>
        <v>Int (+3)</v>
      </c>
      <c r="F9" s="63" t="s">
        <v>68</v>
      </c>
      <c r="G9" s="64">
        <v>0</v>
      </c>
      <c r="H9" s="65"/>
    </row>
    <row r="10" spans="1:8" s="51" customFormat="1" ht="16.8" x14ac:dyDescent="0.3">
      <c r="A10" s="106" t="s">
        <v>48</v>
      </c>
      <c r="B10" s="103">
        <v>0</v>
      </c>
      <c r="C10" s="107" t="s">
        <v>35</v>
      </c>
      <c r="D10" s="108" t="str">
        <f>IF(C10="Str",'Personal File'!$C$9,IF(C10="Dex",'Personal File'!$C$10,IF(C10="Con",'Personal File'!$C$11,IF(C10="Int",'Personal File'!$C$12,IF(C10="Wis",'Personal File'!$C$13,IF(C10="Cha",'Personal File'!$C$14))))))</f>
        <v>+0</v>
      </c>
      <c r="E10" s="109" t="str">
        <f t="shared" si="0"/>
        <v>Cha (+0)</v>
      </c>
      <c r="F10" s="104" t="s">
        <v>68</v>
      </c>
      <c r="G10" s="104">
        <f>B10+MID(E10,6,2)+F10</f>
        <v>0</v>
      </c>
      <c r="H10" s="105"/>
    </row>
    <row r="11" spans="1:8" s="51" customFormat="1" ht="16.8" x14ac:dyDescent="0.3">
      <c r="A11" s="59" t="s">
        <v>49</v>
      </c>
      <c r="B11" s="60">
        <v>0</v>
      </c>
      <c r="C11" s="61" t="s">
        <v>37</v>
      </c>
      <c r="D11" s="62" t="str">
        <f>IF(C11="Str",'Personal File'!$C$9,IF(C11="Dex",'Personal File'!$C$10,IF(C11="Con",'Personal File'!$C$11,IF(C11="Int",'Personal File'!$C$12,IF(C11="Wis",'Personal File'!$C$13,IF(C11="Cha",'Personal File'!$C$14))))))</f>
        <v>+3</v>
      </c>
      <c r="E11" s="62" t="str">
        <f t="shared" si="0"/>
        <v>Int (+3)</v>
      </c>
      <c r="F11" s="63" t="s">
        <v>68</v>
      </c>
      <c r="G11" s="64">
        <v>0</v>
      </c>
      <c r="H11" s="65"/>
    </row>
    <row r="12" spans="1:8" s="51" customFormat="1" ht="16.8" x14ac:dyDescent="0.3">
      <c r="A12" s="106" t="s">
        <v>50</v>
      </c>
      <c r="B12" s="103">
        <v>0</v>
      </c>
      <c r="C12" s="107" t="s">
        <v>35</v>
      </c>
      <c r="D12" s="108" t="str">
        <f>IF(C12="Str",'Personal File'!$C$9,IF(C12="Dex",'Personal File'!$C$10,IF(C12="Con",'Personal File'!$C$11,IF(C12="Int",'Personal File'!$C$12,IF(C12="Wis",'Personal File'!$C$13,IF(C12="Cha",'Personal File'!$C$14))))))</f>
        <v>+0</v>
      </c>
      <c r="E12" s="109" t="str">
        <f t="shared" si="0"/>
        <v>Cha (+0)</v>
      </c>
      <c r="F12" s="104" t="s">
        <v>68</v>
      </c>
      <c r="G12" s="104">
        <f>B12+MID(E12,6,2)+F12</f>
        <v>0</v>
      </c>
      <c r="H12" s="105"/>
    </row>
    <row r="13" spans="1:8" s="51" customFormat="1" ht="16.8" x14ac:dyDescent="0.3">
      <c r="A13" s="202" t="s">
        <v>51</v>
      </c>
      <c r="B13" s="103">
        <v>0</v>
      </c>
      <c r="C13" s="203" t="s">
        <v>39</v>
      </c>
      <c r="D13" s="204" t="str">
        <f>IF(C13="Str",'Personal File'!$C$9,IF(C13="Dex",'Personal File'!$C$10,IF(C13="Con",'Personal File'!$C$11,IF(C13="Int",'Personal File'!$C$12,IF(C13="Wis",'Personal File'!$C$13,IF(C13="Cha",'Personal File'!$C$14))))))</f>
        <v>+2</v>
      </c>
      <c r="E13" s="205" t="str">
        <f t="shared" si="0"/>
        <v>Dex (+2)</v>
      </c>
      <c r="F13" s="104" t="s">
        <v>68</v>
      </c>
      <c r="G13" s="104">
        <f>B13+MID(E13,6,2)+F13</f>
        <v>2</v>
      </c>
      <c r="H13" s="105"/>
    </row>
    <row r="14" spans="1:8" s="51" customFormat="1" ht="16.8" x14ac:dyDescent="0.3">
      <c r="A14" s="69" t="s">
        <v>52</v>
      </c>
      <c r="B14" s="70">
        <v>0</v>
      </c>
      <c r="C14" s="71" t="s">
        <v>37</v>
      </c>
      <c r="D14" s="72" t="str">
        <f>IF(C14="Str",'Personal File'!$C$9,IF(C14="Dex",'Personal File'!$C$10,IF(C14="Con",'Personal File'!$C$11,IF(C14="Int",'Personal File'!$C$12,IF(C14="Wis",'Personal File'!$C$13,IF(C14="Cha",'Personal File'!$C$14))))))</f>
        <v>+3</v>
      </c>
      <c r="E14" s="72" t="str">
        <f t="shared" si="0"/>
        <v>Int (+3)</v>
      </c>
      <c r="F14" s="73" t="s">
        <v>68</v>
      </c>
      <c r="G14" s="73">
        <f>B14+MID(E14,6,2)+F14</f>
        <v>3</v>
      </c>
      <c r="H14" s="74"/>
    </row>
    <row r="15" spans="1:8" s="51" customFormat="1" ht="16.8" x14ac:dyDescent="0.3">
      <c r="A15" s="106" t="s">
        <v>53</v>
      </c>
      <c r="B15" s="103">
        <v>0</v>
      </c>
      <c r="C15" s="107" t="s">
        <v>35</v>
      </c>
      <c r="D15" s="108" t="str">
        <f>IF(C15="Str",'Personal File'!$C$9,IF(C15="Dex",'Personal File'!$C$10,IF(C15="Con",'Personal File'!$C$11,IF(C15="Int",'Personal File'!$C$12,IF(C15="Wis",'Personal File'!$C$13,IF(C15="Cha",'Personal File'!$C$14))))))</f>
        <v>+0</v>
      </c>
      <c r="E15" s="109" t="str">
        <f t="shared" si="0"/>
        <v>Cha (+0)</v>
      </c>
      <c r="F15" s="104" t="s">
        <v>68</v>
      </c>
      <c r="G15" s="104">
        <f>B15+MID(E15,6,2)+F15</f>
        <v>0</v>
      </c>
      <c r="H15" s="105"/>
    </row>
    <row r="16" spans="1:8" s="51" customFormat="1" ht="16.8" x14ac:dyDescent="0.3">
      <c r="A16" s="66" t="s">
        <v>22</v>
      </c>
      <c r="B16" s="60">
        <v>0</v>
      </c>
      <c r="C16" s="67" t="s">
        <v>35</v>
      </c>
      <c r="D16" s="68" t="str">
        <f>IF(C16="Str",'Personal File'!$C$9,IF(C16="Dex",'Personal File'!$C$10,IF(C16="Con",'Personal File'!$C$11,IF(C16="Int",'Personal File'!$C$12,IF(C16="Wis",'Personal File'!$C$13,IF(C16="Cha",'Personal File'!$C$14))))))</f>
        <v>+0</v>
      </c>
      <c r="E16" s="68" t="str">
        <f t="shared" si="0"/>
        <v>Cha (+0)</v>
      </c>
      <c r="F16" s="63" t="s">
        <v>68</v>
      </c>
      <c r="G16" s="64">
        <v>0</v>
      </c>
      <c r="H16" s="65"/>
    </row>
    <row r="17" spans="1:8" s="51" customFormat="1" ht="16.8" x14ac:dyDescent="0.3">
      <c r="A17" s="113" t="s">
        <v>54</v>
      </c>
      <c r="B17" s="103">
        <v>0</v>
      </c>
      <c r="C17" s="114" t="s">
        <v>38</v>
      </c>
      <c r="D17" s="115" t="str">
        <f>IF(C17="Str",'Personal File'!$C$9,IF(C17="Dex",'Personal File'!$C$10,IF(C17="Con",'Personal File'!$C$11,IF(C17="Int",'Personal File'!$C$12,IF(C17="Wis",'Personal File'!$C$13,IF(C17="Cha",'Personal File'!$C$14))))))</f>
        <v>+0</v>
      </c>
      <c r="E17" s="115" t="str">
        <f t="shared" si="0"/>
        <v>Wis (+0)</v>
      </c>
      <c r="F17" s="104" t="s">
        <v>68</v>
      </c>
      <c r="G17" s="104">
        <f t="shared" ref="G17:G23" si="2">B17+MID(E17,6,2)+F17</f>
        <v>0</v>
      </c>
      <c r="H17" s="105"/>
    </row>
    <row r="18" spans="1:8" s="51" customFormat="1" ht="16.8" x14ac:dyDescent="0.3">
      <c r="A18" s="202" t="s">
        <v>55</v>
      </c>
      <c r="B18" s="103">
        <v>0</v>
      </c>
      <c r="C18" s="203" t="s">
        <v>39</v>
      </c>
      <c r="D18" s="204" t="str">
        <f>IF(C18="Str",'Personal File'!$C$9,IF(C18="Dex",'Personal File'!$C$10,IF(C18="Con",'Personal File'!$C$11,IF(C18="Int",'Personal File'!$C$12,IF(C18="Wis",'Personal File'!$C$13,IF(C18="Cha",'Personal File'!$C$14))))))</f>
        <v>+2</v>
      </c>
      <c r="E18" s="204" t="str">
        <f t="shared" si="0"/>
        <v>Dex (+2)</v>
      </c>
      <c r="F18" s="104" t="s">
        <v>68</v>
      </c>
      <c r="G18" s="104">
        <f t="shared" si="2"/>
        <v>2</v>
      </c>
      <c r="H18" s="105"/>
    </row>
    <row r="19" spans="1:8" s="51" customFormat="1" ht="16.8" x14ac:dyDescent="0.3">
      <c r="A19" s="75" t="s">
        <v>56</v>
      </c>
      <c r="B19" s="70">
        <v>0</v>
      </c>
      <c r="C19" s="77" t="s">
        <v>35</v>
      </c>
      <c r="D19" s="78" t="str">
        <f>IF(C19="Str",'Personal File'!$C$9,IF(C19="Dex",'Personal File'!$C$10,IF(C19="Con",'Personal File'!$C$11,IF(C19="Int",'Personal File'!$C$12,IF(C19="Wis",'Personal File'!$C$13,IF(C19="Cha",'Personal File'!$C$14))))))</f>
        <v>+0</v>
      </c>
      <c r="E19" s="76" t="str">
        <f t="shared" si="0"/>
        <v>Cha (+0)</v>
      </c>
      <c r="F19" s="73" t="s">
        <v>68</v>
      </c>
      <c r="G19" s="73">
        <f t="shared" si="2"/>
        <v>0</v>
      </c>
      <c r="H19" s="74"/>
    </row>
    <row r="20" spans="1:8" s="51" customFormat="1" ht="16.8" x14ac:dyDescent="0.3">
      <c r="A20" s="110" t="s">
        <v>57</v>
      </c>
      <c r="B20" s="103">
        <v>0</v>
      </c>
      <c r="C20" s="111" t="s">
        <v>40</v>
      </c>
      <c r="D20" s="112" t="str">
        <f>IF(C20="Str",'Personal File'!$C$9,IF(C20="Dex",'Personal File'!$C$10,IF(C20="Con",'Personal File'!$C$11,IF(C20="Int",'Personal File'!$C$12,IF(C20="Wis",'Personal File'!$C$13,IF(C20="Cha",'Personal File'!$C$14))))))</f>
        <v>+0</v>
      </c>
      <c r="E20" s="112" t="str">
        <f t="shared" si="0"/>
        <v>Str (+0)</v>
      </c>
      <c r="F20" s="104" t="s">
        <v>68</v>
      </c>
      <c r="G20" s="104">
        <f t="shared" si="2"/>
        <v>0</v>
      </c>
      <c r="H20" s="105"/>
    </row>
    <row r="21" spans="1:8" s="51" customFormat="1" ht="16.8" x14ac:dyDescent="0.3">
      <c r="A21" s="116" t="s">
        <v>122</v>
      </c>
      <c r="B21" s="85">
        <v>4</v>
      </c>
      <c r="C21" s="117" t="s">
        <v>37</v>
      </c>
      <c r="D21" s="118" t="str">
        <f>IF(C21="Str",'Personal File'!$C$9,IF(C21="Dex",'Personal File'!$C$10,IF(C21="Con",'Personal File'!$C$11,IF(C21="Int",'Personal File'!$C$12,IF(C21="Wis",'Personal File'!$C$13,IF(C21="Cha",'Personal File'!$C$14))))))</f>
        <v>+3</v>
      </c>
      <c r="E21" s="118" t="str">
        <f t="shared" si="0"/>
        <v>Int (+3)</v>
      </c>
      <c r="F21" s="86" t="s">
        <v>68</v>
      </c>
      <c r="G21" s="86">
        <f t="shared" si="2"/>
        <v>7</v>
      </c>
      <c r="H21" s="87"/>
    </row>
    <row r="22" spans="1:8" s="51" customFormat="1" ht="16.8" x14ac:dyDescent="0.3">
      <c r="A22" s="130" t="s">
        <v>58</v>
      </c>
      <c r="B22" s="85">
        <v>2</v>
      </c>
      <c r="C22" s="131" t="s">
        <v>38</v>
      </c>
      <c r="D22" s="132" t="str">
        <f>IF(C22="Str",'Personal File'!$C$9,IF(C22="Dex",'Personal File'!$C$10,IF(C22="Con",'Personal File'!$C$11,IF(C22="Int",'Personal File'!$C$12,IF(C22="Wis",'Personal File'!$C$13,IF(C22="Cha",'Personal File'!$C$14))))))</f>
        <v>+0</v>
      </c>
      <c r="E22" s="241" t="str">
        <f t="shared" si="0"/>
        <v>Wis (+0)</v>
      </c>
      <c r="F22" s="86" t="s">
        <v>180</v>
      </c>
      <c r="G22" s="86">
        <f t="shared" si="2"/>
        <v>4</v>
      </c>
      <c r="H22" s="87"/>
    </row>
    <row r="23" spans="1:8" s="51" customFormat="1" ht="16.8" x14ac:dyDescent="0.3">
      <c r="A23" s="202" t="s">
        <v>23</v>
      </c>
      <c r="B23" s="103">
        <v>0</v>
      </c>
      <c r="C23" s="203" t="s">
        <v>39</v>
      </c>
      <c r="D23" s="204" t="str">
        <f>IF(C23="Str",'Personal File'!$C$9,IF(C23="Dex",'Personal File'!$C$10,IF(C23="Con",'Personal File'!$C$11,IF(C23="Int",'Personal File'!$C$12,IF(C23="Wis",'Personal File'!$C$13,IF(C23="Cha",'Personal File'!$C$14))))))</f>
        <v>+2</v>
      </c>
      <c r="E23" s="205" t="str">
        <f t="shared" si="0"/>
        <v>Dex (+2)</v>
      </c>
      <c r="F23" s="104" t="s">
        <v>68</v>
      </c>
      <c r="G23" s="104">
        <f t="shared" si="2"/>
        <v>2</v>
      </c>
      <c r="H23" s="105"/>
    </row>
    <row r="24" spans="1:8" s="51" customFormat="1" ht="16.8" x14ac:dyDescent="0.3">
      <c r="A24" s="100" t="s">
        <v>59</v>
      </c>
      <c r="B24" s="60">
        <v>0</v>
      </c>
      <c r="C24" s="101" t="s">
        <v>39</v>
      </c>
      <c r="D24" s="102" t="str">
        <f>IF(C24="Str",'Personal File'!$C$9,IF(C24="Dex",'Personal File'!$C$10,IF(C24="Con",'Personal File'!$C$11,IF(C24="Int",'Personal File'!$C$12,IF(C24="Wis",'Personal File'!$C$13,IF(C24="Cha",'Personal File'!$C$14))))))</f>
        <v>+2</v>
      </c>
      <c r="E24" s="255" t="str">
        <f t="shared" si="0"/>
        <v>Dex (+2)</v>
      </c>
      <c r="F24" s="63" t="s">
        <v>68</v>
      </c>
      <c r="G24" s="64">
        <v>0</v>
      </c>
      <c r="H24" s="65"/>
    </row>
    <row r="25" spans="1:8" ht="16.8" x14ac:dyDescent="0.3">
      <c r="A25" s="106" t="s">
        <v>149</v>
      </c>
      <c r="B25" s="103">
        <v>0</v>
      </c>
      <c r="C25" s="107" t="s">
        <v>35</v>
      </c>
      <c r="D25" s="108" t="str">
        <f>IF(C25="Str",'Personal File'!$C$9,IF(C25="Dex",'Personal File'!$C$10,IF(C25="Con",'Personal File'!$C$11,IF(C25="Int",'Personal File'!$C$12,IF(C25="Wis",'Personal File'!$C$13,IF(C25="Cha",'Personal File'!$C$14))))))</f>
        <v>+0</v>
      </c>
      <c r="E25" s="108" t="str">
        <f t="shared" si="0"/>
        <v>Cha (+0)</v>
      </c>
      <c r="F25" s="104" t="s">
        <v>68</v>
      </c>
      <c r="G25" s="104">
        <f>B25+MID(E25,6,2)+F25</f>
        <v>0</v>
      </c>
      <c r="H25" s="105"/>
    </row>
    <row r="26" spans="1:8" ht="16.8" x14ac:dyDescent="0.3">
      <c r="A26" s="200" t="s">
        <v>60</v>
      </c>
      <c r="B26" s="60">
        <v>0</v>
      </c>
      <c r="C26" s="82" t="s">
        <v>38</v>
      </c>
      <c r="D26" s="83" t="str">
        <f>IF(C26="Str",'Personal File'!$C$9,IF(C26="Dex",'Personal File'!$C$10,IF(C26="Con",'Personal File'!$C$11,IF(C26="Int",'Personal File'!$C$12,IF(C26="Wis",'Personal File'!$C$13,IF(C26="Cha",'Personal File'!$C$14))))))</f>
        <v>+0</v>
      </c>
      <c r="E26" s="83" t="str">
        <f t="shared" si="0"/>
        <v>Wis (+0)</v>
      </c>
      <c r="F26" s="63" t="s">
        <v>68</v>
      </c>
      <c r="G26" s="64">
        <v>0</v>
      </c>
      <c r="H26" s="65"/>
    </row>
    <row r="27" spans="1:8" ht="16.8" x14ac:dyDescent="0.3">
      <c r="A27" s="202" t="s">
        <v>24</v>
      </c>
      <c r="B27" s="103">
        <v>0</v>
      </c>
      <c r="C27" s="203" t="s">
        <v>39</v>
      </c>
      <c r="D27" s="204" t="str">
        <f>IF(C27="Str",'Personal File'!$C$9,IF(C27="Dex",'Personal File'!$C$10,IF(C27="Con",'Personal File'!$C$11,IF(C27="Int",'Personal File'!$C$12,IF(C27="Wis",'Personal File'!$C$13,IF(C27="Cha",'Personal File'!$C$14))))))</f>
        <v>+2</v>
      </c>
      <c r="E27" s="205" t="str">
        <f t="shared" si="0"/>
        <v>Dex (+2)</v>
      </c>
      <c r="F27" s="104" t="s">
        <v>68</v>
      </c>
      <c r="G27" s="104">
        <f>B27+MID(E27,6,2)+F27</f>
        <v>2</v>
      </c>
      <c r="H27" s="105"/>
    </row>
    <row r="28" spans="1:8" ht="16.8" x14ac:dyDescent="0.3">
      <c r="A28" s="170" t="s">
        <v>25</v>
      </c>
      <c r="B28" s="103">
        <v>0</v>
      </c>
      <c r="C28" s="171" t="s">
        <v>37</v>
      </c>
      <c r="D28" s="172" t="str">
        <f>IF(C28="Str",'Personal File'!$C$9,IF(C28="Dex",'Personal File'!$C$10,IF(C28="Con",'Personal File'!$C$11,IF(C28="Int",'Personal File'!$C$12,IF(C28="Wis",'Personal File'!$C$13,IF(C28="Cha",'Personal File'!$C$14))))))</f>
        <v>+3</v>
      </c>
      <c r="E28" s="172" t="str">
        <f t="shared" si="0"/>
        <v>Int (+3)</v>
      </c>
      <c r="F28" s="104" t="s">
        <v>180</v>
      </c>
      <c r="G28" s="104">
        <f>B28+MID(E28,6,2)+F28</f>
        <v>5</v>
      </c>
      <c r="H28" s="105"/>
    </row>
    <row r="29" spans="1:8" ht="16.8" x14ac:dyDescent="0.3">
      <c r="A29" s="113" t="s">
        <v>61</v>
      </c>
      <c r="B29" s="103">
        <v>0</v>
      </c>
      <c r="C29" s="114" t="s">
        <v>38</v>
      </c>
      <c r="D29" s="115" t="str">
        <f>IF(C29="Str",'Personal File'!$C$9,IF(C29="Dex",'Personal File'!$C$10,IF(C29="Con",'Personal File'!$C$11,IF(C29="Int",'Personal File'!$C$12,IF(C29="Wis",'Personal File'!$C$13,IF(C29="Cha",'Personal File'!$C$14))))))</f>
        <v>+0</v>
      </c>
      <c r="E29" s="115" t="str">
        <f t="shared" si="0"/>
        <v>Wis (+0)</v>
      </c>
      <c r="F29" s="104" t="s">
        <v>68</v>
      </c>
      <c r="G29" s="104">
        <f>B29+MID(E29,6,2)+F29</f>
        <v>0</v>
      </c>
      <c r="H29" s="105"/>
    </row>
    <row r="30" spans="1:8" ht="16.8" x14ac:dyDescent="0.3">
      <c r="A30" s="100" t="s">
        <v>155</v>
      </c>
      <c r="B30" s="60">
        <v>0</v>
      </c>
      <c r="C30" s="101" t="s">
        <v>39</v>
      </c>
      <c r="D30" s="102" t="str">
        <f>IF(C30="Str",'Personal File'!$C$9,IF(C30="Dex",'Personal File'!$C$10,IF(C30="Con",'Personal File'!$C$11,IF(C30="Int",'Personal File'!$C$12,IF(C30="Wis",'Personal File'!$C$13,IF(C30="Cha",'Personal File'!$C$14))))))</f>
        <v>+2</v>
      </c>
      <c r="E30" s="255" t="str">
        <f t="shared" si="0"/>
        <v>Dex (+2)</v>
      </c>
      <c r="F30" s="63" t="s">
        <v>68</v>
      </c>
      <c r="G30" s="64">
        <v>0</v>
      </c>
      <c r="H30" s="65"/>
    </row>
    <row r="31" spans="1:8" ht="16.8" x14ac:dyDescent="0.3">
      <c r="A31" s="116" t="s">
        <v>62</v>
      </c>
      <c r="B31" s="85">
        <v>4</v>
      </c>
      <c r="C31" s="117" t="s">
        <v>37</v>
      </c>
      <c r="D31" s="118" t="str">
        <f>IF(C31="Str",'Personal File'!$C$9,IF(C31="Dex",'Personal File'!$C$10,IF(C31="Con",'Personal File'!$C$11,IF(C31="Int",'Personal File'!$C$12,IF(C31="Wis",'Personal File'!$C$13,IF(C31="Cha",'Personal File'!$C$14))))))</f>
        <v>+3</v>
      </c>
      <c r="E31" s="118" t="str">
        <f t="shared" si="0"/>
        <v>Int (+3)</v>
      </c>
      <c r="F31" s="86" t="s">
        <v>68</v>
      </c>
      <c r="G31" s="86">
        <f>B31+MID(E31,6,2)+F31</f>
        <v>7</v>
      </c>
      <c r="H31" s="206"/>
    </row>
    <row r="32" spans="1:8" ht="16.8" x14ac:dyDescent="0.3">
      <c r="A32" s="130" t="s">
        <v>63</v>
      </c>
      <c r="B32" s="85">
        <v>2</v>
      </c>
      <c r="C32" s="131" t="s">
        <v>38</v>
      </c>
      <c r="D32" s="132" t="str">
        <f>IF(C32="Str",'Personal File'!$C$9,IF(C32="Dex",'Personal File'!$C$10,IF(C32="Con",'Personal File'!$C$11,IF(C32="Int",'Personal File'!$C$12,IF(C32="Wis",'Personal File'!$C$13,IF(C32="Cha",'Personal File'!$C$14))))))</f>
        <v>+0</v>
      </c>
      <c r="E32" s="132" t="str">
        <f t="shared" si="0"/>
        <v>Wis (+0)</v>
      </c>
      <c r="F32" s="86" t="s">
        <v>180</v>
      </c>
      <c r="G32" s="86">
        <f>B32+MID(E32,6,2)+F32</f>
        <v>4</v>
      </c>
      <c r="H32" s="87"/>
    </row>
    <row r="33" spans="1:8" ht="16.8" x14ac:dyDescent="0.3">
      <c r="A33" s="233" t="s">
        <v>156</v>
      </c>
      <c r="B33" s="70">
        <v>0</v>
      </c>
      <c r="C33" s="235" t="s">
        <v>38</v>
      </c>
      <c r="D33" s="237" t="str">
        <f>IF(C33="Str",'Personal File'!$C$9,IF(C33="Dex",'Personal File'!$C$10,IF(C33="Con",'Personal File'!$C$11,IF(C33="Int",'Personal File'!$C$12,IF(C33="Wis",'Personal File'!$C$13,IF(C33="Cha",'Personal File'!$C$14))))))</f>
        <v>+0</v>
      </c>
      <c r="E33" s="237" t="str">
        <f t="shared" si="0"/>
        <v>Wis (+0)</v>
      </c>
      <c r="F33" s="73" t="s">
        <v>68</v>
      </c>
      <c r="G33" s="73">
        <f>B32+MID(E33,6,2)+F33</f>
        <v>2</v>
      </c>
      <c r="H33" s="74"/>
    </row>
    <row r="34" spans="1:8" ht="16.8" x14ac:dyDescent="0.3">
      <c r="A34" s="110" t="s">
        <v>26</v>
      </c>
      <c r="B34" s="103">
        <v>0</v>
      </c>
      <c r="C34" s="111" t="s">
        <v>40</v>
      </c>
      <c r="D34" s="112" t="str">
        <f>IF(C34="Str",'Personal File'!$C$9,IF(C34="Dex",'Personal File'!$C$10,IF(C34="Con",'Personal File'!$C$11,IF(C34="Int",'Personal File'!$C$12,IF(C34="Wis",'Personal File'!$C$13,IF(C34="Cha",'Personal File'!$C$14))))))</f>
        <v>+0</v>
      </c>
      <c r="E34" s="112" t="str">
        <f t="shared" si="0"/>
        <v>Str (+0)</v>
      </c>
      <c r="F34" s="104" t="s">
        <v>68</v>
      </c>
      <c r="G34" s="104">
        <f>B34+MID(E34,6,2)+F34</f>
        <v>0</v>
      </c>
      <c r="H34" s="105"/>
    </row>
    <row r="35" spans="1:8" ht="16.8" x14ac:dyDescent="0.3">
      <c r="A35" s="209" t="s">
        <v>64</v>
      </c>
      <c r="B35" s="161">
        <v>0</v>
      </c>
      <c r="C35" s="210" t="s">
        <v>39</v>
      </c>
      <c r="D35" s="211" t="str">
        <f>IF(C35="Str",'Personal File'!$C$9,IF(C35="Dex",'Personal File'!$C$10,IF(C35="Con",'Personal File'!$C$11,IF(C35="Int",'Personal File'!$C$12,IF(C35="Wis",'Personal File'!$C$13,IF(C35="Cha",'Personal File'!$C$14))))))</f>
        <v>+2</v>
      </c>
      <c r="E35" s="254" t="str">
        <f t="shared" si="0"/>
        <v>Dex (+2)</v>
      </c>
      <c r="F35" s="207" t="s">
        <v>68</v>
      </c>
      <c r="G35" s="64">
        <v>0</v>
      </c>
      <c r="H35" s="208"/>
    </row>
    <row r="36" spans="1:8" ht="16.8" x14ac:dyDescent="0.3">
      <c r="A36" s="66" t="s">
        <v>65</v>
      </c>
      <c r="B36" s="60">
        <v>0</v>
      </c>
      <c r="C36" s="67" t="s">
        <v>35</v>
      </c>
      <c r="D36" s="68" t="str">
        <f>IF(C36="Str",'Personal File'!$C$9,IF(C36="Dex",'Personal File'!$C$10,IF(C36="Con",'Personal File'!$C$11,IF(C36="Int",'Personal File'!$C$12,IF(C36="Wis",'Personal File'!$C$13,IF(C36="Cha",'Personal File'!$C$14))))))</f>
        <v>+0</v>
      </c>
      <c r="E36" s="68" t="str">
        <f t="shared" si="0"/>
        <v>Cha (+0)</v>
      </c>
      <c r="F36" s="63" t="s">
        <v>68</v>
      </c>
      <c r="G36" s="64">
        <v>0</v>
      </c>
      <c r="H36" s="65"/>
    </row>
    <row r="37" spans="1:8" ht="17.399999999999999" thickBot="1" x14ac:dyDescent="0.35">
      <c r="A37" s="232" t="s">
        <v>66</v>
      </c>
      <c r="B37" s="79">
        <v>0</v>
      </c>
      <c r="C37" s="234" t="s">
        <v>39</v>
      </c>
      <c r="D37" s="236" t="str">
        <f>IF(C37="Str",'Personal File'!$C$9,IF(C37="Dex",'Personal File'!$C$10,IF(C37="Con",'Personal File'!$C$11,IF(C37="Int",'Personal File'!$C$12,IF(C37="Wis",'Personal File'!$C$13,IF(C37="Cha",'Personal File'!$C$14))))))</f>
        <v>+2</v>
      </c>
      <c r="E37" s="236" t="str">
        <f t="shared" si="0"/>
        <v>Dex (+2)</v>
      </c>
      <c r="F37" s="80" t="s">
        <v>68</v>
      </c>
      <c r="G37" s="80">
        <f>B37+MID(E37,6,2)+F37</f>
        <v>2</v>
      </c>
      <c r="H37" s="81"/>
    </row>
    <row r="38" spans="1:8" ht="16.2" thickTop="1" x14ac:dyDescent="0.3">
      <c r="B38" s="99"/>
    </row>
    <row r="39" spans="1:8" x14ac:dyDescent="0.3">
      <c r="B39" s="99"/>
    </row>
  </sheetData>
  <phoneticPr fontId="0" type="noConversion"/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showGridLines="0" workbookViewId="0">
      <pane ySplit="2" topLeftCell="A3" activePane="bottomLeft" state="frozen"/>
      <selection pane="bottomLeft" activeCell="A3" sqref="A3"/>
    </sheetView>
  </sheetViews>
  <sheetFormatPr defaultColWidth="13" defaultRowHeight="15.6" x14ac:dyDescent="0.3"/>
  <cols>
    <col min="1" max="1" width="20.59765625" style="36" bestFit="1" customWidth="1"/>
    <col min="2" max="2" width="6.19921875" style="36" bestFit="1" customWidth="1"/>
    <col min="3" max="3" width="12.59765625" style="37" bestFit="1" customWidth="1"/>
    <col min="4" max="4" width="11.296875" style="37" bestFit="1" customWidth="1"/>
    <col min="5" max="5" width="7.296875" style="37" bestFit="1" customWidth="1"/>
    <col min="6" max="6" width="13.19921875" style="37" bestFit="1" customWidth="1"/>
    <col min="7" max="7" width="11.59765625" style="37" bestFit="1" customWidth="1"/>
    <col min="8" max="8" width="28.09765625" style="36" bestFit="1" customWidth="1"/>
    <col min="9" max="16384" width="13" style="21"/>
  </cols>
  <sheetData>
    <row r="1" spans="1:8" ht="23.4" thickBot="1" x14ac:dyDescent="0.45">
      <c r="A1" s="227" t="s">
        <v>124</v>
      </c>
      <c r="B1" s="35"/>
      <c r="C1" s="35"/>
      <c r="D1" s="35"/>
      <c r="E1" s="35"/>
      <c r="F1" s="35"/>
      <c r="G1" s="35"/>
      <c r="H1" s="35"/>
    </row>
    <row r="2" spans="1:8" s="302" customFormat="1" ht="16.8" x14ac:dyDescent="0.3">
      <c r="A2" s="298" t="s">
        <v>99</v>
      </c>
      <c r="B2" s="299" t="s">
        <v>3</v>
      </c>
      <c r="C2" s="299" t="s">
        <v>102</v>
      </c>
      <c r="D2" s="300" t="s">
        <v>201</v>
      </c>
      <c r="E2" s="300" t="s">
        <v>202</v>
      </c>
      <c r="F2" s="299" t="s">
        <v>71</v>
      </c>
      <c r="G2" s="299" t="s">
        <v>29</v>
      </c>
      <c r="H2" s="301" t="s">
        <v>4</v>
      </c>
    </row>
    <row r="3" spans="1:8" s="30" customFormat="1" ht="16.8" x14ac:dyDescent="0.3">
      <c r="A3" s="223" t="s">
        <v>125</v>
      </c>
      <c r="B3" s="119">
        <v>0</v>
      </c>
      <c r="C3" s="216" t="s">
        <v>84</v>
      </c>
      <c r="D3" s="126" t="s">
        <v>196</v>
      </c>
      <c r="E3" s="126" t="s">
        <v>195</v>
      </c>
      <c r="F3" s="127" t="s">
        <v>139</v>
      </c>
      <c r="G3" s="127" t="s">
        <v>92</v>
      </c>
      <c r="H3" s="123" t="s">
        <v>140</v>
      </c>
    </row>
    <row r="4" spans="1:8" ht="16.8" x14ac:dyDescent="0.3">
      <c r="A4" s="223" t="s">
        <v>83</v>
      </c>
      <c r="B4" s="119">
        <v>0</v>
      </c>
      <c r="C4" s="216" t="s">
        <v>84</v>
      </c>
      <c r="D4" s="126" t="s">
        <v>196</v>
      </c>
      <c r="E4" s="126" t="s">
        <v>195</v>
      </c>
      <c r="F4" s="127" t="s">
        <v>104</v>
      </c>
      <c r="G4" s="127" t="s">
        <v>85</v>
      </c>
      <c r="H4" s="123" t="s">
        <v>86</v>
      </c>
    </row>
    <row r="5" spans="1:8" ht="16.8" x14ac:dyDescent="0.3">
      <c r="A5" s="224" t="s">
        <v>126</v>
      </c>
      <c r="B5" s="221">
        <v>0</v>
      </c>
      <c r="C5" s="258" t="s">
        <v>234</v>
      </c>
      <c r="D5" s="126" t="s">
        <v>196</v>
      </c>
      <c r="E5" s="126" t="s">
        <v>195</v>
      </c>
      <c r="F5" s="122" t="s">
        <v>138</v>
      </c>
      <c r="G5" s="127" t="s">
        <v>87</v>
      </c>
      <c r="H5" s="219" t="s">
        <v>141</v>
      </c>
    </row>
    <row r="6" spans="1:8" ht="16.8" x14ac:dyDescent="0.3">
      <c r="A6" s="223" t="s">
        <v>127</v>
      </c>
      <c r="B6" s="119">
        <v>0</v>
      </c>
      <c r="C6" s="249" t="s">
        <v>93</v>
      </c>
      <c r="D6" s="126" t="s">
        <v>197</v>
      </c>
      <c r="E6" s="126" t="s">
        <v>195</v>
      </c>
      <c r="F6" s="122" t="s">
        <v>138</v>
      </c>
      <c r="G6" s="162" t="s">
        <v>87</v>
      </c>
      <c r="H6" s="129" t="s">
        <v>188</v>
      </c>
    </row>
    <row r="7" spans="1:8" ht="16.8" x14ac:dyDescent="0.3">
      <c r="A7" s="223" t="s">
        <v>128</v>
      </c>
      <c r="B7" s="119">
        <v>0</v>
      </c>
      <c r="C7" s="216" t="s">
        <v>93</v>
      </c>
      <c r="D7" s="126" t="s">
        <v>198</v>
      </c>
      <c r="E7" s="126" t="s">
        <v>195</v>
      </c>
      <c r="F7" s="122" t="s">
        <v>80</v>
      </c>
      <c r="G7" s="122" t="s">
        <v>90</v>
      </c>
      <c r="H7" s="129" t="s">
        <v>187</v>
      </c>
    </row>
    <row r="8" spans="1:8" ht="16.8" x14ac:dyDescent="0.3">
      <c r="A8" s="223" t="s">
        <v>182</v>
      </c>
      <c r="B8" s="119">
        <v>0</v>
      </c>
      <c r="C8" s="216" t="s">
        <v>184</v>
      </c>
      <c r="D8" s="126" t="s">
        <v>196</v>
      </c>
      <c r="E8" s="126" t="s">
        <v>195</v>
      </c>
      <c r="F8" s="122" t="s">
        <v>138</v>
      </c>
      <c r="G8" s="122" t="s">
        <v>185</v>
      </c>
      <c r="H8" s="129" t="s">
        <v>186</v>
      </c>
    </row>
    <row r="9" spans="1:8" ht="16.8" x14ac:dyDescent="0.3">
      <c r="A9" s="223" t="s">
        <v>129</v>
      </c>
      <c r="B9" s="119">
        <v>0</v>
      </c>
      <c r="C9" s="216" t="s">
        <v>84</v>
      </c>
      <c r="D9" s="126" t="s">
        <v>196</v>
      </c>
      <c r="E9" s="126" t="s">
        <v>195</v>
      </c>
      <c r="F9" s="127" t="s">
        <v>105</v>
      </c>
      <c r="G9" s="127" t="s">
        <v>103</v>
      </c>
      <c r="H9" s="123" t="s">
        <v>133</v>
      </c>
    </row>
    <row r="10" spans="1:8" ht="16.8" x14ac:dyDescent="0.3">
      <c r="A10" s="223" t="s">
        <v>130</v>
      </c>
      <c r="B10" s="119">
        <v>0</v>
      </c>
      <c r="C10" s="216" t="s">
        <v>134</v>
      </c>
      <c r="D10" s="126" t="s">
        <v>196</v>
      </c>
      <c r="E10" s="126" t="s">
        <v>195</v>
      </c>
      <c r="F10" s="122" t="s">
        <v>138</v>
      </c>
      <c r="G10" s="127" t="s">
        <v>87</v>
      </c>
      <c r="H10" s="217" t="s">
        <v>135</v>
      </c>
    </row>
    <row r="11" spans="1:8" ht="16.8" x14ac:dyDescent="0.3">
      <c r="A11" s="223" t="s">
        <v>88</v>
      </c>
      <c r="B11" s="119">
        <v>0</v>
      </c>
      <c r="C11" s="216" t="s">
        <v>84</v>
      </c>
      <c r="D11" s="126" t="s">
        <v>199</v>
      </c>
      <c r="E11" s="126" t="s">
        <v>195</v>
      </c>
      <c r="F11" s="127" t="s">
        <v>89</v>
      </c>
      <c r="G11" s="127" t="s">
        <v>90</v>
      </c>
      <c r="H11" s="123"/>
    </row>
    <row r="12" spans="1:8" ht="16.8" x14ac:dyDescent="0.3">
      <c r="A12" s="225" t="s">
        <v>78</v>
      </c>
      <c r="B12" s="164">
        <v>0</v>
      </c>
      <c r="C12" s="220" t="s">
        <v>79</v>
      </c>
      <c r="D12" s="166" t="s">
        <v>200</v>
      </c>
      <c r="E12" s="166" t="s">
        <v>195</v>
      </c>
      <c r="F12" s="167" t="s">
        <v>80</v>
      </c>
      <c r="G12" s="167" t="s">
        <v>81</v>
      </c>
      <c r="H12" s="165" t="s">
        <v>82</v>
      </c>
    </row>
    <row r="13" spans="1:8" ht="16.8" x14ac:dyDescent="0.3">
      <c r="A13" s="224" t="s">
        <v>167</v>
      </c>
      <c r="B13" s="221">
        <v>1</v>
      </c>
      <c r="C13" s="222" t="s">
        <v>234</v>
      </c>
      <c r="D13" s="121" t="s">
        <v>196</v>
      </c>
      <c r="E13" s="121" t="s">
        <v>195</v>
      </c>
      <c r="F13" s="122" t="s">
        <v>138</v>
      </c>
      <c r="G13" s="122" t="s">
        <v>169</v>
      </c>
      <c r="H13" s="218" t="s">
        <v>171</v>
      </c>
    </row>
    <row r="14" spans="1:8" ht="16.8" x14ac:dyDescent="0.3">
      <c r="A14" s="224" t="s">
        <v>166</v>
      </c>
      <c r="B14" s="221">
        <v>1</v>
      </c>
      <c r="C14" s="222" t="s">
        <v>234</v>
      </c>
      <c r="D14" s="121" t="s">
        <v>196</v>
      </c>
      <c r="E14" s="121" t="s">
        <v>195</v>
      </c>
      <c r="F14" s="122" t="s">
        <v>80</v>
      </c>
      <c r="G14" s="122" t="s">
        <v>87</v>
      </c>
      <c r="H14" s="218" t="s">
        <v>170</v>
      </c>
    </row>
    <row r="15" spans="1:8" ht="16.8" x14ac:dyDescent="0.3">
      <c r="A15" s="223" t="s">
        <v>168</v>
      </c>
      <c r="B15" s="119">
        <v>1</v>
      </c>
      <c r="C15" s="120" t="s">
        <v>172</v>
      </c>
      <c r="D15" s="126" t="s">
        <v>200</v>
      </c>
      <c r="E15" s="126" t="s">
        <v>195</v>
      </c>
      <c r="F15" s="122" t="s">
        <v>173</v>
      </c>
      <c r="G15" s="122" t="s">
        <v>87</v>
      </c>
      <c r="H15" s="125" t="s">
        <v>174</v>
      </c>
    </row>
    <row r="16" spans="1:8" ht="16.8" x14ac:dyDescent="0.3">
      <c r="A16" s="223" t="s">
        <v>131</v>
      </c>
      <c r="B16" s="119">
        <v>1</v>
      </c>
      <c r="C16" s="120" t="s">
        <v>91</v>
      </c>
      <c r="D16" s="128" t="s">
        <v>199</v>
      </c>
      <c r="E16" s="128" t="s">
        <v>195</v>
      </c>
      <c r="F16" s="122" t="s">
        <v>80</v>
      </c>
      <c r="G16" s="122" t="s">
        <v>136</v>
      </c>
      <c r="H16" s="125"/>
    </row>
    <row r="17" spans="1:8" ht="16.8" x14ac:dyDescent="0.3">
      <c r="A17" s="223" t="s">
        <v>132</v>
      </c>
      <c r="B17" s="119">
        <v>1</v>
      </c>
      <c r="C17" s="120" t="s">
        <v>93</v>
      </c>
      <c r="D17" s="121" t="s">
        <v>196</v>
      </c>
      <c r="E17" s="121" t="s">
        <v>195</v>
      </c>
      <c r="F17" s="127" t="s">
        <v>106</v>
      </c>
      <c r="G17" s="122" t="s">
        <v>87</v>
      </c>
      <c r="H17" s="218" t="s">
        <v>137</v>
      </c>
    </row>
    <row r="18" spans="1:8" ht="17.399999999999999" thickBot="1" x14ac:dyDescent="0.35">
      <c r="A18" s="226" t="s">
        <v>165</v>
      </c>
      <c r="B18" s="252">
        <v>1</v>
      </c>
      <c r="C18" s="253" t="s">
        <v>234</v>
      </c>
      <c r="D18" s="250" t="s">
        <v>196</v>
      </c>
      <c r="E18" s="250" t="s">
        <v>195</v>
      </c>
      <c r="F18" s="124" t="s">
        <v>138</v>
      </c>
      <c r="G18" s="251" t="s">
        <v>85</v>
      </c>
      <c r="H18" s="163" t="s">
        <v>175</v>
      </c>
    </row>
    <row r="19" spans="1:8" ht="17.399999999999999" thickTop="1" x14ac:dyDescent="0.3">
      <c r="A19" s="31"/>
      <c r="B19" s="32"/>
      <c r="C19" s="33"/>
      <c r="D19" s="33"/>
      <c r="E19" s="33"/>
      <c r="F19" s="33"/>
      <c r="G19" s="33"/>
      <c r="H19" s="34"/>
    </row>
    <row r="20" spans="1:8" x14ac:dyDescent="0.3">
      <c r="A20" s="21"/>
      <c r="B20" s="21"/>
      <c r="C20" s="21"/>
      <c r="D20" s="21"/>
      <c r="E20" s="21"/>
      <c r="F20" s="21"/>
      <c r="G20" s="21"/>
      <c r="H20" s="21"/>
    </row>
    <row r="21" spans="1:8" x14ac:dyDescent="0.3">
      <c r="A21" s="21"/>
      <c r="B21" s="21"/>
      <c r="C21" s="21"/>
      <c r="D21" s="21"/>
      <c r="E21" s="21"/>
      <c r="F21" s="21"/>
      <c r="G21" s="21"/>
      <c r="H21" s="21"/>
    </row>
    <row r="22" spans="1:8" x14ac:dyDescent="0.3">
      <c r="A22" s="21"/>
      <c r="B22" s="21"/>
      <c r="C22" s="21"/>
      <c r="D22" s="21"/>
      <c r="E22" s="21"/>
      <c r="F22" s="21"/>
      <c r="G22" s="21"/>
      <c r="H22" s="21"/>
    </row>
    <row r="23" spans="1:8" x14ac:dyDescent="0.3">
      <c r="A23" s="21"/>
      <c r="B23" s="21"/>
      <c r="C23" s="21"/>
      <c r="D23" s="21"/>
      <c r="E23" s="21"/>
      <c r="F23" s="21"/>
      <c r="G23" s="21"/>
      <c r="H23" s="21"/>
    </row>
    <row r="24" spans="1:8" x14ac:dyDescent="0.3">
      <c r="A24" s="21"/>
      <c r="B24" s="21"/>
      <c r="C24" s="21"/>
      <c r="D24" s="21"/>
      <c r="E24" s="21"/>
      <c r="F24" s="21"/>
      <c r="G24" s="21"/>
      <c r="H24" s="21"/>
    </row>
    <row r="25" spans="1:8" x14ac:dyDescent="0.3">
      <c r="A25" s="21"/>
      <c r="B25" s="21"/>
      <c r="C25" s="21"/>
      <c r="D25" s="21"/>
      <c r="E25" s="21"/>
      <c r="F25" s="21"/>
      <c r="G25" s="21"/>
      <c r="H25" s="21"/>
    </row>
    <row r="26" spans="1:8" x14ac:dyDescent="0.3">
      <c r="A26" s="21"/>
      <c r="B26" s="21"/>
      <c r="C26" s="21"/>
      <c r="D26" s="21"/>
      <c r="E26" s="21"/>
      <c r="F26" s="21"/>
      <c r="G26" s="21"/>
      <c r="H26" s="21"/>
    </row>
    <row r="27" spans="1:8" x14ac:dyDescent="0.3">
      <c r="A27" s="21"/>
      <c r="B27" s="21"/>
      <c r="C27" s="21"/>
      <c r="D27" s="21"/>
      <c r="E27" s="21"/>
      <c r="F27" s="21"/>
      <c r="G27" s="21"/>
      <c r="H27" s="21"/>
    </row>
    <row r="28" spans="1:8" x14ac:dyDescent="0.3">
      <c r="A28" s="21"/>
      <c r="B28" s="21"/>
      <c r="C28" s="21"/>
      <c r="D28" s="21"/>
      <c r="E28" s="21"/>
      <c r="F28" s="21"/>
      <c r="G28" s="21"/>
      <c r="H28" s="21"/>
    </row>
    <row r="29" spans="1:8" x14ac:dyDescent="0.3">
      <c r="A29" s="21"/>
      <c r="B29" s="21"/>
      <c r="C29" s="21"/>
      <c r="D29" s="21"/>
      <c r="E29" s="21"/>
      <c r="F29" s="21"/>
      <c r="G29" s="21"/>
      <c r="H29" s="21"/>
    </row>
    <row r="30" spans="1:8" x14ac:dyDescent="0.3">
      <c r="A30" s="21"/>
      <c r="B30" s="21"/>
      <c r="C30" s="21"/>
      <c r="D30" s="21"/>
      <c r="E30" s="21"/>
      <c r="F30" s="21"/>
      <c r="G30" s="21"/>
      <c r="H30" s="21"/>
    </row>
    <row r="31" spans="1:8" x14ac:dyDescent="0.3">
      <c r="A31" s="21"/>
      <c r="B31" s="21"/>
      <c r="C31" s="21"/>
      <c r="D31" s="21"/>
      <c r="E31" s="21"/>
      <c r="F31" s="21"/>
      <c r="G31" s="21"/>
      <c r="H31" s="21"/>
    </row>
    <row r="32" spans="1:8" x14ac:dyDescent="0.3">
      <c r="A32" s="21"/>
      <c r="B32" s="21"/>
      <c r="C32" s="21"/>
      <c r="D32" s="21"/>
      <c r="E32" s="21"/>
      <c r="F32" s="21"/>
      <c r="G32" s="21"/>
    </row>
    <row r="33" spans="1:7" x14ac:dyDescent="0.3">
      <c r="A33" s="21"/>
      <c r="B33" s="21"/>
      <c r="C33" s="21"/>
      <c r="D33" s="21"/>
      <c r="E33" s="21"/>
      <c r="F33" s="21"/>
      <c r="G33" s="21"/>
    </row>
    <row r="34" spans="1:7" x14ac:dyDescent="0.3">
      <c r="A34" s="21"/>
      <c r="B34" s="21"/>
      <c r="C34" s="21"/>
      <c r="D34" s="21"/>
      <c r="E34" s="21"/>
      <c r="F34" s="21"/>
      <c r="G34" s="21"/>
    </row>
    <row r="35" spans="1:7" x14ac:dyDescent="0.3">
      <c r="A35" s="21"/>
      <c r="B35" s="21"/>
      <c r="C35" s="21"/>
    </row>
    <row r="36" spans="1:7" x14ac:dyDescent="0.3">
      <c r="A36" s="21"/>
      <c r="B36" s="21"/>
      <c r="C36" s="21"/>
    </row>
    <row r="37" spans="1:7" x14ac:dyDescent="0.3">
      <c r="A37" s="21"/>
      <c r="B37" s="21"/>
      <c r="C37" s="21"/>
    </row>
    <row r="38" spans="1:7" x14ac:dyDescent="0.3">
      <c r="A38" s="21"/>
      <c r="B38" s="21"/>
      <c r="C38" s="21"/>
    </row>
  </sheetData>
  <phoneticPr fontId="0" type="noConversion"/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5"/>
  <sheetViews>
    <sheetView showGridLines="0" workbookViewId="0">
      <pane ySplit="1" topLeftCell="A2" activePane="bottomLeft" state="frozen"/>
      <selection pane="bottomLeft" activeCell="A2" sqref="A2"/>
    </sheetView>
  </sheetViews>
  <sheetFormatPr defaultColWidth="13" defaultRowHeight="15.6" x14ac:dyDescent="0.3"/>
  <cols>
    <col min="1" max="1" width="20.59765625" style="36" bestFit="1" customWidth="1"/>
    <col min="2" max="2" width="6.19921875" style="36" bestFit="1" customWidth="1"/>
    <col min="3" max="3" width="6.3984375" style="37" bestFit="1" customWidth="1"/>
    <col min="4" max="4" width="1.59765625" style="37" customWidth="1"/>
    <col min="5" max="5" width="20.59765625" style="37" bestFit="1" customWidth="1"/>
    <col min="6" max="6" width="2.09765625" style="37" customWidth="1"/>
    <col min="7" max="7" width="23" style="37" bestFit="1" customWidth="1"/>
    <col min="8" max="16384" width="13" style="21"/>
  </cols>
  <sheetData>
    <row r="1" spans="1:7" ht="24" thickTop="1" thickBot="1" x14ac:dyDescent="0.45">
      <c r="A1" s="136" t="s">
        <v>121</v>
      </c>
      <c r="B1" s="137"/>
      <c r="C1" s="138"/>
      <c r="D1" s="21"/>
      <c r="E1" s="98" t="s">
        <v>72</v>
      </c>
      <c r="F1" s="21"/>
      <c r="G1" s="139" t="s">
        <v>98</v>
      </c>
    </row>
    <row r="2" spans="1:7" ht="17.399999999999999" thickTop="1" x14ac:dyDescent="0.3">
      <c r="A2" s="140" t="s">
        <v>99</v>
      </c>
      <c r="B2" s="141" t="s">
        <v>3</v>
      </c>
      <c r="C2" s="142" t="s">
        <v>100</v>
      </c>
      <c r="D2" s="11"/>
      <c r="E2" s="143" t="s">
        <v>73</v>
      </c>
      <c r="F2" s="21"/>
      <c r="G2" s="168" t="s">
        <v>162</v>
      </c>
    </row>
    <row r="3" spans="1:7" ht="16.8" x14ac:dyDescent="0.3">
      <c r="A3" s="145" t="s">
        <v>83</v>
      </c>
      <c r="B3" s="103">
        <v>0</v>
      </c>
      <c r="C3" s="146" t="s">
        <v>217</v>
      </c>
      <c r="D3" s="11"/>
      <c r="E3" s="97" t="s">
        <v>144</v>
      </c>
      <c r="F3" s="21"/>
      <c r="G3" s="144" t="s">
        <v>123</v>
      </c>
    </row>
    <row r="4" spans="1:7" ht="17.399999999999999" thickBot="1" x14ac:dyDescent="0.35">
      <c r="A4" s="145" t="s">
        <v>129</v>
      </c>
      <c r="B4" s="103">
        <v>0</v>
      </c>
      <c r="C4" s="146" t="s">
        <v>217</v>
      </c>
      <c r="D4" s="11"/>
      <c r="E4" s="147">
        <f>RIGHT(E3,1)+'Personal File'!C11</f>
        <v>1</v>
      </c>
      <c r="F4" s="21"/>
      <c r="G4" s="169" t="s">
        <v>147</v>
      </c>
    </row>
    <row r="5" spans="1:7" ht="16.8" x14ac:dyDescent="0.3">
      <c r="A5" s="150" t="s">
        <v>88</v>
      </c>
      <c r="B5" s="151">
        <v>0</v>
      </c>
      <c r="C5" s="152" t="s">
        <v>217</v>
      </c>
      <c r="D5" s="11"/>
      <c r="E5" s="148" t="s">
        <v>74</v>
      </c>
      <c r="F5" s="21"/>
      <c r="G5" s="169" t="s">
        <v>176</v>
      </c>
    </row>
    <row r="6" spans="1:7" ht="16.8" x14ac:dyDescent="0.3">
      <c r="A6" s="145" t="s">
        <v>131</v>
      </c>
      <c r="B6" s="103">
        <v>1</v>
      </c>
      <c r="C6" s="146" t="s">
        <v>217</v>
      </c>
      <c r="D6" s="11"/>
      <c r="E6" s="97" t="s">
        <v>144</v>
      </c>
      <c r="F6" s="21"/>
      <c r="G6" s="144" t="s">
        <v>177</v>
      </c>
    </row>
    <row r="7" spans="1:7" ht="17.399999999999999" thickBot="1" x14ac:dyDescent="0.35">
      <c r="A7" s="145" t="s">
        <v>167</v>
      </c>
      <c r="B7" s="103">
        <v>1</v>
      </c>
      <c r="C7" s="146" t="s">
        <v>217</v>
      </c>
      <c r="D7" s="11"/>
      <c r="E7" s="149">
        <f>RIGHT(E6,1)+'Personal File'!C10</f>
        <v>2</v>
      </c>
      <c r="F7" s="21"/>
      <c r="G7" s="144" t="s">
        <v>178</v>
      </c>
    </row>
    <row r="8" spans="1:7" ht="17.399999999999999" thickBot="1" x14ac:dyDescent="0.35">
      <c r="A8" s="256" t="s">
        <v>165</v>
      </c>
      <c r="B8" s="257">
        <v>1</v>
      </c>
      <c r="C8" s="152" t="s">
        <v>217</v>
      </c>
      <c r="D8" s="11"/>
      <c r="E8" s="153" t="s">
        <v>75</v>
      </c>
      <c r="F8" s="21"/>
      <c r="G8" s="269" t="s">
        <v>179</v>
      </c>
    </row>
    <row r="9" spans="1:7" ht="17.399999999999999" thickTop="1" x14ac:dyDescent="0.3">
      <c r="A9" s="160"/>
      <c r="B9" s="161">
        <v>2</v>
      </c>
      <c r="C9" s="146" t="s">
        <v>217</v>
      </c>
      <c r="D9" s="11"/>
      <c r="E9" s="97" t="s">
        <v>145</v>
      </c>
      <c r="F9" s="21"/>
      <c r="G9" s="21"/>
    </row>
    <row r="10" spans="1:7" ht="17.399999999999999" thickBot="1" x14ac:dyDescent="0.35">
      <c r="A10" s="212"/>
      <c r="B10" s="213">
        <v>2</v>
      </c>
      <c r="C10" s="152" t="s">
        <v>217</v>
      </c>
      <c r="D10" s="11"/>
      <c r="E10" s="154">
        <f>RIGHT(E9,1)+'Personal File'!C13</f>
        <v>2</v>
      </c>
      <c r="F10" s="21"/>
      <c r="G10" s="21"/>
    </row>
    <row r="11" spans="1:7" ht="18" thickTop="1" thickBot="1" x14ac:dyDescent="0.35">
      <c r="A11" s="160"/>
      <c r="B11" s="161">
        <v>3</v>
      </c>
      <c r="C11" s="146" t="s">
        <v>217</v>
      </c>
      <c r="D11" s="11"/>
      <c r="E11" s="21"/>
      <c r="F11" s="21"/>
      <c r="G11" s="21"/>
    </row>
    <row r="12" spans="1:7" ht="19.2" thickTop="1" thickBot="1" x14ac:dyDescent="0.35">
      <c r="A12" s="214"/>
      <c r="B12" s="215">
        <v>3</v>
      </c>
      <c r="C12" s="159" t="s">
        <v>217</v>
      </c>
      <c r="D12" s="11"/>
      <c r="E12" s="155" t="s">
        <v>101</v>
      </c>
      <c r="G12" s="21"/>
    </row>
    <row r="13" spans="1:7" ht="17.399999999999999" thickTop="1" x14ac:dyDescent="0.3">
      <c r="D13" s="11"/>
      <c r="E13" s="156" t="s">
        <v>164</v>
      </c>
      <c r="G13" s="21"/>
    </row>
    <row r="14" spans="1:7" ht="17.399999999999999" thickBot="1" x14ac:dyDescent="0.35">
      <c r="D14" s="11"/>
      <c r="E14" s="157" t="s">
        <v>163</v>
      </c>
    </row>
    <row r="15" spans="1:7" ht="16.8" thickTop="1" x14ac:dyDescent="0.35">
      <c r="D15" s="11"/>
      <c r="F15" s="158"/>
    </row>
    <row r="16" spans="1:7" x14ac:dyDescent="0.3">
      <c r="D16" s="11"/>
    </row>
    <row r="17" spans="4:4" x14ac:dyDescent="0.3">
      <c r="D17" s="11"/>
    </row>
    <row r="18" spans="4:4" x14ac:dyDescent="0.3">
      <c r="D18" s="11"/>
    </row>
    <row r="19" spans="4:4" x14ac:dyDescent="0.3">
      <c r="D19" s="11"/>
    </row>
    <row r="20" spans="4:4" x14ac:dyDescent="0.3">
      <c r="D20" s="11"/>
    </row>
    <row r="21" spans="4:4" x14ac:dyDescent="0.3">
      <c r="D21" s="11"/>
    </row>
    <row r="22" spans="4:4" x14ac:dyDescent="0.3">
      <c r="D22" s="11"/>
    </row>
    <row r="25" spans="4:4" x14ac:dyDescent="0.3">
      <c r="D25" s="11"/>
    </row>
  </sheetData>
  <phoneticPr fontId="0" type="noConversion"/>
  <conditionalFormatting sqref="C3:C12">
    <cfRule type="cellIs" dxfId="4" priority="1" stopIfTrue="1" operator="equal">
      <formula>"þ"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6"/>
  <sheetViews>
    <sheetView showGridLines="0" workbookViewId="0"/>
  </sheetViews>
  <sheetFormatPr defaultColWidth="13" defaultRowHeight="15.6" x14ac:dyDescent="0.3"/>
  <cols>
    <col min="1" max="1" width="22" style="16" customWidth="1"/>
    <col min="2" max="2" width="8.59765625" style="16" customWidth="1"/>
    <col min="3" max="3" width="6.09765625" style="16" customWidth="1"/>
    <col min="4" max="4" width="8.19921875" style="16" customWidth="1"/>
    <col min="5" max="5" width="8.3984375" style="16" customWidth="1"/>
    <col min="6" max="6" width="8.3984375" style="16" bestFit="1" customWidth="1"/>
    <col min="7" max="10" width="5.59765625" style="16" customWidth="1"/>
    <col min="11" max="11" width="26.59765625" style="16" customWidth="1"/>
    <col min="12" max="16384" width="13" style="1"/>
  </cols>
  <sheetData>
    <row r="1" spans="1:11" ht="23.4" thickBot="1" x14ac:dyDescent="0.45">
      <c r="A1" s="13" t="s">
        <v>27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16.8" thickTop="1" thickBot="1" x14ac:dyDescent="0.35">
      <c r="A2" s="281" t="s">
        <v>5</v>
      </c>
      <c r="B2" s="282" t="s">
        <v>6</v>
      </c>
      <c r="C2" s="282" t="s">
        <v>30</v>
      </c>
      <c r="D2" s="282" t="s">
        <v>31</v>
      </c>
      <c r="E2" s="283" t="s">
        <v>70</v>
      </c>
      <c r="F2" s="282" t="s">
        <v>28</v>
      </c>
      <c r="G2" s="282" t="s">
        <v>32</v>
      </c>
      <c r="H2" s="284" t="s">
        <v>232</v>
      </c>
      <c r="I2" s="289" t="s">
        <v>233</v>
      </c>
      <c r="J2" s="284" t="s">
        <v>115</v>
      </c>
      <c r="K2" s="285" t="s">
        <v>4</v>
      </c>
    </row>
    <row r="3" spans="1:11" x14ac:dyDescent="0.3">
      <c r="A3" s="261" t="s">
        <v>204</v>
      </c>
      <c r="B3" s="262" t="s">
        <v>142</v>
      </c>
      <c r="C3" s="263">
        <v>0</v>
      </c>
      <c r="D3" s="264" t="s">
        <v>68</v>
      </c>
      <c r="E3" s="264" t="s">
        <v>206</v>
      </c>
      <c r="F3" s="265" t="s">
        <v>205</v>
      </c>
      <c r="G3" s="266">
        <v>4</v>
      </c>
      <c r="H3" s="290" t="str">
        <f>CONCATENATE("+",'Personal File'!$B$7+'Personal File'!$C$9+D3)</f>
        <v>+0</v>
      </c>
      <c r="I3" s="291">
        <f t="shared" ref="I3" ca="1" si="0">RANDBETWEEN(1,20)</f>
        <v>13</v>
      </c>
      <c r="J3" s="292">
        <f t="shared" ref="J3:J4" ca="1" si="1">I3+H3</f>
        <v>13</v>
      </c>
      <c r="K3" s="293"/>
    </row>
    <row r="4" spans="1:11" ht="16.2" thickBot="1" x14ac:dyDescent="0.35">
      <c r="A4" s="14"/>
      <c r="B4" s="15"/>
      <c r="C4" s="201"/>
      <c r="D4" s="15"/>
      <c r="E4" s="15"/>
      <c r="F4" s="15"/>
      <c r="G4" s="17"/>
      <c r="H4" s="294" t="str">
        <f>CONCATENATE("+",'Personal File'!$B$7+'Personal File'!$C$9+D4)</f>
        <v>+0</v>
      </c>
      <c r="I4" s="295">
        <f ca="1">RANDBETWEEN(1,20)</f>
        <v>2</v>
      </c>
      <c r="J4" s="296">
        <f t="shared" ca="1" si="1"/>
        <v>2</v>
      </c>
      <c r="K4" s="297"/>
    </row>
    <row r="5" spans="1:11" ht="6" customHeight="1" thickTop="1" thickBot="1" x14ac:dyDescent="0.35"/>
    <row r="6" spans="1:11" ht="16.8" thickTop="1" thickBot="1" x14ac:dyDescent="0.35">
      <c r="A6" s="281" t="s">
        <v>8</v>
      </c>
      <c r="B6" s="282" t="s">
        <v>9</v>
      </c>
      <c r="C6" s="282" t="s">
        <v>30</v>
      </c>
      <c r="D6" s="282" t="s">
        <v>31</v>
      </c>
      <c r="E6" s="283" t="s">
        <v>70</v>
      </c>
      <c r="F6" s="282" t="s">
        <v>10</v>
      </c>
      <c r="G6" s="282" t="s">
        <v>32</v>
      </c>
      <c r="H6" s="284" t="s">
        <v>232</v>
      </c>
      <c r="I6" s="289" t="s">
        <v>233</v>
      </c>
      <c r="J6" s="284" t="s">
        <v>115</v>
      </c>
      <c r="K6" s="285" t="s">
        <v>4</v>
      </c>
    </row>
    <row r="7" spans="1:11" x14ac:dyDescent="0.3">
      <c r="A7" s="324" t="s">
        <v>207</v>
      </c>
      <c r="B7" s="317" t="s">
        <v>118</v>
      </c>
      <c r="C7" s="318" t="s">
        <v>68</v>
      </c>
      <c r="D7" s="318" t="s">
        <v>68</v>
      </c>
      <c r="E7" s="317" t="s">
        <v>119</v>
      </c>
      <c r="F7" s="318" t="s">
        <v>236</v>
      </c>
      <c r="G7" s="319">
        <v>6</v>
      </c>
      <c r="H7" s="320" t="str">
        <f>CONCATENATE("+",'Personal File'!$B$7+'Personal File'!$C$10+D7)</f>
        <v>+2</v>
      </c>
      <c r="I7" s="321">
        <f ca="1">RANDBETWEEN(1,20)</f>
        <v>19</v>
      </c>
      <c r="J7" s="322">
        <f t="shared" ref="J7:J8" ca="1" si="2">I7+H7</f>
        <v>21</v>
      </c>
      <c r="K7" s="323"/>
    </row>
    <row r="8" spans="1:11" ht="16.2" thickBot="1" x14ac:dyDescent="0.35">
      <c r="A8" s="325" t="s">
        <v>235</v>
      </c>
      <c r="B8" s="326" t="s">
        <v>237</v>
      </c>
      <c r="C8" s="313" t="s">
        <v>68</v>
      </c>
      <c r="D8" s="313" t="s">
        <v>68</v>
      </c>
      <c r="E8" s="326" t="s">
        <v>218</v>
      </c>
      <c r="F8" s="327" t="s">
        <v>218</v>
      </c>
      <c r="G8" s="328" t="s">
        <v>218</v>
      </c>
      <c r="H8" s="314" t="str">
        <f>CONCATENATE("+",'Personal File'!$B$7+'Personal File'!$C$10+D8)</f>
        <v>+2</v>
      </c>
      <c r="I8" s="315">
        <f ca="1">RANDBETWEEN(1,20)</f>
        <v>12</v>
      </c>
      <c r="J8" s="296">
        <f t="shared" ca="1" si="2"/>
        <v>14</v>
      </c>
      <c r="K8" s="316"/>
    </row>
    <row r="9" spans="1:11" ht="6" customHeight="1" thickTop="1" thickBot="1" x14ac:dyDescent="0.35">
      <c r="D9" s="18"/>
      <c r="E9" s="18"/>
      <c r="G9" s="19"/>
      <c r="H9" s="19"/>
      <c r="I9" s="19"/>
      <c r="J9" s="19"/>
    </row>
    <row r="10" spans="1:11" ht="16.8" thickTop="1" thickBot="1" x14ac:dyDescent="0.35">
      <c r="A10" s="281" t="s">
        <v>76</v>
      </c>
      <c r="B10" s="282" t="s">
        <v>21</v>
      </c>
      <c r="C10" s="282" t="s">
        <v>39</v>
      </c>
      <c r="D10" s="282" t="s">
        <v>115</v>
      </c>
      <c r="E10" s="282" t="s">
        <v>116</v>
      </c>
      <c r="F10" s="282" t="s">
        <v>117</v>
      </c>
      <c r="G10" s="282" t="s">
        <v>32</v>
      </c>
      <c r="H10" s="288" t="s">
        <v>4</v>
      </c>
      <c r="I10" s="303"/>
      <c r="J10" s="303"/>
      <c r="K10" s="304"/>
    </row>
    <row r="11" spans="1:11" x14ac:dyDescent="0.3">
      <c r="A11" s="270" t="s">
        <v>131</v>
      </c>
      <c r="B11" s="271">
        <v>4</v>
      </c>
      <c r="C11" s="272" t="s">
        <v>218</v>
      </c>
      <c r="D11" s="272" t="s">
        <v>218</v>
      </c>
      <c r="E11" s="273" t="s">
        <v>218</v>
      </c>
      <c r="F11" s="272" t="s">
        <v>218</v>
      </c>
      <c r="G11" s="274" t="s">
        <v>218</v>
      </c>
      <c r="H11" s="308"/>
      <c r="I11" s="309"/>
      <c r="J11" s="309"/>
      <c r="K11" s="310"/>
    </row>
    <row r="12" spans="1:11" ht="16.2" thickBot="1" x14ac:dyDescent="0.35">
      <c r="A12" s="14"/>
      <c r="B12" s="15"/>
      <c r="C12" s="15"/>
      <c r="D12" s="15"/>
      <c r="E12" s="15"/>
      <c r="F12" s="15"/>
      <c r="G12" s="17"/>
      <c r="H12" s="305"/>
      <c r="I12" s="306"/>
      <c r="J12" s="306"/>
      <c r="K12" s="307"/>
    </row>
    <row r="13" spans="1:11" ht="6.75" customHeight="1" thickTop="1" thickBot="1" x14ac:dyDescent="0.35"/>
    <row r="14" spans="1:11" ht="16.8" thickTop="1" thickBot="1" x14ac:dyDescent="0.35">
      <c r="A14" s="20" t="s">
        <v>11</v>
      </c>
      <c r="B14" s="19">
        <f>SUM(G3:G15)</f>
        <v>12</v>
      </c>
      <c r="D14" s="286" t="s">
        <v>77</v>
      </c>
      <c r="E14" s="287"/>
      <c r="F14" s="288" t="s">
        <v>7</v>
      </c>
      <c r="G14" s="282" t="s">
        <v>32</v>
      </c>
      <c r="H14" s="288" t="s">
        <v>4</v>
      </c>
      <c r="I14" s="303"/>
      <c r="J14" s="303"/>
      <c r="K14" s="304"/>
    </row>
    <row r="15" spans="1:11" ht="16.2" thickBot="1" x14ac:dyDescent="0.35">
      <c r="A15" s="20"/>
      <c r="B15" s="19"/>
      <c r="D15" s="94" t="s">
        <v>208</v>
      </c>
      <c r="E15" s="95"/>
      <c r="F15" s="96">
        <v>20</v>
      </c>
      <c r="G15" s="17">
        <f>F15/10</f>
        <v>2</v>
      </c>
      <c r="H15" s="305"/>
      <c r="I15" s="306"/>
      <c r="J15" s="306"/>
      <c r="K15" s="307"/>
    </row>
    <row r="16" spans="1:11" ht="16.2" thickTop="1" x14ac:dyDescent="0.3"/>
  </sheetData>
  <phoneticPr fontId="0" type="noConversion"/>
  <conditionalFormatting sqref="I3:I4">
    <cfRule type="cellIs" dxfId="3" priority="5" operator="equal">
      <formula>20</formula>
    </cfRule>
    <cfRule type="cellIs" dxfId="2" priority="6" operator="equal">
      <formula>1</formula>
    </cfRule>
  </conditionalFormatting>
  <conditionalFormatting sqref="I7:I8">
    <cfRule type="cellIs" dxfId="1" priority="1" operator="equal">
      <formula>20</formula>
    </cfRule>
    <cfRule type="cellIs" dxfId="0" priority="2" operator="equal">
      <formula>1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6"/>
  <sheetViews>
    <sheetView showGridLines="0" workbookViewId="0"/>
  </sheetViews>
  <sheetFormatPr defaultColWidth="13" defaultRowHeight="15.6" x14ac:dyDescent="0.3"/>
  <cols>
    <col min="1" max="1" width="24.19921875" style="16" customWidth="1"/>
    <col min="2" max="2" width="5.59765625" style="19" bestFit="1" customWidth="1"/>
    <col min="3" max="4" width="26.59765625" style="1" customWidth="1"/>
    <col min="5" max="16384" width="13" style="1"/>
  </cols>
  <sheetData>
    <row r="1" spans="1:4" ht="23.4" thickBot="1" x14ac:dyDescent="0.45">
      <c r="A1" s="13" t="s">
        <v>107</v>
      </c>
      <c r="B1" s="173"/>
      <c r="C1" s="13"/>
      <c r="D1" s="13"/>
    </row>
    <row r="2" spans="1:4" s="16" customFormat="1" ht="16.2" thickBot="1" x14ac:dyDescent="0.35">
      <c r="A2" s="174" t="s">
        <v>108</v>
      </c>
      <c r="B2" s="175" t="s">
        <v>109</v>
      </c>
      <c r="C2" s="176" t="s">
        <v>110</v>
      </c>
      <c r="D2" s="177" t="s">
        <v>111</v>
      </c>
    </row>
    <row r="3" spans="1:4" x14ac:dyDescent="0.3">
      <c r="A3" s="178" t="s">
        <v>183</v>
      </c>
      <c r="B3" s="179">
        <v>5</v>
      </c>
      <c r="C3" s="180"/>
      <c r="D3" s="181"/>
    </row>
    <row r="4" spans="1:4" x14ac:dyDescent="0.3">
      <c r="A4" s="178"/>
      <c r="B4" s="179"/>
      <c r="C4" s="180"/>
      <c r="D4" s="181"/>
    </row>
    <row r="5" spans="1:4" x14ac:dyDescent="0.3">
      <c r="A5" s="182"/>
      <c r="B5" s="183"/>
      <c r="C5" s="184"/>
      <c r="D5" s="185"/>
    </row>
    <row r="6" spans="1:4" ht="16.2" thickBot="1" x14ac:dyDescent="0.35">
      <c r="A6" s="186"/>
      <c r="B6" s="187"/>
      <c r="C6" s="188"/>
      <c r="D6" s="189"/>
    </row>
    <row r="7" spans="1:4" ht="24" thickTop="1" thickBot="1" x14ac:dyDescent="0.45">
      <c r="A7" s="13" t="s">
        <v>112</v>
      </c>
      <c r="B7" s="190"/>
      <c r="C7" s="13"/>
      <c r="D7" s="191"/>
    </row>
    <row r="8" spans="1:4" ht="16.2" thickBot="1" x14ac:dyDescent="0.35">
      <c r="A8" s="174" t="s">
        <v>108</v>
      </c>
      <c r="B8" s="175" t="s">
        <v>109</v>
      </c>
      <c r="C8" s="176" t="s">
        <v>110</v>
      </c>
      <c r="D8" s="177" t="s">
        <v>111</v>
      </c>
    </row>
    <row r="9" spans="1:4" x14ac:dyDescent="0.3">
      <c r="A9" s="178" t="s">
        <v>124</v>
      </c>
      <c r="B9" s="179">
        <v>2.5</v>
      </c>
      <c r="C9" s="180" t="s">
        <v>148</v>
      </c>
      <c r="D9" s="181"/>
    </row>
    <row r="10" spans="1:4" x14ac:dyDescent="0.3">
      <c r="A10" s="178" t="s">
        <v>153</v>
      </c>
      <c r="B10" s="179">
        <v>0.5</v>
      </c>
      <c r="C10" s="180" t="s">
        <v>154</v>
      </c>
      <c r="D10" s="181"/>
    </row>
    <row r="11" spans="1:4" x14ac:dyDescent="0.3">
      <c r="A11" s="178" t="s">
        <v>192</v>
      </c>
      <c r="B11" s="179">
        <v>2.5</v>
      </c>
      <c r="C11" s="180" t="s">
        <v>191</v>
      </c>
      <c r="D11" s="181"/>
    </row>
    <row r="12" spans="1:4" x14ac:dyDescent="0.3">
      <c r="A12" s="178"/>
      <c r="B12" s="179"/>
      <c r="C12" s="180"/>
      <c r="D12" s="181"/>
    </row>
    <row r="13" spans="1:4" ht="16.2" thickBot="1" x14ac:dyDescent="0.35">
      <c r="A13" s="186"/>
      <c r="B13" s="187"/>
      <c r="C13" s="188"/>
      <c r="D13" s="189"/>
    </row>
    <row r="14" spans="1:4" ht="24" thickTop="1" thickBot="1" x14ac:dyDescent="0.45">
      <c r="A14" s="10" t="s">
        <v>113</v>
      </c>
      <c r="B14" s="19">
        <f>SUM(B3:B13)</f>
        <v>10.5</v>
      </c>
      <c r="C14" s="192" t="s">
        <v>203</v>
      </c>
      <c r="D14" s="191"/>
    </row>
    <row r="15" spans="1:4" s="16" customFormat="1" ht="16.2" thickBot="1" x14ac:dyDescent="0.35">
      <c r="A15" s="174" t="s">
        <v>108</v>
      </c>
      <c r="B15" s="175" t="s">
        <v>109</v>
      </c>
      <c r="C15" s="239" t="s">
        <v>99</v>
      </c>
      <c r="D15" s="177" t="s">
        <v>111</v>
      </c>
    </row>
    <row r="16" spans="1:4" x14ac:dyDescent="0.3">
      <c r="A16" s="178" t="s">
        <v>193</v>
      </c>
      <c r="B16" s="179">
        <v>0.5</v>
      </c>
      <c r="C16" s="238" t="s">
        <v>168</v>
      </c>
      <c r="D16" s="259"/>
    </row>
    <row r="17" spans="1:4" x14ac:dyDescent="0.3">
      <c r="A17" s="178" t="s">
        <v>194</v>
      </c>
      <c r="B17" s="179">
        <v>0.2</v>
      </c>
      <c r="C17" s="180" t="s">
        <v>128</v>
      </c>
      <c r="D17" s="260"/>
    </row>
    <row r="18" spans="1:4" x14ac:dyDescent="0.3">
      <c r="A18" s="178" t="s">
        <v>157</v>
      </c>
      <c r="B18" s="179">
        <v>0</v>
      </c>
      <c r="C18" s="180" t="s">
        <v>131</v>
      </c>
      <c r="D18" s="194"/>
    </row>
    <row r="19" spans="1:4" x14ac:dyDescent="0.3">
      <c r="A19" s="178" t="s">
        <v>189</v>
      </c>
      <c r="B19" s="179">
        <v>0</v>
      </c>
      <c r="C19" s="180" t="s">
        <v>78</v>
      </c>
      <c r="D19" s="194"/>
    </row>
    <row r="20" spans="1:4" ht="16.2" thickBot="1" x14ac:dyDescent="0.35">
      <c r="A20" s="186" t="s">
        <v>190</v>
      </c>
      <c r="B20" s="187">
        <v>0</v>
      </c>
      <c r="C20" s="188" t="s">
        <v>88</v>
      </c>
      <c r="D20" s="189"/>
    </row>
    <row r="21" spans="1:4" ht="24" thickTop="1" thickBot="1" x14ac:dyDescent="0.45">
      <c r="A21" s="10" t="s">
        <v>150</v>
      </c>
      <c r="B21" s="19">
        <f>SUM(B16:B20)</f>
        <v>0.7</v>
      </c>
      <c r="C21" s="192" t="s">
        <v>181</v>
      </c>
      <c r="D21" s="191"/>
    </row>
    <row r="22" spans="1:4" ht="16.2" thickBot="1" x14ac:dyDescent="0.35">
      <c r="A22" s="174" t="s">
        <v>108</v>
      </c>
      <c r="B22" s="175" t="s">
        <v>109</v>
      </c>
      <c r="C22" s="176" t="s">
        <v>110</v>
      </c>
      <c r="D22" s="177" t="s">
        <v>111</v>
      </c>
    </row>
    <row r="23" spans="1:4" x14ac:dyDescent="0.3">
      <c r="A23" s="195"/>
      <c r="B23" s="196"/>
      <c r="C23" s="197"/>
      <c r="D23" s="193"/>
    </row>
    <row r="24" spans="1:4" x14ac:dyDescent="0.3">
      <c r="A24" s="195"/>
      <c r="B24" s="198"/>
      <c r="C24" s="199"/>
      <c r="D24" s="194"/>
    </row>
    <row r="25" spans="1:4" x14ac:dyDescent="0.3">
      <c r="A25" s="195"/>
      <c r="B25" s="198"/>
      <c r="C25" s="199"/>
      <c r="D25" s="194"/>
    </row>
    <row r="26" spans="1:4" x14ac:dyDescent="0.3">
      <c r="A26" s="195"/>
      <c r="B26" s="198"/>
      <c r="C26" s="199"/>
      <c r="D26" s="194"/>
    </row>
    <row r="27" spans="1:4" ht="16.2" thickBot="1" x14ac:dyDescent="0.35">
      <c r="A27" s="186"/>
      <c r="B27" s="187"/>
      <c r="C27" s="188"/>
      <c r="D27" s="189"/>
    </row>
    <row r="28" spans="1:4" ht="24" thickTop="1" thickBot="1" x14ac:dyDescent="0.45">
      <c r="A28" s="10" t="s">
        <v>114</v>
      </c>
      <c r="B28" s="19">
        <f>SUM(B23:B27)</f>
        <v>0</v>
      </c>
      <c r="C28" s="192" t="s">
        <v>151</v>
      </c>
      <c r="D28" s="191"/>
    </row>
    <row r="29" spans="1:4" ht="16.2" thickBot="1" x14ac:dyDescent="0.35">
      <c r="A29" s="174" t="s">
        <v>108</v>
      </c>
      <c r="B29" s="175" t="s">
        <v>109</v>
      </c>
      <c r="C29" s="176" t="s">
        <v>110</v>
      </c>
      <c r="D29" s="177" t="s">
        <v>111</v>
      </c>
    </row>
    <row r="30" spans="1:4" x14ac:dyDescent="0.3">
      <c r="A30" s="195"/>
      <c r="B30" s="196"/>
      <c r="C30" s="197"/>
      <c r="D30" s="193"/>
    </row>
    <row r="31" spans="1:4" x14ac:dyDescent="0.3">
      <c r="A31" s="195"/>
      <c r="B31" s="198"/>
      <c r="C31" s="199"/>
      <c r="D31" s="194"/>
    </row>
    <row r="32" spans="1:4" ht="16.2" thickBot="1" x14ac:dyDescent="0.35">
      <c r="A32" s="186"/>
      <c r="B32" s="187"/>
      <c r="C32" s="188"/>
      <c r="D32" s="189"/>
    </row>
    <row r="33" spans="1:4" ht="24" thickTop="1" thickBot="1" x14ac:dyDescent="0.45">
      <c r="A33" s="10" t="s">
        <v>152</v>
      </c>
      <c r="B33" s="19">
        <f>SUM(B30:B32)</f>
        <v>0</v>
      </c>
      <c r="C33" s="192" t="s">
        <v>143</v>
      </c>
      <c r="D33" s="13"/>
    </row>
    <row r="34" spans="1:4" s="16" customFormat="1" ht="16.2" thickBot="1" x14ac:dyDescent="0.35">
      <c r="A34" s="174" t="s">
        <v>108</v>
      </c>
      <c r="B34" s="175" t="s">
        <v>109</v>
      </c>
      <c r="C34" s="176" t="s">
        <v>110</v>
      </c>
      <c r="D34" s="177" t="s">
        <v>111</v>
      </c>
    </row>
    <row r="35" spans="1:4" x14ac:dyDescent="0.3">
      <c r="A35" s="195"/>
      <c r="B35" s="196"/>
      <c r="C35" s="197"/>
      <c r="D35" s="193"/>
    </row>
    <row r="36" spans="1:4" x14ac:dyDescent="0.3">
      <c r="A36" s="195"/>
      <c r="B36" s="198"/>
      <c r="C36" s="199"/>
      <c r="D36" s="194"/>
    </row>
    <row r="37" spans="1:4" x14ac:dyDescent="0.3">
      <c r="A37" s="178"/>
      <c r="B37" s="179"/>
      <c r="C37" s="199"/>
      <c r="D37" s="194"/>
    </row>
    <row r="38" spans="1:4" x14ac:dyDescent="0.3">
      <c r="A38" s="195"/>
      <c r="B38" s="198"/>
      <c r="C38" s="199"/>
      <c r="D38" s="194"/>
    </row>
    <row r="39" spans="1:4" x14ac:dyDescent="0.3">
      <c r="A39" s="195"/>
      <c r="B39" s="198"/>
      <c r="C39" s="199"/>
      <c r="D39" s="194"/>
    </row>
    <row r="40" spans="1:4" x14ac:dyDescent="0.3">
      <c r="A40" s="195"/>
      <c r="B40" s="198"/>
      <c r="C40" s="199"/>
      <c r="D40" s="194"/>
    </row>
    <row r="41" spans="1:4" x14ac:dyDescent="0.3">
      <c r="A41" s="195"/>
      <c r="B41" s="198"/>
      <c r="C41" s="199"/>
      <c r="D41" s="194"/>
    </row>
    <row r="42" spans="1:4" x14ac:dyDescent="0.3">
      <c r="A42" s="195"/>
      <c r="B42" s="198"/>
      <c r="C42" s="199"/>
      <c r="D42" s="194"/>
    </row>
    <row r="43" spans="1:4" x14ac:dyDescent="0.3">
      <c r="A43" s="195"/>
      <c r="B43" s="198"/>
      <c r="C43" s="199"/>
      <c r="D43" s="194"/>
    </row>
    <row r="44" spans="1:4" ht="16.2" thickBot="1" x14ac:dyDescent="0.35">
      <c r="A44" s="186"/>
      <c r="B44" s="187"/>
      <c r="C44" s="188"/>
      <c r="D44" s="189"/>
    </row>
    <row r="45" spans="1:4" ht="16.2" thickTop="1" x14ac:dyDescent="0.3"/>
    <row r="46" spans="1:4" x14ac:dyDescent="0.3">
      <c r="A46" s="1"/>
    </row>
  </sheetData>
  <phoneticPr fontId="0" type="noConversion"/>
  <printOptions gridLinesSet="0"/>
  <pageMargins left="0.62" right="0.33" top="0.5" bottom="0.63" header="0.5" footer="0.5"/>
  <pageSetup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Personal File</vt:lpstr>
      <vt:lpstr>Skills</vt:lpstr>
      <vt:lpstr>Spellbook</vt:lpstr>
      <vt:lpstr>Feats</vt:lpstr>
      <vt:lpstr>Martial</vt:lpstr>
      <vt:lpstr>Equipment</vt:lpstr>
      <vt:lpstr>'Personal File'!Print_Area</vt:lpstr>
      <vt:lpstr>Skills!Print_Area</vt:lpstr>
      <vt:lpstr>Spellbook!Print_Area</vt:lpstr>
    </vt:vector>
  </TitlesOfParts>
  <LinksUpToDate>false</LinksUpToDate>
  <SharedDoc>false</SharedDoc>
  <HyperlinkBase>http://www.alexisalvarez.org/RPG/sof/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Strongholds of Faerûn Character Sheet</dc:title>
  <dc:creator>© Alexis A. Álvarez 2007</dc:creator>
  <cp:lastModifiedBy>Alexis Álvarez</cp:lastModifiedBy>
  <cp:lastPrinted>2007-08-17T04:53:18Z</cp:lastPrinted>
  <dcterms:created xsi:type="dcterms:W3CDTF">2000-10-24T15:39:59Z</dcterms:created>
  <dcterms:modified xsi:type="dcterms:W3CDTF">2025-02-13T20:17:58Z</dcterms:modified>
</cp:coreProperties>
</file>