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NPCs\Party 3\"/>
    </mc:Choice>
  </mc:AlternateContent>
  <xr:revisionPtr revIDLastSave="0" documentId="13_ncr:1_{E6EF9169-BE74-4041-B7E1-D4677A36C490}"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s>
  <definedNames>
    <definedName name="_xlnm._FilterDatabase" localSheetId="5" hidden="1">Equipment!$A$8:$D$19</definedName>
    <definedName name="_xlnm.Print_Area" localSheetId="5">Equipment!#REF!</definedName>
    <definedName name="_xlnm.Print_Area" localSheetId="3">Feats!#REF!</definedName>
    <definedName name="_xlnm.Print_Area" localSheetId="4">Martial!#REF!</definedName>
    <definedName name="_xlnm.Print_Area" localSheetId="0">'Personal File'!$A$1:$H$15</definedName>
    <definedName name="_xlnm.Print_Area" localSheetId="1">Skills!$A$1:$I$29</definedName>
    <definedName name="_xlnm.Print_Area" localSheetId="2">Spells!$A$1:$I$7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6" l="1"/>
  <c r="I5" i="6" l="1"/>
  <c r="I4" i="6"/>
  <c r="I3" i="6"/>
  <c r="C15" i="4" l="1"/>
  <c r="C14" i="4"/>
  <c r="C13" i="4"/>
  <c r="C12" i="4"/>
  <c r="E12" i="4" s="1"/>
  <c r="C11" i="4"/>
  <c r="H8" i="6" s="1"/>
  <c r="J8" i="6" s="1"/>
  <c r="C10" i="4"/>
  <c r="H3" i="6" l="1"/>
  <c r="J3" i="6" s="1"/>
  <c r="H4" i="6"/>
  <c r="J4" i="6" s="1"/>
  <c r="H5" i="6"/>
  <c r="J5" i="6" s="1"/>
  <c r="D23" i="15"/>
  <c r="E23" i="15" s="1"/>
  <c r="G23" i="15" s="1"/>
  <c r="D16" i="15"/>
  <c r="E16" i="15" s="1"/>
  <c r="G16" i="15" s="1"/>
  <c r="D42" i="15"/>
  <c r="E42" i="15" s="1"/>
  <c r="G42" i="15" s="1"/>
  <c r="D41" i="15"/>
  <c r="E41" i="15" s="1"/>
  <c r="G41" i="15" s="1"/>
  <c r="D40" i="15"/>
  <c r="E40" i="15" s="1"/>
  <c r="G40" i="15" s="1"/>
  <c r="D39" i="15"/>
  <c r="E39" i="15" s="1"/>
  <c r="G39" i="15" s="1"/>
  <c r="D38" i="15"/>
  <c r="E38" i="15" s="1"/>
  <c r="G38" i="15" s="1"/>
  <c r="D37" i="15"/>
  <c r="E37" i="15" s="1"/>
  <c r="G37" i="15" s="1"/>
  <c r="D36" i="15"/>
  <c r="E36" i="15" s="1"/>
  <c r="G36" i="15" s="1"/>
  <c r="D35" i="15"/>
  <c r="E35" i="15" s="1"/>
  <c r="G35" i="15" s="1"/>
  <c r="D34" i="15"/>
  <c r="E34" i="15" s="1"/>
  <c r="G34" i="15" s="1"/>
  <c r="D33" i="15"/>
  <c r="E33" i="15" s="1"/>
  <c r="G33" i="15" s="1"/>
  <c r="D32" i="15"/>
  <c r="E32" i="15" s="1"/>
  <c r="G32" i="15" s="1"/>
  <c r="D31" i="15"/>
  <c r="E31" i="15" s="1"/>
  <c r="G31" i="15" s="1"/>
  <c r="D30" i="15"/>
  <c r="E30" i="15" s="1"/>
  <c r="G30" i="15" s="1"/>
  <c r="D29" i="15"/>
  <c r="E29" i="15" s="1"/>
  <c r="G29" i="15" s="1"/>
  <c r="D28" i="15"/>
  <c r="E28" i="15" s="1"/>
  <c r="G28" i="15" s="1"/>
  <c r="D27" i="15"/>
  <c r="E27" i="15" s="1"/>
  <c r="G27" i="15" s="1"/>
  <c r="D26" i="15"/>
  <c r="E26" i="15" s="1"/>
  <c r="G26" i="15" s="1"/>
  <c r="D25" i="15"/>
  <c r="E25" i="15" s="1"/>
  <c r="G25" i="15" s="1"/>
  <c r="D24" i="15"/>
  <c r="E24" i="15" s="1"/>
  <c r="G24" i="15" s="1"/>
  <c r="D22" i="15"/>
  <c r="E22" i="15" s="1"/>
  <c r="G22" i="15" s="1"/>
  <c r="D21" i="15"/>
  <c r="E21" i="15" s="1"/>
  <c r="G21" i="15" s="1"/>
  <c r="D9" i="15"/>
  <c r="E9" i="15" s="1"/>
  <c r="G9" i="15" s="1"/>
  <c r="E13" i="4"/>
  <c r="E15" i="4" s="1"/>
  <c r="E14" i="4" s="1"/>
  <c r="D11" i="15"/>
  <c r="E11" i="15" s="1"/>
  <c r="G11" i="15" s="1"/>
  <c r="D10" i="15"/>
  <c r="E10" i="15" s="1"/>
  <c r="G10" i="15" s="1"/>
  <c r="G15" i="6"/>
  <c r="B14" i="6" s="1"/>
  <c r="B20" i="19"/>
  <c r="E10" i="17"/>
  <c r="E7" i="17"/>
  <c r="B27" i="19"/>
  <c r="B39" i="19"/>
  <c r="E4" i="17"/>
  <c r="D43" i="15"/>
  <c r="E43" i="15" s="1"/>
  <c r="G43"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8" i="15"/>
  <c r="E8" i="15" s="1"/>
  <c r="G8" i="15" s="1"/>
  <c r="D7" i="15"/>
  <c r="E7" i="15" s="1"/>
  <c r="G7" i="15" s="1"/>
  <c r="D6" i="15"/>
  <c r="E6" i="15" s="1"/>
  <c r="G6" i="15" s="1"/>
  <c r="D5" i="15"/>
  <c r="E5" i="15" s="1"/>
  <c r="G5" i="15" s="1"/>
  <c r="D4" i="15"/>
  <c r="E4" i="15" s="1"/>
  <c r="G4" i="15" s="1"/>
  <c r="D3" i="15"/>
  <c r="E3" i="15" s="1"/>
  <c r="G3" i="15" s="1"/>
  <c r="E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7" authorId="0" shapeId="0" xr:uid="{00000000-0006-0000-0100-000001000000}">
      <text>
        <r>
          <rPr>
            <sz val="12"/>
            <color indexed="81"/>
            <rFont val="Times New Roman"/>
            <family val="1"/>
          </rPr>
          <t>Elven bonus</t>
        </r>
      </text>
    </comment>
    <comment ref="F33" authorId="0" shapeId="0" xr:uid="{00000000-0006-0000-0100-000002000000}">
      <text>
        <r>
          <rPr>
            <sz val="12"/>
            <color indexed="81"/>
            <rFont val="Times New Roman"/>
            <family val="1"/>
          </rPr>
          <t>Elven bonus</t>
        </r>
      </text>
    </comment>
    <comment ref="F38" authorId="0" shapeId="0" xr:uid="{00000000-0006-0000-0100-000003000000}">
      <text>
        <r>
          <rPr>
            <sz val="12"/>
            <color indexed="81"/>
            <rFont val="Times New Roman"/>
            <family val="1"/>
          </rPr>
          <t>Elven bonus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3" authorId="0" shapeId="0" xr:uid="{00000000-0006-0000-0300-000001000000}">
      <text>
        <r>
          <rPr>
            <b/>
            <sz val="12"/>
            <color indexed="81"/>
            <rFont val="Times New Roman"/>
            <family val="1"/>
          </rPr>
          <t xml:space="preserve">Benefit:  </t>
        </r>
        <r>
          <rPr>
            <sz val="12"/>
            <color indexed="81"/>
            <rFont val="Times New Roman"/>
            <family val="1"/>
          </rPr>
          <t xml:space="preserve">You gain a +2 bonus on all Perform checks and on checks with one Craft skill that involves art, such as calligraphy, painting, sculpture, or weaving.  In addition, if you have the bardic music ability, you may use it three additional times per day.  For example, a 3rd-level bard with this feat could use her bardic music ability six times per day.
</t>
        </r>
        <r>
          <rPr>
            <b/>
            <sz val="12"/>
            <color indexed="81"/>
            <rFont val="Times New Roman"/>
            <family val="1"/>
          </rPr>
          <t xml:space="preserve">Normal:  </t>
        </r>
        <r>
          <rPr>
            <sz val="12"/>
            <color indexed="81"/>
            <rFont val="Times New Roman"/>
            <family val="1"/>
          </rPr>
          <t xml:space="preserve">A bard can use her bardic music ability once per day per bard level.
</t>
        </r>
        <r>
          <rPr>
            <b/>
            <sz val="12"/>
            <color indexed="81"/>
            <rFont val="Times New Roman"/>
            <family val="1"/>
          </rPr>
          <t xml:space="preserve">Special:  </t>
        </r>
        <r>
          <rPr>
            <sz val="12"/>
            <color indexed="81"/>
            <rFont val="Times New Roman"/>
            <family val="1"/>
          </rPr>
          <t>You may select this feat only as a 1st-level character.  You may have only one regional feat.</t>
        </r>
      </text>
    </comment>
  </commentList>
</comments>
</file>

<file path=xl/sharedStrings.xml><?xml version="1.0" encoding="utf-8"?>
<sst xmlns="http://schemas.openxmlformats.org/spreadsheetml/2006/main" count="332" uniqueCount="234">
  <si>
    <t>Skill</t>
  </si>
  <si>
    <t>Level</t>
  </si>
  <si>
    <t>Properties</t>
  </si>
  <si>
    <t>Melee Weapon</t>
  </si>
  <si>
    <t>Dmg</t>
  </si>
  <si>
    <t>Qty.</t>
  </si>
  <si>
    <t>Ranged Weapon</t>
  </si>
  <si>
    <t>Dmg.</t>
  </si>
  <si>
    <t>Rng.</t>
  </si>
  <si>
    <t>Weight on Hand (this page):</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</si>
  <si>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</si>
  <si>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</si>
  <si>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</si>
  <si>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</si>
  <si>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</si>
  <si>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</si>
  <si>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</si>
  <si>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</si>
  <si>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</si>
  <si>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</si>
  <si>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</si>
  <si>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</si>
  <si>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</si>
  <si>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</si>
  <si>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</si>
  <si>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</si>
  <si>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</si>
  <si>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</si>
  <si>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</si>
  <si>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</si>
  <si>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</si>
  <si>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</si>
  <si>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</si>
  <si>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</si>
  <si>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</si>
  <si>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</si>
  <si>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</si>
  <si>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</si>
  <si>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</si>
  <si>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</si>
  <si>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</si>
  <si>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</si>
  <si>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</si>
  <si>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</si>
  <si>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</si>
  <si>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</si>
  <si>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</si>
  <si>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</si>
  <si>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</si>
  <si>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</si>
  <si>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</si>
  <si>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</si>
  <si>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</si>
  <si>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</si>
  <si>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</si>
  <si>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</si>
  <si>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</si>
  <si>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</si>
  <si>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</si>
  <si>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</si>
  <si>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Saving Throws</t>
  </si>
  <si>
    <t>Fortitude</t>
  </si>
  <si>
    <t>Reflex</t>
  </si>
  <si>
    <t>Will</t>
  </si>
  <si>
    <t>Armor &amp; Shield</t>
  </si>
  <si>
    <t>Missiles</t>
  </si>
  <si>
    <t>Abilities &amp; Feats</t>
  </si>
  <si>
    <t>Spell</t>
  </si>
  <si>
    <t>Cast?</t>
  </si>
  <si>
    <t>Languages</t>
  </si>
  <si>
    <t>Equipment Worn</t>
  </si>
  <si>
    <t>Item</t>
  </si>
  <si>
    <t>Mass</t>
  </si>
  <si>
    <t>Effects/</t>
  </si>
  <si>
    <t>Notes</t>
  </si>
  <si>
    <t>Equipment Carried</t>
  </si>
  <si>
    <t>Weight on Hand:</t>
  </si>
  <si>
    <t>Bag 1 Encumbrance:</t>
  </si>
  <si>
    <t>Horse Encumbrance:</t>
  </si>
  <si>
    <t>Check</t>
  </si>
  <si>
    <t>Arcane</t>
  </si>
  <si>
    <t>Speed</t>
  </si>
  <si>
    <t>Stash (not available)</t>
  </si>
  <si>
    <t>Speak Language</t>
  </si>
  <si>
    <t>Knowledge:  Nature</t>
  </si>
  <si>
    <t>Bag of Holding (600 lbs.) (not available)</t>
  </si>
  <si>
    <t>Sleight of Hand</t>
  </si>
  <si>
    <t>Survival</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</si>
  <si>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</si>
  <si>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Knowledge:  Archit. &amp; Engn.</t>
  </si>
  <si>
    <t>Knowledge:  Geography</t>
  </si>
  <si>
    <t>Knowledge:  Local</t>
  </si>
  <si>
    <t>Knowledge:  The Planes</t>
  </si>
  <si>
    <t>9500</t>
  </si>
  <si>
    <t>+3</t>
  </si>
  <si>
    <t>Profession:  (type)</t>
  </si>
  <si>
    <t>127 lbs.</t>
  </si>
  <si>
    <t>Chaotic Neutral</t>
  </si>
  <si>
    <t>Gray Elf</t>
  </si>
  <si>
    <t>Waterdeep</t>
  </si>
  <si>
    <t>Bard</t>
  </si>
  <si>
    <t>Rogue</t>
  </si>
  <si>
    <t>Craft:  All</t>
  </si>
  <si>
    <t>Knowledge:  History</t>
  </si>
  <si>
    <t>Perform:  Act/Juggling</t>
  </si>
  <si>
    <t>Common, Chondathan,</t>
  </si>
  <si>
    <t>Draconic, Elven,</t>
  </si>
  <si>
    <t>Gnome, Goblin, Sylvan</t>
  </si>
  <si>
    <t>Elf Dilettante (Races of the Wild 150)</t>
  </si>
  <si>
    <t>Base 1</t>
  </si>
  <si>
    <t>Base 6</t>
  </si>
  <si>
    <t>Base 3</t>
  </si>
  <si>
    <t>+2 versus Enchantments</t>
  </si>
  <si>
    <t>Immunity to Sleep magic</t>
  </si>
  <si>
    <t>Low-light Vision</t>
  </si>
  <si>
    <t>Proficiency:  Light Armor</t>
  </si>
  <si>
    <t>Evasion</t>
  </si>
  <si>
    <t>Sneak Attack +2d6</t>
  </si>
  <si>
    <t>Countersong</t>
  </si>
  <si>
    <t>Fascinate</t>
  </si>
  <si>
    <t>Inspire Courage +1</t>
  </si>
  <si>
    <t>School</t>
  </si>
  <si>
    <t>Components</t>
  </si>
  <si>
    <t>Casting</t>
  </si>
  <si>
    <t>Range</t>
  </si>
  <si>
    <t>Duration</t>
  </si>
  <si>
    <t>Spells Known</t>
  </si>
  <si>
    <t>Everlasting Rations</t>
  </si>
  <si>
    <t>Acrobat Boots</t>
  </si>
  <si>
    <t>Masterwork Juggler's Kit</t>
  </si>
  <si>
    <t>Fishing Tackle</t>
  </si>
  <si>
    <t>Mess Kit</t>
  </si>
  <si>
    <t>Periscope</t>
  </si>
  <si>
    <t>Tree Tent, Elven</t>
  </si>
  <si>
    <t>MW Longbow</t>
  </si>
  <si>
    <t>MW Daggers (2)</t>
  </si>
  <si>
    <t>MW Thieves' Tools</t>
  </si>
  <si>
    <t>Climber's Kit</t>
  </si>
  <si>
    <t>Disguise Kit</t>
  </si>
  <si>
    <t>Backpack</t>
  </si>
  <si>
    <t>Bedroll</t>
  </si>
  <si>
    <t>Everburning Torch</t>
  </si>
  <si>
    <t>Grappling Hook</t>
  </si>
  <si>
    <t>Lantern, Bullseye</t>
  </si>
  <si>
    <t>Ram, Portable</t>
  </si>
  <si>
    <t>Saddle, Military</t>
  </si>
  <si>
    <t>Explorer's Outfit</t>
  </si>
  <si>
    <t>Entertainer's Outfit</t>
  </si>
  <si>
    <t>Rope, Silk</t>
  </si>
  <si>
    <t>Sewing Needle</t>
  </si>
  <si>
    <t>Whetstone</t>
  </si>
  <si>
    <t>2</t>
  </si>
  <si>
    <t>3</t>
  </si>
  <si>
    <t>Proficiency:  Simple Weapons</t>
  </si>
  <si>
    <t>Proficiency:  All Bows &amp; Hand Crossbows</t>
  </si>
  <si>
    <t>Proficiency:  Whips</t>
  </si>
  <si>
    <t>Bardic Knowledge 1d20+6</t>
  </si>
  <si>
    <t>Arrows</t>
  </si>
  <si>
    <t>1d4</t>
  </si>
  <si>
    <t>19-20, x2</t>
  </si>
  <si>
    <t>Prcg/Slash</t>
  </si>
  <si>
    <t>1</t>
  </si>
  <si>
    <t>1d8</t>
  </si>
  <si>
    <t>Slashing</t>
  </si>
  <si>
    <t>x3</t>
  </si>
  <si>
    <t>MW Chain Shirt</t>
  </si>
  <si>
    <t>On Light Warhorse, Stallion</t>
  </si>
  <si>
    <t>Trapfinding</t>
  </si>
  <si>
    <t>Available</t>
  </si>
  <si>
    <t>Daily Spells</t>
  </si>
  <si>
    <t>Detect Magic</t>
  </si>
  <si>
    <t>Mage Hand</t>
  </si>
  <si>
    <t>Prestidigitation</t>
  </si>
  <si>
    <t>Ghostharp</t>
  </si>
  <si>
    <t>Spell Compendium 104</t>
  </si>
  <si>
    <t>Universal</t>
  </si>
  <si>
    <t>V S</t>
  </si>
  <si>
    <t>1 SA</t>
  </si>
  <si>
    <t>60’</t>
  </si>
  <si>
    <t>1 min/lvl</t>
  </si>
  <si>
    <t>must concentrate</t>
  </si>
  <si>
    <t>25’ + 2½’/lvl</t>
  </si>
  <si>
    <t>Concent.</t>
  </si>
  <si>
    <t>see PHB 249</t>
  </si>
  <si>
    <t>10’</t>
  </si>
  <si>
    <t>1 hour</t>
  </si>
  <si>
    <t>lift, affect 0.5-kg. or 0.5-m</t>
  </si>
  <si>
    <t>Divination</t>
  </si>
  <si>
    <t>1 minute</t>
  </si>
  <si>
    <t>Touch</t>
  </si>
  <si>
    <t>5 min/lvl</t>
  </si>
  <si>
    <t>Proficiency:  Shields (not Tower)</t>
  </si>
  <si>
    <t>Proficiency:  Swords</t>
  </si>
  <si>
    <t>Lute</t>
  </si>
  <si>
    <t>NPC</t>
  </si>
  <si>
    <t>5’</t>
  </si>
  <si>
    <t>30’</t>
  </si>
  <si>
    <t>Xiomara</t>
  </si>
  <si>
    <t>Transmutation</t>
  </si>
  <si>
    <t>Artist (Player’s Guide to Faerun 33)</t>
  </si>
  <si>
    <t>Death’s Ruin (Complete Champion 51)</t>
  </si>
  <si>
    <t>100’</t>
  </si>
  <si>
    <t>the Xylophone Woman</t>
  </si>
  <si>
    <t>Atk</t>
  </si>
  <si>
    <t>Roll</t>
  </si>
  <si>
    <t>+0</t>
  </si>
  <si>
    <t>none</t>
  </si>
  <si>
    <t>Female</t>
  </si>
  <si>
    <t>FF AC</t>
  </si>
  <si>
    <t>Sex</t>
  </si>
  <si>
    <t>Age</t>
  </si>
  <si>
    <t>Height</t>
  </si>
  <si>
    <t>Weight</t>
  </si>
  <si>
    <t>Base Speed</t>
  </si>
  <si>
    <t>Gold</t>
  </si>
  <si>
    <t>Lb. Capacity</t>
  </si>
  <si>
    <t>Lb. Carried</t>
  </si>
  <si>
    <t>Hit Points</t>
  </si>
  <si>
    <t>Touch AC</t>
  </si>
  <si>
    <t>Race</t>
  </si>
  <si>
    <t>Class</t>
  </si>
  <si>
    <t>Region</t>
  </si>
  <si>
    <t>Alignment</t>
  </si>
  <si>
    <t>Deity</t>
  </si>
  <si>
    <t>Attack Bonus</t>
  </si>
  <si>
    <t>XP</t>
  </si>
  <si>
    <t>Strength</t>
  </si>
  <si>
    <t>Dexterity</t>
  </si>
  <si>
    <t>Constitution</t>
  </si>
  <si>
    <t>Intelligence</t>
  </si>
  <si>
    <t>Wisdom</t>
  </si>
  <si>
    <t>Charisma</t>
  </si>
  <si>
    <t>AC</t>
  </si>
  <si>
    <t>Longsword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</si>
</sst>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b/>
      <i/>
      <sz val="12"/>
      <color indexed="12"/>
      <name val="Times New Roman"/>
      <family val="1"/>
    </font>
    <font>
      <b/>
      <sz val="13"/>
      <color indexed="13"/>
      <name val="Times New Roman"/>
      <family val="1"/>
    </font>
    <font>
      <i/>
      <sz val="12"/>
      <color indexed="42"/>
      <name val="Times New Roman"/>
      <family val="1"/>
    </font>
    <font>
      <i/>
      <sz val="22"/>
      <color indexed="11"/>
      <name val="Times New Roman"/>
      <family val="1"/>
    </font>
    <font>
      <sz val="12"/>
      <color indexed="81"/>
      <name val="Times New Roman"/>
      <family val="1"/>
    </font>
    <font>
      <b/>
      <sz val="12"/>
      <color indexed="81"/>
      <name val="Times New Roman"/>
      <family val="1"/>
    </font>
    <font>
      <i/>
      <sz val="18"/>
      <color indexed="20"/>
      <name val="Times New Roman"/>
      <family val="1"/>
    </font>
    <font>
      <b/>
      <sz val="13"/>
      <color indexed="20"/>
      <name val="Times New Roman"/>
      <family val="1"/>
    </font>
    <font>
      <b/>
      <i/>
      <sz val="13"/>
      <color indexed="17"/>
      <name val="Times New Roman"/>
      <family val="1"/>
    </font>
    <font>
      <b/>
      <sz val="13"/>
      <color rgb="FF00CC00"/>
      <name val="Times New Roman"/>
      <family val="1"/>
    </font>
    <font>
      <b/>
      <sz val="12"/>
      <color rgb="FFFFC000"/>
      <name val="Times New Roman"/>
      <family val="1"/>
    </font>
    <font>
      <sz val="12"/>
      <color rgb="FFFFC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rgb="FFFF0000"/>
        <bgColor indexed="64"/>
      </patternFill>
    </fill>
    <fill>
      <patternFill patternType="solid">
        <fgColor rgb="FF7030A0"/>
        <bgColor indexed="64"/>
      </patternFill>
    </fill>
  </fills>
  <borders count="11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right/>
      <top style="double">
        <color indexed="64"/>
      </top>
      <bottom style="thick">
        <color indexed="46"/>
      </bottom>
      <diagonal/>
    </border>
    <border>
      <left/>
      <right style="double">
        <color indexed="64"/>
      </right>
      <top style="double">
        <color indexed="64"/>
      </top>
      <bottom style="thick">
        <color indexed="46"/>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ck">
        <color indexed="46"/>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hair">
        <color indexed="64"/>
      </left>
      <right/>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307">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3"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4" fillId="0" borderId="0" xfId="0" applyFont="1" applyBorder="1" applyAlignment="1">
      <alignment horizontal="centerContinuous"/>
    </xf>
    <xf numFmtId="0" fontId="2" fillId="0" borderId="0" xfId="0" applyFont="1" applyBorder="1" applyAlignment="1">
      <alignment horizontal="centerContinuous"/>
    </xf>
    <xf numFmtId="0" fontId="4" fillId="0" borderId="9" xfId="0" applyFont="1" applyBorder="1" applyAlignment="1">
      <alignment horizontal="center" vertical="center"/>
    </xf>
    <xf numFmtId="164" fontId="4" fillId="0" borderId="9" xfId="0" applyNumberFormat="1" applyFont="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164" fontId="4" fillId="0" borderId="11"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3" xfId="0" applyFont="1" applyBorder="1" applyAlignment="1">
      <alignment horizontal="center"/>
    </xf>
    <xf numFmtId="0" fontId="17" fillId="0" borderId="0" xfId="0" applyFont="1" applyBorder="1" applyAlignment="1">
      <alignment horizontal="right"/>
    </xf>
    <xf numFmtId="0" fontId="4" fillId="0" borderId="0" xfId="0" applyFont="1" applyBorder="1" applyAlignment="1">
      <alignment wrapText="1"/>
    </xf>
    <xf numFmtId="49" fontId="4" fillId="0" borderId="9" xfId="2" applyNumberFormat="1" applyFont="1" applyBorder="1" applyAlignment="1">
      <alignment horizontal="center" vertical="center"/>
    </xf>
    <xf numFmtId="0" fontId="9" fillId="3" borderId="5" xfId="0" applyFont="1" applyFill="1" applyBorder="1" applyAlignment="1">
      <alignment horizontal="right"/>
    </xf>
    <xf numFmtId="0" fontId="21" fillId="3" borderId="5" xfId="0" applyFont="1" applyFill="1" applyBorder="1" applyAlignment="1">
      <alignment horizontal="right"/>
    </xf>
    <xf numFmtId="0" fontId="7" fillId="2" borderId="14" xfId="0" applyFont="1" applyFill="1" applyBorder="1" applyAlignment="1">
      <alignment horizontal="right"/>
    </xf>
    <xf numFmtId="0" fontId="7" fillId="3" borderId="15" xfId="0" applyFont="1" applyFill="1" applyBorder="1" applyAlignment="1">
      <alignment horizontal="right"/>
    </xf>
    <xf numFmtId="0" fontId="8" fillId="0" borderId="16" xfId="0" applyFont="1" applyBorder="1" applyAlignment="1">
      <alignment horizontal="center"/>
    </xf>
    <xf numFmtId="0" fontId="5" fillId="2" borderId="17" xfId="0" applyFont="1" applyFill="1" applyBorder="1" applyAlignment="1">
      <alignment horizontal="right"/>
    </xf>
    <xf numFmtId="0" fontId="6" fillId="0" borderId="18" xfId="0" applyFont="1" applyBorder="1" applyAlignment="1">
      <alignment horizontal="center"/>
    </xf>
    <xf numFmtId="0" fontId="13" fillId="3" borderId="19"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11" fillId="4" borderId="26" xfId="0" applyFont="1" applyFill="1" applyBorder="1" applyAlignment="1">
      <alignment horizontal="centerContinuous"/>
    </xf>
    <xf numFmtId="0" fontId="11" fillId="4" borderId="27" xfId="0" applyFont="1" applyFill="1" applyBorder="1" applyAlignment="1">
      <alignment horizontal="center"/>
    </xf>
    <xf numFmtId="0" fontId="11" fillId="4" borderId="28" xfId="0" applyFont="1" applyFill="1" applyBorder="1" applyAlignment="1">
      <alignment horizontal="center"/>
    </xf>
    <xf numFmtId="0" fontId="24" fillId="0" borderId="29" xfId="0" applyFont="1" applyBorder="1" applyAlignment="1">
      <alignment horizontal="centerContinuous"/>
    </xf>
    <xf numFmtId="0" fontId="10" fillId="2" borderId="4" xfId="0" applyFont="1" applyFill="1" applyBorder="1" applyAlignment="1">
      <alignment horizontal="right"/>
    </xf>
    <xf numFmtId="49" fontId="4" fillId="0" borderId="11" xfId="0" applyNumberFormat="1" applyFont="1" applyBorder="1" applyAlignment="1">
      <alignment horizontal="center"/>
    </xf>
    <xf numFmtId="0" fontId="6" fillId="0" borderId="30"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31" xfId="0" applyNumberFormat="1" applyFont="1" applyBorder="1" applyAlignment="1">
      <alignment horizontal="center"/>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4" borderId="27" xfId="0" applyFont="1" applyFill="1" applyBorder="1" applyAlignment="1">
      <alignment horizontal="center" wrapText="1"/>
    </xf>
    <xf numFmtId="0" fontId="10" fillId="2" borderId="32" xfId="0" applyFont="1" applyFill="1" applyBorder="1" applyAlignment="1">
      <alignment horizontal="right"/>
    </xf>
    <xf numFmtId="49" fontId="25" fillId="0" borderId="16" xfId="0" applyNumberFormat="1" applyFont="1" applyBorder="1" applyAlignment="1">
      <alignment horizontal="center"/>
    </xf>
    <xf numFmtId="164" fontId="4" fillId="0" borderId="33" xfId="0" applyNumberFormat="1" applyFont="1" applyFill="1" applyBorder="1" applyAlignment="1">
      <alignment horizontal="center"/>
    </xf>
    <xf numFmtId="0" fontId="14" fillId="0" borderId="0" xfId="0" applyNumberFormat="1" applyFont="1" applyBorder="1" applyAlignment="1">
      <alignment horizontal="centerContinuous"/>
    </xf>
    <xf numFmtId="0" fontId="11" fillId="4" borderId="27" xfId="0" applyNumberFormat="1" applyFont="1" applyFill="1" applyBorder="1" applyAlignment="1">
      <alignment horizontal="center" wrapText="1"/>
    </xf>
    <xf numFmtId="0" fontId="4" fillId="0" borderId="0" xfId="0" applyNumberFormat="1" applyFont="1" applyBorder="1" applyAlignment="1">
      <alignment horizontal="left"/>
    </xf>
    <xf numFmtId="0" fontId="3" fillId="2" borderId="34" xfId="0" applyFont="1" applyFill="1" applyBorder="1" applyAlignment="1">
      <alignment horizontal="right"/>
    </xf>
    <xf numFmtId="49" fontId="6" fillId="0" borderId="35" xfId="0" applyNumberFormat="1" applyFont="1" applyBorder="1" applyAlignment="1">
      <alignment horizontal="centerContinuous"/>
    </xf>
    <xf numFmtId="0" fontId="6" fillId="0" borderId="36" xfId="0" applyFont="1" applyFill="1" applyBorder="1" applyAlignment="1">
      <alignment horizontal="centerContinuous"/>
    </xf>
    <xf numFmtId="0" fontId="6" fillId="0" borderId="0" xfId="0" applyFont="1" applyBorder="1" applyAlignment="1">
      <alignment horizontal="center"/>
    </xf>
    <xf numFmtId="0" fontId="5" fillId="0" borderId="37" xfId="0" applyFont="1" applyBorder="1" applyAlignment="1">
      <alignment horizontal="center"/>
    </xf>
    <xf numFmtId="0" fontId="6" fillId="5" borderId="38" xfId="0" applyNumberFormat="1" applyFont="1" applyFill="1" applyBorder="1" applyAlignment="1">
      <alignment horizontal="center"/>
    </xf>
    <xf numFmtId="49" fontId="6" fillId="5" borderId="39" xfId="0" applyNumberFormat="1" applyFont="1" applyFill="1" applyBorder="1" applyAlignment="1">
      <alignment horizontal="center"/>
    </xf>
    <xf numFmtId="0" fontId="6" fillId="5" borderId="40" xfId="0" applyNumberFormat="1" applyFont="1" applyFill="1" applyBorder="1" applyAlignment="1">
      <alignment horizontal="center"/>
    </xf>
    <xf numFmtId="49" fontId="6" fillId="0" borderId="37" xfId="0" applyNumberFormat="1" applyFont="1" applyBorder="1" applyAlignment="1">
      <alignment horizontal="center"/>
    </xf>
    <xf numFmtId="49" fontId="6" fillId="0" borderId="12" xfId="0" applyNumberFormat="1" applyFont="1" applyBorder="1" applyAlignment="1">
      <alignment horizontal="center"/>
    </xf>
    <xf numFmtId="164" fontId="5" fillId="6" borderId="41" xfId="0" applyNumberFormat="1" applyFont="1" applyFill="1" applyBorder="1" applyAlignment="1">
      <alignment horizontal="center"/>
    </xf>
    <xf numFmtId="0" fontId="4" fillId="0" borderId="43" xfId="0" applyFont="1" applyFill="1" applyBorder="1" applyAlignment="1">
      <alignment horizontal="centerContinuous"/>
    </xf>
    <xf numFmtId="0" fontId="4" fillId="0" borderId="44" xfId="0" applyFont="1" applyFill="1" applyBorder="1" applyAlignment="1">
      <alignment horizontal="centerContinuous"/>
    </xf>
    <xf numFmtId="0" fontId="4" fillId="0" borderId="31" xfId="0" applyFont="1" applyFill="1" applyBorder="1" applyAlignment="1">
      <alignment horizontal="centerContinuous"/>
    </xf>
    <xf numFmtId="164" fontId="4" fillId="0" borderId="11" xfId="0" applyNumberFormat="1" applyFont="1" applyFill="1" applyBorder="1" applyAlignment="1">
      <alignment horizontal="center"/>
    </xf>
    <xf numFmtId="0" fontId="4" fillId="0" borderId="11" xfId="0" applyFont="1" applyFill="1" applyBorder="1" applyAlignment="1">
      <alignment horizontal="center"/>
    </xf>
    <xf numFmtId="0" fontId="4" fillId="0" borderId="9" xfId="0" quotePrefix="1" applyFont="1" applyBorder="1" applyAlignment="1">
      <alignment horizontal="center" vertical="center" wrapText="1"/>
    </xf>
    <xf numFmtId="0" fontId="36" fillId="0" borderId="45" xfId="0" applyNumberFormat="1" applyFont="1" applyBorder="1" applyAlignment="1">
      <alignment horizontal="center"/>
    </xf>
    <xf numFmtId="0" fontId="34" fillId="0" borderId="46" xfId="0" applyNumberFormat="1" applyFont="1" applyBorder="1" applyAlignment="1">
      <alignment horizontal="centerContinuous"/>
    </xf>
    <xf numFmtId="0" fontId="3" fillId="0" borderId="0" xfId="0" applyFont="1" applyBorder="1" applyAlignment="1">
      <alignment horizontal="center"/>
    </xf>
    <xf numFmtId="0" fontId="6" fillId="0" borderId="38" xfId="0" applyNumberFormat="1" applyFont="1" applyFill="1" applyBorder="1" applyAlignment="1">
      <alignment horizontal="center"/>
    </xf>
    <xf numFmtId="49" fontId="6" fillId="0" borderId="39" xfId="0" applyNumberFormat="1" applyFont="1" applyFill="1" applyBorder="1" applyAlignment="1">
      <alignment horizontal="center"/>
    </xf>
    <xf numFmtId="0" fontId="6" fillId="0" borderId="40" xfId="0" applyNumberFormat="1" applyFont="1" applyFill="1" applyBorder="1" applyAlignment="1">
      <alignment horizontal="center"/>
    </xf>
    <xf numFmtId="0" fontId="21" fillId="0" borderId="1" xfId="0" applyFont="1" applyFill="1" applyBorder="1" applyAlignment="1"/>
    <xf numFmtId="49" fontId="27" fillId="0" borderId="38" xfId="0" applyNumberFormat="1" applyFont="1" applyFill="1" applyBorder="1" applyAlignment="1">
      <alignment horizontal="center"/>
    </xf>
    <xf numFmtId="0" fontId="27" fillId="0" borderId="39" xfId="0" applyNumberFormat="1" applyFont="1" applyFill="1" applyBorder="1" applyAlignment="1">
      <alignment horizontal="center"/>
    </xf>
    <xf numFmtId="0" fontId="4" fillId="0" borderId="9" xfId="0" applyFont="1" applyBorder="1" applyAlignment="1">
      <alignment horizontal="center" vertical="center" shrinkToFit="1"/>
    </xf>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1" xfId="0" quotePrefix="1" applyFont="1" applyBorder="1" applyAlignment="1">
      <alignment horizontal="center"/>
    </xf>
    <xf numFmtId="0" fontId="34" fillId="0" borderId="47" xfId="0" applyFont="1" applyBorder="1" applyAlignment="1">
      <alignment horizontal="centerContinuous"/>
    </xf>
    <xf numFmtId="0" fontId="11" fillId="7" borderId="48" xfId="0" applyFont="1" applyFill="1" applyBorder="1" applyAlignment="1">
      <alignment horizontal="centerContinuous" wrapText="1"/>
    </xf>
    <xf numFmtId="0" fontId="11" fillId="7" borderId="49" xfId="0" applyFont="1" applyFill="1" applyBorder="1" applyAlignment="1">
      <alignment horizontal="center" wrapText="1"/>
    </xf>
    <xf numFmtId="0" fontId="11" fillId="7" borderId="50" xfId="0" applyFont="1" applyFill="1" applyBorder="1" applyAlignment="1">
      <alignment horizontal="center" wrapText="1"/>
    </xf>
    <xf numFmtId="0" fontId="35" fillId="0" borderId="51" xfId="0" applyFont="1" applyBorder="1" applyAlignment="1">
      <alignment horizontal="centerContinuous"/>
    </xf>
    <xf numFmtId="49" fontId="35" fillId="0" borderId="52" xfId="0" applyNumberFormat="1" applyFont="1" applyBorder="1" applyAlignment="1">
      <alignment horizontal="centerContinuous"/>
    </xf>
    <xf numFmtId="0" fontId="37" fillId="0" borderId="51" xfId="0" applyNumberFormat="1" applyFont="1" applyBorder="1" applyAlignment="1">
      <alignment horizontal="centerContinuous"/>
    </xf>
    <xf numFmtId="49" fontId="37" fillId="0" borderId="52" xfId="0" applyNumberFormat="1" applyFont="1" applyBorder="1" applyAlignment="1">
      <alignment horizontal="centerContinuous"/>
    </xf>
    <xf numFmtId="0" fontId="38" fillId="0" borderId="51" xfId="0" applyNumberFormat="1" applyFont="1" applyBorder="1" applyAlignment="1">
      <alignment horizontal="centerContinuous"/>
    </xf>
    <xf numFmtId="49" fontId="38" fillId="0" borderId="53" xfId="0" applyNumberFormat="1" applyFont="1" applyFill="1" applyBorder="1" applyAlignment="1">
      <alignment horizontal="centerContinuous"/>
    </xf>
    <xf numFmtId="0" fontId="39" fillId="0" borderId="47" xfId="0" applyFont="1" applyBorder="1" applyAlignment="1">
      <alignment horizontal="centerContinuous" vertical="center" wrapText="1"/>
    </xf>
    <xf numFmtId="0" fontId="6" fillId="0" borderId="53" xfId="0" applyFont="1" applyFill="1" applyBorder="1" applyAlignment="1">
      <alignment horizontal="centerContinuous"/>
    </xf>
    <xf numFmtId="0" fontId="40" fillId="0" borderId="0" xfId="1" applyFont="1" applyBorder="1" applyAlignment="1" applyProtection="1">
      <alignment horizontal="right"/>
    </xf>
    <xf numFmtId="0" fontId="16" fillId="0" borderId="54" xfId="0" applyFont="1" applyBorder="1" applyAlignment="1">
      <alignment horizontal="centerContinuous"/>
    </xf>
    <xf numFmtId="0" fontId="10" fillId="0" borderId="1" xfId="0" applyFont="1" applyFill="1" applyBorder="1" applyAlignment="1"/>
    <xf numFmtId="49" fontId="15" fillId="0" borderId="38" xfId="0" applyNumberFormat="1" applyFont="1" applyFill="1" applyBorder="1" applyAlignment="1">
      <alignment horizontal="center"/>
    </xf>
    <xf numFmtId="0" fontId="15" fillId="0" borderId="39"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4" borderId="55" xfId="0" applyFont="1" applyFill="1" applyBorder="1" applyAlignment="1">
      <alignment horizontal="center"/>
    </xf>
    <xf numFmtId="164" fontId="20" fillId="4" borderId="56" xfId="0" applyNumberFormat="1" applyFont="1" applyFill="1" applyBorder="1" applyAlignment="1">
      <alignment horizontal="center"/>
    </xf>
    <xf numFmtId="0" fontId="20" fillId="4" borderId="55" xfId="0" applyFont="1" applyFill="1" applyBorder="1" applyAlignment="1">
      <alignment horizontal="right"/>
    </xf>
    <xf numFmtId="0" fontId="20" fillId="4" borderId="57" xfId="0" applyFont="1" applyFill="1" applyBorder="1" applyAlignment="1"/>
    <xf numFmtId="0" fontId="4" fillId="0" borderId="58" xfId="0" applyFont="1" applyBorder="1" applyAlignment="1">
      <alignment horizontal="center" shrinkToFit="1"/>
    </xf>
    <xf numFmtId="164" fontId="4" fillId="0" borderId="59" xfId="0" applyNumberFormat="1" applyFont="1" applyBorder="1" applyAlignment="1">
      <alignment horizontal="center" shrinkToFit="1"/>
    </xf>
    <xf numFmtId="0" fontId="4" fillId="0" borderId="60" xfId="0" applyFont="1" applyBorder="1" applyAlignment="1">
      <alignment horizontal="left"/>
    </xf>
    <xf numFmtId="0" fontId="4" fillId="0" borderId="61" xfId="0" applyFont="1" applyBorder="1" applyAlignment="1">
      <alignment horizontal="left" shrinkToFit="1"/>
    </xf>
    <xf numFmtId="0" fontId="4" fillId="0" borderId="62" xfId="0" applyFont="1" applyBorder="1" applyAlignment="1">
      <alignment horizontal="center" shrinkToFit="1"/>
    </xf>
    <xf numFmtId="164" fontId="4" fillId="0" borderId="63" xfId="0" applyNumberFormat="1" applyFont="1" applyBorder="1" applyAlignment="1">
      <alignment horizontal="center" shrinkToFit="1"/>
    </xf>
    <xf numFmtId="0" fontId="4" fillId="0" borderId="64" xfId="0" applyFont="1" applyBorder="1" applyAlignment="1">
      <alignment horizontal="left"/>
    </xf>
    <xf numFmtId="0" fontId="4" fillId="0" borderId="65" xfId="0" applyFont="1" applyBorder="1" applyAlignment="1">
      <alignment horizontal="left" shrinkToFit="1"/>
    </xf>
    <xf numFmtId="0" fontId="4" fillId="0" borderId="66" xfId="0" applyFont="1" applyBorder="1" applyAlignment="1">
      <alignment horizontal="center" shrinkToFit="1"/>
    </xf>
    <xf numFmtId="164" fontId="4" fillId="0" borderId="67" xfId="0" applyNumberFormat="1" applyFont="1" applyBorder="1" applyAlignment="1">
      <alignment horizontal="center" shrinkToFit="1"/>
    </xf>
    <xf numFmtId="0" fontId="4" fillId="0" borderId="68" xfId="0" applyFont="1" applyBorder="1" applyAlignment="1">
      <alignment horizontal="left"/>
    </xf>
    <xf numFmtId="0" fontId="4" fillId="0" borderId="6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70" xfId="0" applyFont="1" applyBorder="1" applyAlignment="1">
      <alignment horizontal="left" shrinkToFit="1"/>
    </xf>
    <xf numFmtId="0" fontId="4" fillId="0" borderId="71" xfId="0" applyFont="1" applyBorder="1" applyAlignment="1">
      <alignment horizontal="left" shrinkToFit="1"/>
    </xf>
    <xf numFmtId="0" fontId="4" fillId="0" borderId="72" xfId="0" applyFont="1" applyBorder="1" applyAlignment="1">
      <alignment horizontal="center" shrinkToFit="1"/>
    </xf>
    <xf numFmtId="164" fontId="4" fillId="0" borderId="73" xfId="0" applyNumberFormat="1" applyFont="1" applyBorder="1" applyAlignment="1">
      <alignment horizontal="center" shrinkToFit="1"/>
    </xf>
    <xf numFmtId="0" fontId="4" fillId="0" borderId="74" xfId="0" applyFont="1" applyBorder="1" applyAlignment="1">
      <alignment horizontal="left"/>
    </xf>
    <xf numFmtId="164" fontId="4" fillId="0" borderId="75" xfId="0" applyNumberFormat="1" applyFont="1" applyBorder="1" applyAlignment="1">
      <alignment horizontal="center" shrinkToFit="1"/>
    </xf>
    <xf numFmtId="0" fontId="4" fillId="0" borderId="76" xfId="0" applyFont="1" applyBorder="1" applyAlignment="1">
      <alignment horizontal="left"/>
    </xf>
    <xf numFmtId="0" fontId="21" fillId="0" borderId="39" xfId="0" applyNumberFormat="1" applyFont="1" applyFill="1" applyBorder="1" applyAlignment="1">
      <alignment horizontal="center"/>
    </xf>
    <xf numFmtId="0" fontId="6" fillId="2" borderId="48" xfId="0" applyFont="1" applyFill="1" applyBorder="1" applyAlignment="1">
      <alignment horizontal="center" shrinkToFit="1"/>
    </xf>
    <xf numFmtId="0" fontId="6" fillId="2" borderId="77" xfId="0" applyFont="1" applyFill="1" applyBorder="1" applyAlignment="1">
      <alignment horizontal="center"/>
    </xf>
    <xf numFmtId="0" fontId="6" fillId="2" borderId="6" xfId="0" applyFont="1" applyFill="1" applyBorder="1" applyAlignment="1">
      <alignment horizontal="center" shrinkToFit="1"/>
    </xf>
    <xf numFmtId="0" fontId="6" fillId="2" borderId="78" xfId="0" applyFont="1" applyFill="1" applyBorder="1" applyAlignment="1">
      <alignment horizontal="center"/>
    </xf>
    <xf numFmtId="49" fontId="6" fillId="0" borderId="79" xfId="0" applyNumberFormat="1" applyFont="1" applyBorder="1" applyAlignment="1">
      <alignment horizontal="center"/>
    </xf>
    <xf numFmtId="0" fontId="5" fillId="2" borderId="80" xfId="0" applyFont="1" applyFill="1" applyBorder="1" applyAlignment="1">
      <alignment horizontal="right"/>
    </xf>
    <xf numFmtId="0" fontId="41" fillId="2" borderId="35" xfId="0" applyFont="1" applyFill="1" applyBorder="1" applyAlignment="1">
      <alignment horizontal="right"/>
    </xf>
    <xf numFmtId="0" fontId="9" fillId="0" borderId="1" xfId="0" applyFont="1" applyFill="1" applyBorder="1" applyAlignment="1"/>
    <xf numFmtId="49" fontId="26" fillId="0" borderId="38" xfId="0" applyNumberFormat="1" applyFont="1" applyFill="1" applyBorder="1" applyAlignment="1">
      <alignment horizontal="center"/>
    </xf>
    <xf numFmtId="0" fontId="26" fillId="0" borderId="39" xfId="0" applyNumberFormat="1" applyFont="1" applyFill="1" applyBorder="1" applyAlignment="1">
      <alignment horizontal="center"/>
    </xf>
    <xf numFmtId="0" fontId="6" fillId="0" borderId="81" xfId="0" applyFont="1" applyFill="1" applyBorder="1" applyAlignment="1">
      <alignment horizontal="centerContinuous"/>
    </xf>
    <xf numFmtId="0" fontId="6" fillId="0" borderId="54" xfId="0" applyFont="1" applyFill="1" applyBorder="1" applyAlignment="1">
      <alignment horizontal="centerContinuous"/>
    </xf>
    <xf numFmtId="0" fontId="5" fillId="0" borderId="0" xfId="0" applyFont="1" applyBorder="1" applyAlignment="1">
      <alignment horizontal="centerContinuous"/>
    </xf>
    <xf numFmtId="0" fontId="6" fillId="0" borderId="2" xfId="0" applyFont="1" applyBorder="1" applyAlignment="1">
      <alignment horizontal="centerContinuous"/>
    </xf>
    <xf numFmtId="0" fontId="10" fillId="0" borderId="39" xfId="0" applyNumberFormat="1" applyFont="1" applyFill="1" applyBorder="1" applyAlignment="1">
      <alignment horizontal="center"/>
    </xf>
    <xf numFmtId="0" fontId="9" fillId="0" borderId="39" xfId="0" applyNumberFormat="1" applyFont="1" applyFill="1" applyBorder="1" applyAlignment="1">
      <alignment horizontal="center"/>
    </xf>
    <xf numFmtId="0" fontId="4" fillId="0" borderId="82" xfId="0" quotePrefix="1" applyFont="1" applyBorder="1" applyAlignment="1">
      <alignment horizontal="center" vertical="center" shrinkToFit="1"/>
    </xf>
    <xf numFmtId="0" fontId="26" fillId="0" borderId="54" xfId="0" applyFont="1" applyBorder="1" applyAlignment="1">
      <alignment horizontal="centerContinuous"/>
    </xf>
    <xf numFmtId="0" fontId="4" fillId="0" borderId="60" xfId="0" applyFont="1" applyFill="1" applyBorder="1" applyAlignment="1">
      <alignment horizontal="centerContinuous"/>
    </xf>
    <xf numFmtId="0" fontId="4" fillId="0" borderId="70" xfId="0" applyFont="1" applyFill="1" applyBorder="1" applyAlignment="1">
      <alignment horizontal="centerContinuous" shrinkToFit="1"/>
    </xf>
    <xf numFmtId="0" fontId="4" fillId="0" borderId="60" xfId="0" applyFont="1" applyFill="1" applyBorder="1" applyAlignment="1">
      <alignment horizontal="left"/>
    </xf>
    <xf numFmtId="0" fontId="4" fillId="0" borderId="71" xfId="0" applyFont="1" applyFill="1" applyBorder="1" applyAlignment="1">
      <alignment horizontal="left" shrinkToFit="1"/>
    </xf>
    <xf numFmtId="0" fontId="4" fillId="0" borderId="68" xfId="0" applyFont="1" applyFill="1" applyBorder="1" applyAlignment="1">
      <alignment horizontal="left"/>
    </xf>
    <xf numFmtId="0" fontId="4" fillId="0" borderId="69" xfId="0" applyFont="1" applyFill="1" applyBorder="1" applyAlignment="1">
      <alignment horizontal="left" shrinkToFit="1"/>
    </xf>
    <xf numFmtId="0" fontId="4" fillId="0" borderId="10" xfId="0" applyFont="1" applyFill="1" applyBorder="1" applyAlignment="1">
      <alignment horizontal="center"/>
    </xf>
    <xf numFmtId="0" fontId="12" fillId="5" borderId="1" xfId="0" applyFont="1" applyFill="1" applyBorder="1" applyAlignment="1"/>
    <xf numFmtId="49" fontId="23" fillId="5" borderId="38" xfId="0" applyNumberFormat="1" applyFont="1" applyFill="1" applyBorder="1" applyAlignment="1">
      <alignment horizontal="center"/>
    </xf>
    <xf numFmtId="0" fontId="23" fillId="5" borderId="39" xfId="0" applyNumberFormat="1" applyFont="1" applyFill="1" applyBorder="1" applyAlignment="1">
      <alignment horizontal="center"/>
    </xf>
    <xf numFmtId="0" fontId="12" fillId="5" borderId="39" xfId="0" applyNumberFormat="1" applyFont="1" applyFill="1" applyBorder="1" applyAlignment="1">
      <alignment horizontal="center"/>
    </xf>
    <xf numFmtId="0" fontId="15" fillId="0" borderId="54" xfId="0" applyFont="1" applyBorder="1" applyAlignment="1">
      <alignment horizontal="centerContinuous"/>
    </xf>
    <xf numFmtId="0" fontId="4" fillId="0" borderId="12" xfId="0" quotePrefix="1" applyFont="1" applyFill="1" applyBorder="1" applyAlignment="1">
      <alignment horizontal="center" shrinkToFit="1"/>
    </xf>
    <xf numFmtId="0" fontId="19" fillId="3" borderId="83" xfId="0" applyFont="1" applyFill="1" applyBorder="1" applyAlignment="1">
      <alignment horizontal="left"/>
    </xf>
    <xf numFmtId="0" fontId="3" fillId="3" borderId="83" xfId="0" applyFont="1" applyFill="1" applyBorder="1" applyAlignment="1">
      <alignment horizontal="centerContinuous"/>
    </xf>
    <xf numFmtId="0" fontId="4" fillId="3" borderId="83" xfId="0" applyFont="1" applyFill="1" applyBorder="1" applyAlignment="1">
      <alignment horizontal="centerContinuous"/>
    </xf>
    <xf numFmtId="0" fontId="42" fillId="3" borderId="84" xfId="1" applyFont="1" applyFill="1" applyBorder="1" applyAlignment="1" applyProtection="1">
      <alignment horizontal="right"/>
    </xf>
    <xf numFmtId="49" fontId="15" fillId="0" borderId="85" xfId="0" applyNumberFormat="1" applyFont="1" applyFill="1" applyBorder="1" applyAlignment="1">
      <alignment horizontal="center" shrinkToFit="1"/>
    </xf>
    <xf numFmtId="49" fontId="6" fillId="0" borderId="86" xfId="0" applyNumberFormat="1" applyFont="1" applyFill="1" applyBorder="1" applyAlignment="1">
      <alignment horizontal="centerContinuous"/>
    </xf>
    <xf numFmtId="0" fontId="13" fillId="0" borderId="1" xfId="0" applyFont="1" applyFill="1" applyBorder="1" applyAlignment="1"/>
    <xf numFmtId="49" fontId="22" fillId="0" borderId="38" xfId="0" applyNumberFormat="1" applyFont="1" applyFill="1" applyBorder="1" applyAlignment="1">
      <alignment horizontal="center"/>
    </xf>
    <xf numFmtId="0" fontId="22" fillId="0" borderId="39" xfId="0" applyNumberFormat="1" applyFont="1" applyFill="1" applyBorder="1" applyAlignment="1">
      <alignment horizontal="center"/>
    </xf>
    <xf numFmtId="0" fontId="13" fillId="0" borderId="39" xfId="0" applyNumberFormat="1" applyFont="1" applyFill="1" applyBorder="1" applyAlignment="1">
      <alignment horizontal="center"/>
    </xf>
    <xf numFmtId="0" fontId="6" fillId="0" borderId="39" xfId="0" applyNumberFormat="1" applyFont="1" applyFill="1" applyBorder="1" applyAlignment="1">
      <alignment horizontal="center"/>
    </xf>
    <xf numFmtId="0" fontId="12" fillId="0" borderId="1" xfId="0" applyFont="1" applyFill="1" applyBorder="1" applyAlignment="1"/>
    <xf numFmtId="49" fontId="23" fillId="0" borderId="38" xfId="0" applyNumberFormat="1" applyFont="1" applyFill="1" applyBorder="1" applyAlignment="1">
      <alignment horizontal="center"/>
    </xf>
    <xf numFmtId="0" fontId="23" fillId="0" borderId="39" xfId="0" applyNumberFormat="1" applyFont="1" applyFill="1" applyBorder="1" applyAlignment="1">
      <alignment horizontal="center"/>
    </xf>
    <xf numFmtId="0" fontId="12" fillId="0" borderId="39" xfId="0" applyNumberFormat="1" applyFont="1" applyFill="1" applyBorder="1" applyAlignment="1">
      <alignment horizontal="center"/>
    </xf>
    <xf numFmtId="0" fontId="7" fillId="0" borderId="1" xfId="0" applyFont="1" applyFill="1" applyBorder="1" applyAlignment="1"/>
    <xf numFmtId="49" fontId="16" fillId="0" borderId="38" xfId="0" applyNumberFormat="1" applyFont="1" applyFill="1" applyBorder="1" applyAlignment="1">
      <alignment horizontal="center"/>
    </xf>
    <xf numFmtId="0" fontId="16" fillId="0" borderId="39" xfId="0" applyNumberFormat="1" applyFont="1" applyFill="1" applyBorder="1" applyAlignment="1">
      <alignment horizontal="center"/>
    </xf>
    <xf numFmtId="0" fontId="7" fillId="0" borderId="39" xfId="0" applyNumberFormat="1" applyFont="1" applyFill="1" applyBorder="1" applyAlignment="1">
      <alignment horizontal="center"/>
    </xf>
    <xf numFmtId="0" fontId="12" fillId="0" borderId="6" xfId="0" applyFont="1" applyFill="1" applyBorder="1" applyAlignment="1"/>
    <xf numFmtId="0" fontId="6" fillId="0" borderId="78" xfId="0" applyNumberFormat="1" applyFont="1" applyFill="1" applyBorder="1" applyAlignment="1">
      <alignment horizontal="center"/>
    </xf>
    <xf numFmtId="49" fontId="23" fillId="0" borderId="78" xfId="0" applyNumberFormat="1" applyFont="1" applyFill="1" applyBorder="1" applyAlignment="1">
      <alignment horizontal="center"/>
    </xf>
    <xf numFmtId="0" fontId="23" fillId="0" borderId="87" xfId="0" applyNumberFormat="1" applyFont="1" applyFill="1" applyBorder="1" applyAlignment="1">
      <alignment horizontal="center"/>
    </xf>
    <xf numFmtId="0" fontId="12" fillId="0" borderId="87" xfId="0" applyNumberFormat="1" applyFont="1" applyFill="1" applyBorder="1" applyAlignment="1">
      <alignment horizontal="center"/>
    </xf>
    <xf numFmtId="49" fontId="6" fillId="0" borderId="87" xfId="0" applyNumberFormat="1" applyFont="1" applyFill="1" applyBorder="1" applyAlignment="1">
      <alignment horizontal="center"/>
    </xf>
    <xf numFmtId="0" fontId="6" fillId="0" borderId="88" xfId="0" applyNumberFormat="1" applyFont="1" applyFill="1" applyBorder="1" applyAlignment="1">
      <alignment horizontal="center"/>
    </xf>
    <xf numFmtId="49" fontId="4" fillId="0" borderId="11" xfId="2" applyNumberFormat="1" applyFont="1" applyFill="1" applyBorder="1" applyAlignment="1">
      <alignment horizontal="center"/>
    </xf>
    <xf numFmtId="0" fontId="4" fillId="0" borderId="33" xfId="0" applyFont="1" applyBorder="1" applyAlignment="1">
      <alignment horizontal="center" vertical="center"/>
    </xf>
    <xf numFmtId="49" fontId="4" fillId="0" borderId="33" xfId="2" applyNumberFormat="1" applyFont="1" applyBorder="1" applyAlignment="1">
      <alignment horizontal="center" vertical="center"/>
    </xf>
    <xf numFmtId="0" fontId="4" fillId="0" borderId="33" xfId="0" applyFont="1" applyBorder="1" applyAlignment="1">
      <alignment horizontal="center" vertical="center" shrinkToFit="1"/>
    </xf>
    <xf numFmtId="164" fontId="4" fillId="0" borderId="33" xfId="0" applyNumberFormat="1" applyFont="1" applyBorder="1" applyAlignment="1">
      <alignment horizontal="center" vertical="center"/>
    </xf>
    <xf numFmtId="0" fontId="4" fillId="0" borderId="42" xfId="0" quotePrefix="1" applyFont="1" applyBorder="1" applyAlignment="1">
      <alignment horizontal="center" vertical="center" shrinkToFit="1"/>
    </xf>
    <xf numFmtId="0" fontId="4" fillId="0" borderId="60" xfId="0" quotePrefix="1" applyFont="1" applyBorder="1" applyAlignment="1">
      <alignment horizontal="left"/>
    </xf>
    <xf numFmtId="0" fontId="43" fillId="3" borderId="89" xfId="0" applyFont="1" applyFill="1" applyBorder="1" applyAlignment="1">
      <alignment horizontal="right"/>
    </xf>
    <xf numFmtId="0" fontId="43" fillId="3" borderId="83" xfId="0" applyFont="1" applyFill="1" applyBorder="1" applyAlignment="1">
      <alignment horizontal="left"/>
    </xf>
    <xf numFmtId="0" fontId="6" fillId="0" borderId="40" xfId="0" quotePrefix="1" applyNumberFormat="1" applyFont="1" applyFill="1" applyBorder="1" applyAlignment="1">
      <alignment horizontal="center"/>
    </xf>
    <xf numFmtId="0" fontId="13" fillId="5" borderId="1" xfId="0" applyFont="1" applyFill="1" applyBorder="1" applyAlignment="1"/>
    <xf numFmtId="49" fontId="22" fillId="5" borderId="38" xfId="0" applyNumberFormat="1" applyFont="1" applyFill="1" applyBorder="1" applyAlignment="1">
      <alignment horizontal="center"/>
    </xf>
    <xf numFmtId="0" fontId="22" fillId="5" borderId="39" xfId="0" applyNumberFormat="1" applyFont="1" applyFill="1" applyBorder="1" applyAlignment="1">
      <alignment horizontal="center"/>
    </xf>
    <xf numFmtId="0" fontId="13" fillId="5" borderId="39" xfId="0" applyNumberFormat="1" applyFont="1" applyFill="1" applyBorder="1" applyAlignment="1">
      <alignment horizontal="center"/>
    </xf>
    <xf numFmtId="0" fontId="10" fillId="5" borderId="1" xfId="0" applyFont="1" applyFill="1" applyBorder="1" applyAlignment="1"/>
    <xf numFmtId="49" fontId="15" fillId="5" borderId="38" xfId="0" applyNumberFormat="1" applyFont="1" applyFill="1" applyBorder="1" applyAlignment="1">
      <alignment horizontal="center"/>
    </xf>
    <xf numFmtId="0" fontId="15" fillId="5" borderId="39" xfId="0" applyNumberFormat="1" applyFont="1" applyFill="1" applyBorder="1" applyAlignment="1">
      <alignment horizontal="center"/>
    </xf>
    <xf numFmtId="0" fontId="10" fillId="5" borderId="39" xfId="0" applyNumberFormat="1" applyFont="1" applyFill="1" applyBorder="1" applyAlignment="1">
      <alignment horizontal="center"/>
    </xf>
    <xf numFmtId="0" fontId="21" fillId="5" borderId="1" xfId="0" applyFont="1" applyFill="1" applyBorder="1" applyAlignment="1"/>
    <xf numFmtId="49" fontId="27" fillId="5" borderId="38" xfId="0" applyNumberFormat="1" applyFont="1" applyFill="1" applyBorder="1" applyAlignment="1">
      <alignment horizontal="center"/>
    </xf>
    <xf numFmtId="0" fontId="27" fillId="5" borderId="39" xfId="0" applyNumberFormat="1" applyFont="1" applyFill="1" applyBorder="1" applyAlignment="1">
      <alignment horizontal="center"/>
    </xf>
    <xf numFmtId="0" fontId="21" fillId="5" borderId="39" xfId="0" applyNumberFormat="1" applyFont="1" applyFill="1" applyBorder="1" applyAlignment="1">
      <alignment horizontal="center"/>
    </xf>
    <xf numFmtId="0" fontId="26" fillId="0" borderId="54" xfId="0" quotePrefix="1" applyFont="1" applyBorder="1" applyAlignment="1">
      <alignment horizontal="centerContinuous"/>
    </xf>
    <xf numFmtId="0" fontId="6" fillId="0" borderId="48" xfId="0" applyFont="1" applyFill="1" applyBorder="1" applyAlignment="1">
      <alignment horizontal="center" shrinkToFit="1"/>
    </xf>
    <xf numFmtId="0" fontId="6" fillId="0" borderId="77" xfId="0" applyFont="1" applyFill="1" applyBorder="1" applyAlignment="1">
      <alignment horizontal="center"/>
    </xf>
    <xf numFmtId="0" fontId="6" fillId="0" borderId="38" xfId="0" applyFont="1" applyBorder="1" applyAlignment="1">
      <alignment horizontal="center" vertical="center" shrinkToFit="1"/>
    </xf>
    <xf numFmtId="9" fontId="6" fillId="0" borderId="39" xfId="2" applyFont="1" applyBorder="1" applyAlignment="1">
      <alignment horizontal="center" vertical="center" shrinkToFit="1"/>
    </xf>
    <xf numFmtId="0" fontId="6" fillId="0" borderId="39" xfId="2" applyNumberFormat="1" applyFont="1" applyBorder="1" applyAlignment="1">
      <alignment horizontal="center" vertical="center" shrinkToFit="1"/>
    </xf>
    <xf numFmtId="0" fontId="47" fillId="2" borderId="6" xfId="0" applyFont="1" applyFill="1" applyBorder="1" applyAlignment="1">
      <alignment horizontal="center" shrinkToFit="1"/>
    </xf>
    <xf numFmtId="9" fontId="5" fillId="2" borderId="78" xfId="2" applyFont="1" applyFill="1" applyBorder="1" applyAlignment="1">
      <alignment horizontal="center" shrinkToFit="1"/>
    </xf>
    <xf numFmtId="9" fontId="6" fillId="2" borderId="87" xfId="2" applyFont="1" applyFill="1" applyBorder="1" applyAlignment="1">
      <alignment horizontal="center" shrinkToFit="1"/>
    </xf>
    <xf numFmtId="0" fontId="4" fillId="2" borderId="87" xfId="2" applyNumberFormat="1" applyFont="1" applyFill="1" applyBorder="1" applyAlignment="1">
      <alignment horizontal="center" shrinkToFit="1"/>
    </xf>
    <xf numFmtId="0" fontId="6" fillId="2" borderId="87" xfId="2" applyNumberFormat="1" applyFont="1" applyFill="1" applyBorder="1" applyAlignment="1">
      <alignment horizontal="center" shrinkToFit="1"/>
    </xf>
    <xf numFmtId="0" fontId="26" fillId="0" borderId="90" xfId="0" applyFont="1" applyBorder="1" applyAlignment="1">
      <alignment horizontal="centerContinuous"/>
    </xf>
    <xf numFmtId="0" fontId="26" fillId="0" borderId="54" xfId="0" applyFont="1" applyFill="1" applyBorder="1" applyAlignment="1">
      <alignment horizontal="center" shrinkToFit="1"/>
    </xf>
    <xf numFmtId="0" fontId="16" fillId="0" borderId="91" xfId="0" applyFont="1" applyBorder="1" applyAlignment="1">
      <alignment horizontal="centerContinuous"/>
    </xf>
    <xf numFmtId="0" fontId="4" fillId="0" borderId="92" xfId="0" applyFont="1" applyBorder="1" applyAlignment="1">
      <alignment horizontal="center" vertical="center"/>
    </xf>
    <xf numFmtId="0" fontId="4" fillId="0" borderId="33" xfId="0" applyFont="1" applyFill="1" applyBorder="1" applyAlignment="1">
      <alignment horizontal="center"/>
    </xf>
    <xf numFmtId="9" fontId="4" fillId="0" borderId="33" xfId="0" applyNumberFormat="1" applyFont="1" applyFill="1" applyBorder="1" applyAlignment="1">
      <alignment horizontal="center"/>
    </xf>
    <xf numFmtId="0" fontId="33" fillId="0" borderId="93" xfId="0" applyFont="1" applyBorder="1" applyAlignment="1">
      <alignment horizontal="centerContinuous" wrapText="1"/>
    </xf>
    <xf numFmtId="0" fontId="14" fillId="0" borderId="94" xfId="0" applyFont="1" applyBorder="1" applyAlignment="1">
      <alignment horizontal="centerContinuous" wrapText="1"/>
    </xf>
    <xf numFmtId="0" fontId="14" fillId="0" borderId="95" xfId="0" applyFont="1" applyBorder="1" applyAlignment="1">
      <alignment horizontal="centerContinuous" wrapText="1"/>
    </xf>
    <xf numFmtId="0" fontId="6" fillId="6" borderId="85" xfId="2" applyNumberFormat="1" applyFont="1" applyFill="1" applyBorder="1" applyAlignment="1">
      <alignment horizontal="center" shrinkToFit="1"/>
    </xf>
    <xf numFmtId="0" fontId="6" fillId="2" borderId="85" xfId="2" applyNumberFormat="1" applyFont="1" applyFill="1" applyBorder="1" applyAlignment="1">
      <alignment horizontal="center" shrinkToFit="1"/>
    </xf>
    <xf numFmtId="0" fontId="6" fillId="2" borderId="88" xfId="2" applyNumberFormat="1" applyFont="1" applyFill="1" applyBorder="1" applyAlignment="1">
      <alignment horizontal="center" shrinkToFit="1"/>
    </xf>
    <xf numFmtId="0" fontId="6" fillId="0" borderId="38" xfId="0" applyFont="1" applyFill="1" applyBorder="1" applyAlignment="1">
      <alignment horizontal="center" vertical="center" shrinkToFit="1"/>
    </xf>
    <xf numFmtId="9" fontId="6" fillId="0" borderId="39" xfId="2" applyFont="1" applyFill="1" applyBorder="1" applyAlignment="1">
      <alignment horizontal="center" vertical="center" shrinkToFit="1"/>
    </xf>
    <xf numFmtId="0" fontId="6" fillId="0" borderId="39" xfId="2" applyNumberFormat="1" applyFont="1" applyFill="1" applyBorder="1" applyAlignment="1">
      <alignment horizontal="center" shrinkToFit="1"/>
    </xf>
    <xf numFmtId="0" fontId="6" fillId="0" borderId="39" xfId="2" applyNumberFormat="1" applyFont="1" applyFill="1" applyBorder="1" applyAlignment="1">
      <alignment horizontal="center" vertical="center" shrinkToFit="1"/>
    </xf>
    <xf numFmtId="0" fontId="6" fillId="0" borderId="77" xfId="0" applyFont="1" applyFill="1" applyBorder="1" applyAlignment="1">
      <alignment horizontal="center" vertical="center" shrinkToFit="1"/>
    </xf>
    <xf numFmtId="9" fontId="6" fillId="0" borderId="16" xfId="2" applyFont="1" applyFill="1" applyBorder="1" applyAlignment="1">
      <alignment horizontal="center" shrinkToFit="1"/>
    </xf>
    <xf numFmtId="0" fontId="6" fillId="0" borderId="16" xfId="2" applyNumberFormat="1" applyFont="1" applyFill="1" applyBorder="1" applyAlignment="1">
      <alignment horizontal="center" vertical="center" shrinkToFit="1"/>
    </xf>
    <xf numFmtId="0" fontId="49" fillId="3" borderId="5" xfId="0" applyFont="1" applyFill="1" applyBorder="1" applyAlignment="1">
      <alignment horizontal="right"/>
    </xf>
    <xf numFmtId="0" fontId="25" fillId="0" borderId="16" xfId="0" applyNumberFormat="1" applyFont="1" applyBorder="1" applyAlignment="1">
      <alignment horizontal="center"/>
    </xf>
    <xf numFmtId="0" fontId="46" fillId="0" borderId="29" xfId="0" applyFont="1" applyBorder="1" applyAlignment="1">
      <alignment horizontal="centerContinuous"/>
    </xf>
    <xf numFmtId="0" fontId="11" fillId="8" borderId="26" xfId="0" applyFont="1" applyFill="1" applyBorder="1" applyAlignment="1">
      <alignment horizontal="centerContinuous"/>
    </xf>
    <xf numFmtId="0" fontId="11" fillId="8" borderId="27" xfId="0" applyFont="1" applyFill="1" applyBorder="1" applyAlignment="1">
      <alignment horizontal="center"/>
    </xf>
    <xf numFmtId="0" fontId="20" fillId="8" borderId="27" xfId="0" applyFont="1" applyFill="1" applyBorder="1" applyAlignment="1">
      <alignment horizontal="center"/>
    </xf>
    <xf numFmtId="0" fontId="20" fillId="8" borderId="27" xfId="0" applyNumberFormat="1" applyFont="1" applyFill="1" applyBorder="1" applyAlignment="1">
      <alignment horizontal="center"/>
    </xf>
    <xf numFmtId="0" fontId="11" fillId="8" borderId="28" xfId="0" applyFont="1" applyFill="1" applyBorder="1" applyAlignment="1">
      <alignment horizontal="centerContinuous"/>
    </xf>
    <xf numFmtId="0" fontId="6" fillId="0" borderId="38" xfId="0" applyFont="1" applyBorder="1" applyAlignment="1">
      <alignment horizontal="center"/>
    </xf>
    <xf numFmtId="49" fontId="6" fillId="0" borderId="40" xfId="0" applyNumberFormat="1" applyFont="1" applyBorder="1" applyAlignment="1">
      <alignment horizontal="center" vertical="center"/>
    </xf>
    <xf numFmtId="49" fontId="6" fillId="0" borderId="40" xfId="0" applyNumberFormat="1" applyFont="1" applyFill="1" applyBorder="1" applyAlignment="1">
      <alignment horizontal="center"/>
    </xf>
    <xf numFmtId="49" fontId="6" fillId="0" borderId="40" xfId="0" applyNumberFormat="1" applyFont="1" applyFill="1" applyBorder="1" applyAlignment="1">
      <alignment horizontal="center" vertical="center"/>
    </xf>
    <xf numFmtId="0" fontId="6" fillId="0" borderId="77" xfId="0" applyFont="1" applyBorder="1" applyAlignment="1">
      <alignment horizontal="center"/>
    </xf>
    <xf numFmtId="49" fontId="6" fillId="0" borderId="85" xfId="0" applyNumberFormat="1" applyFont="1" applyBorder="1" applyAlignment="1">
      <alignment horizontal="center" vertical="center"/>
    </xf>
    <xf numFmtId="0" fontId="5" fillId="2" borderId="78" xfId="0" applyFont="1" applyFill="1" applyBorder="1" applyAlignment="1">
      <alignment horizontal="center"/>
    </xf>
    <xf numFmtId="0" fontId="4" fillId="2" borderId="87" xfId="0" applyFont="1" applyFill="1" applyBorder="1" applyAlignment="1">
      <alignment horizontal="center"/>
    </xf>
    <xf numFmtId="0" fontId="6" fillId="2" borderId="88" xfId="0" applyNumberFormat="1" applyFont="1" applyFill="1" applyBorder="1" applyAlignment="1">
      <alignment horizontal="center"/>
    </xf>
    <xf numFmtId="0" fontId="48" fillId="0" borderId="0" xfId="0" applyFont="1" applyFill="1" applyBorder="1" applyAlignment="1"/>
    <xf numFmtId="0" fontId="6" fillId="0" borderId="0" xfId="0" applyFont="1" applyFill="1" applyBorder="1" applyAlignment="1">
      <alignment horizontal="center"/>
    </xf>
    <xf numFmtId="9" fontId="6" fillId="0" borderId="0" xfId="2" applyFont="1" applyFill="1" applyBorder="1" applyAlignment="1">
      <alignment horizontal="center"/>
    </xf>
    <xf numFmtId="0" fontId="6" fillId="0" borderId="0" xfId="0" applyNumberFormat="1" applyFont="1" applyFill="1" applyBorder="1" applyAlignment="1"/>
    <xf numFmtId="164" fontId="4" fillId="0" borderId="31" xfId="0" applyNumberFormat="1" applyFont="1" applyBorder="1" applyAlignment="1">
      <alignment horizontal="center"/>
    </xf>
    <xf numFmtId="0" fontId="20" fillId="9" borderId="25" xfId="0" applyFont="1" applyFill="1" applyBorder="1" applyAlignment="1">
      <alignment horizontal="center"/>
    </xf>
    <xf numFmtId="0" fontId="50" fillId="10" borderId="25" xfId="0" applyFont="1" applyFill="1" applyBorder="1" applyAlignment="1">
      <alignment horizontal="center"/>
    </xf>
    <xf numFmtId="0" fontId="20" fillId="9" borderId="20" xfId="0" applyFont="1" applyFill="1" applyBorder="1" applyAlignment="1">
      <alignment horizontal="center"/>
    </xf>
    <xf numFmtId="0" fontId="20" fillId="9" borderId="21" xfId="0" applyFont="1" applyFill="1" applyBorder="1" applyAlignment="1">
      <alignment horizontal="center"/>
    </xf>
    <xf numFmtId="49" fontId="20" fillId="9" borderId="21" xfId="0" applyNumberFormat="1" applyFont="1" applyFill="1" applyBorder="1" applyAlignment="1">
      <alignment horizontal="center"/>
    </xf>
    <xf numFmtId="0" fontId="20" fillId="9" borderId="22" xfId="0" applyFont="1" applyFill="1" applyBorder="1" applyAlignment="1">
      <alignment horizontal="center"/>
    </xf>
    <xf numFmtId="0" fontId="20" fillId="9" borderId="23" xfId="0" applyFont="1" applyFill="1" applyBorder="1" applyAlignment="1">
      <alignment horizontal="centerContinuous"/>
    </xf>
    <xf numFmtId="0" fontId="20" fillId="9" borderId="24" xfId="0" applyFont="1" applyFill="1" applyBorder="1" applyAlignment="1">
      <alignment horizontal="centerContinuous"/>
    </xf>
    <xf numFmtId="0" fontId="20" fillId="9" borderId="25" xfId="0" applyFont="1" applyFill="1" applyBorder="1" applyAlignment="1">
      <alignment horizontal="centerContinuous"/>
    </xf>
    <xf numFmtId="1" fontId="51" fillId="10" borderId="67" xfId="0" applyNumberFormat="1" applyFont="1" applyFill="1" applyBorder="1" applyAlignment="1">
      <alignment horizontal="center"/>
    </xf>
    <xf numFmtId="1" fontId="1" fillId="0" borderId="67" xfId="0" applyNumberFormat="1" applyFont="1" applyBorder="1" applyAlignment="1">
      <alignment horizontal="center"/>
    </xf>
    <xf numFmtId="0" fontId="20" fillId="9" borderId="96" xfId="0" applyFont="1" applyFill="1" applyBorder="1" applyAlignment="1">
      <alignment horizontal="centerContinuous"/>
    </xf>
    <xf numFmtId="0" fontId="20" fillId="9" borderId="97" xfId="0" applyFont="1" applyFill="1" applyBorder="1" applyAlignment="1">
      <alignment horizontal="centerContinuous"/>
    </xf>
    <xf numFmtId="164" fontId="1" fillId="0" borderId="98" xfId="0" applyNumberFormat="1" applyFont="1" applyBorder="1" applyAlignment="1">
      <alignment horizontal="centerContinuous"/>
    </xf>
    <xf numFmtId="164" fontId="1" fillId="0" borderId="7" xfId="0" applyNumberFormat="1" applyFont="1" applyBorder="1" applyAlignment="1">
      <alignment horizontal="centerContinuous"/>
    </xf>
    <xf numFmtId="0" fontId="1" fillId="0" borderId="8" xfId="0" applyFont="1" applyBorder="1" applyAlignment="1">
      <alignment horizontal="centerContinuous"/>
    </xf>
    <xf numFmtId="49" fontId="1" fillId="0" borderId="99" xfId="0" applyNumberFormat="1" applyFont="1" applyBorder="1" applyAlignment="1">
      <alignment horizontal="center"/>
    </xf>
    <xf numFmtId="49" fontId="1" fillId="0" borderId="87" xfId="0" applyNumberFormat="1" applyFont="1" applyBorder="1" applyAlignment="1">
      <alignment horizontal="centerContinuous"/>
    </xf>
    <xf numFmtId="49" fontId="1" fillId="0" borderId="7" xfId="0" applyNumberFormat="1" applyFont="1" applyBorder="1" applyAlignment="1">
      <alignment horizontal="centerContinuous"/>
    </xf>
    <xf numFmtId="0" fontId="1" fillId="0" borderId="100" xfId="0" applyFont="1" applyBorder="1" applyAlignment="1">
      <alignment horizontal="centerContinuous"/>
    </xf>
    <xf numFmtId="0" fontId="1" fillId="0" borderId="13" xfId="0" applyFont="1" applyBorder="1" applyAlignment="1">
      <alignment horizontal="center" vertical="center"/>
    </xf>
    <xf numFmtId="0" fontId="1" fillId="0" borderId="33" xfId="0" quotePrefix="1" applyFont="1" applyBorder="1" applyAlignment="1">
      <alignment horizontal="center" vertical="center" wrapText="1"/>
    </xf>
    <xf numFmtId="49" fontId="1" fillId="0" borderId="33" xfId="2" applyNumberFormat="1" applyFont="1" applyBorder="1" applyAlignment="1">
      <alignment horizontal="center" vertical="center"/>
    </xf>
    <xf numFmtId="164" fontId="1" fillId="0" borderId="101" xfId="0" applyNumberFormat="1" applyFont="1" applyBorder="1" applyAlignment="1">
      <alignment horizontal="center" vertical="center"/>
    </xf>
    <xf numFmtId="1" fontId="51" fillId="10" borderId="102" xfId="0" applyNumberFormat="1" applyFont="1" applyFill="1" applyBorder="1" applyAlignment="1">
      <alignment horizontal="center" vertical="center"/>
    </xf>
    <xf numFmtId="1" fontId="1" fillId="0" borderId="103" xfId="0" applyNumberFormat="1" applyFont="1" applyBorder="1" applyAlignment="1">
      <alignment horizontal="center" vertical="center"/>
    </xf>
    <xf numFmtId="164" fontId="1" fillId="0" borderId="104" xfId="0" applyNumberFormat="1" applyFont="1" applyBorder="1" applyAlignment="1">
      <alignment horizontal="center" vertical="center"/>
    </xf>
    <xf numFmtId="1" fontId="51" fillId="10" borderId="104" xfId="0" applyNumberFormat="1" applyFont="1" applyFill="1" applyBorder="1" applyAlignment="1">
      <alignment horizontal="center"/>
    </xf>
    <xf numFmtId="1" fontId="1" fillId="0" borderId="104" xfId="0" applyNumberFormat="1" applyFont="1" applyBorder="1" applyAlignment="1">
      <alignment horizontal="center"/>
    </xf>
    <xf numFmtId="164" fontId="1" fillId="0" borderId="105" xfId="0" applyNumberFormat="1" applyFont="1" applyBorder="1" applyAlignment="1">
      <alignment horizontal="center" vertical="center"/>
    </xf>
    <xf numFmtId="1" fontId="51" fillId="10" borderId="106" xfId="0" applyNumberFormat="1" applyFont="1" applyFill="1" applyBorder="1" applyAlignment="1">
      <alignment horizontal="center" vertical="center"/>
    </xf>
    <xf numFmtId="1" fontId="1" fillId="0" borderId="107" xfId="0" applyNumberFormat="1" applyFont="1" applyBorder="1" applyAlignment="1">
      <alignment horizontal="center" vertical="center"/>
    </xf>
    <xf numFmtId="164" fontId="1" fillId="0" borderId="108" xfId="0" applyNumberFormat="1" applyFont="1" applyBorder="1" applyAlignment="1">
      <alignment horizontal="centerContinuous"/>
    </xf>
    <xf numFmtId="164" fontId="1" fillId="0" borderId="109" xfId="0" applyNumberFormat="1" applyFont="1" applyBorder="1" applyAlignment="1">
      <alignment horizontal="centerContinuous"/>
    </xf>
    <xf numFmtId="0" fontId="1" fillId="0" borderId="28" xfId="0" quotePrefix="1" applyFont="1" applyBorder="1" applyAlignment="1">
      <alignment horizontal="centerContinuous"/>
    </xf>
    <xf numFmtId="0" fontId="6" fillId="0" borderId="6" xfId="0" applyFont="1" applyBorder="1" applyAlignment="1">
      <alignment horizontal="left"/>
    </xf>
    <xf numFmtId="0" fontId="6" fillId="0" borderId="8" xfId="0" applyFont="1" applyBorder="1" applyAlignment="1">
      <alignment horizontal="left"/>
    </xf>
    <xf numFmtId="0" fontId="6" fillId="0" borderId="39" xfId="0" applyFont="1" applyFill="1" applyBorder="1" applyAlignment="1">
      <alignment horizontal="center"/>
    </xf>
    <xf numFmtId="0" fontId="6" fillId="0" borderId="16" xfId="0" applyFont="1" applyFill="1" applyBorder="1" applyAlignment="1">
      <alignment horizontal="center"/>
    </xf>
    <xf numFmtId="0" fontId="6" fillId="0" borderId="16" xfId="2" applyNumberFormat="1" applyFont="1" applyFill="1" applyBorder="1" applyAlignment="1">
      <alignment horizontal="center" shrinkToFit="1"/>
    </xf>
    <xf numFmtId="0" fontId="6" fillId="0" borderId="1" xfId="0" applyFont="1" applyBorder="1" applyAlignment="1">
      <alignment horizontal="center" shrinkToFit="1"/>
    </xf>
    <xf numFmtId="0" fontId="6" fillId="0" borderId="48" xfId="0" applyFont="1" applyBorder="1" applyAlignment="1">
      <alignment horizontal="center" shrinkToFit="1"/>
    </xf>
  </cellXfs>
  <cellStyles count="3">
    <cellStyle name="Hyperlink" xfId="1" builtinId="8"/>
    <cellStyle name="Normal" xfId="0" builtinId="0"/>
    <cellStyle name="Percent" xfId="2" builtinId="5"/>
  </cellStyles>
  <dxfs count="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8" name="Rectangle 1">
          <a:extLst>
            <a:ext uri="{FF2B5EF4-FFF2-40B4-BE49-F238E27FC236}">
              <a16:creationId xmlns:a16="http://schemas.microsoft.com/office/drawing/2014/main" id="{00000000-0008-0000-0100-000056340000}"/>
            </a:ext>
          </a:extLst>
        </xdr:cNvPr>
        <xdr:cNvSpPr>
          <a:spLocks noChangeArrowheads="1"/>
        </xdr:cNvSpPr>
      </xdr:nvSpPr>
      <xdr:spPr bwMode="auto">
        <a:xfrm>
          <a:off x="460057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74" name="Rectangle 1">
          <a:extLst>
            <a:ext uri="{FF2B5EF4-FFF2-40B4-BE49-F238E27FC236}">
              <a16:creationId xmlns:a16="http://schemas.microsoft.com/office/drawing/2014/main" id="{00000000-0008-0000-0200-0000124C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16410" name="Rectangle 1">
          <a:extLst>
            <a:ext uri="{FF2B5EF4-FFF2-40B4-BE49-F238E27FC236}">
              <a16:creationId xmlns:a16="http://schemas.microsoft.com/office/drawing/2014/main" id="{00000000-0008-0000-0300-00001A400000}"/>
            </a:ext>
          </a:extLst>
        </xdr:cNvPr>
        <xdr:cNvSpPr>
          <a:spLocks noChangeArrowheads="1"/>
        </xdr:cNvSpPr>
      </xdr:nvSpPr>
      <xdr:spPr bwMode="auto">
        <a:xfrm>
          <a:off x="685800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showGridLines="0" tabSelected="1" workbookViewId="0"/>
  </sheetViews>
  <sheetFormatPr defaultColWidth="13" defaultRowHeight="15.6"/>
  <cols>
    <col min="1" max="1" width="15.796875" style="10" customWidth="1"/>
    <col min="2" max="2" width="10" style="11" customWidth="1"/>
    <col min="3" max="3" width="5.09765625" style="11" customWidth="1"/>
    <col min="4" max="4" width="13.69921875" style="10" bestFit="1" customWidth="1"/>
    <col min="5" max="5" width="9.19921875" style="11" customWidth="1"/>
    <col min="6" max="6" width="14.09765625" style="10" customWidth="1"/>
    <col min="7" max="7" width="17.09765625" style="11" customWidth="1"/>
    <col min="8" max="16384" width="13" style="1"/>
  </cols>
  <sheetData>
    <row r="1" spans="1:7" ht="29.4" thickTop="1" thickBot="1">
      <c r="A1" s="198" t="s">
        <v>197</v>
      </c>
      <c r="B1" s="199" t="s">
        <v>202</v>
      </c>
      <c r="C1" s="165"/>
      <c r="D1" s="166"/>
      <c r="E1" s="167"/>
      <c r="F1" s="166"/>
      <c r="G1" s="168" t="s">
        <v>194</v>
      </c>
    </row>
    <row r="2" spans="1:7" ht="17.399999999999999" thickTop="1">
      <c r="A2" s="2" t="s">
        <v>219</v>
      </c>
      <c r="B2" s="44" t="s">
        <v>98</v>
      </c>
      <c r="C2" s="44"/>
      <c r="D2" s="4" t="s">
        <v>209</v>
      </c>
      <c r="E2" s="62" t="s">
        <v>207</v>
      </c>
      <c r="F2"/>
      <c r="G2" s="5"/>
    </row>
    <row r="3" spans="1:7" ht="16.8">
      <c r="A3" s="2" t="s">
        <v>220</v>
      </c>
      <c r="B3" s="44" t="s">
        <v>101</v>
      </c>
      <c r="C3" s="44"/>
      <c r="D3" s="4" t="s">
        <v>1</v>
      </c>
      <c r="E3" s="62">
        <v>3</v>
      </c>
      <c r="F3" s="4"/>
      <c r="G3" s="5"/>
    </row>
    <row r="4" spans="1:7" ht="16.8">
      <c r="A4" s="2" t="s">
        <v>220</v>
      </c>
      <c r="B4" s="44" t="s">
        <v>100</v>
      </c>
      <c r="C4" s="44"/>
      <c r="D4" s="4" t="s">
        <v>1</v>
      </c>
      <c r="E4" s="62">
        <v>1</v>
      </c>
      <c r="F4" s="4"/>
      <c r="G4" s="5"/>
    </row>
    <row r="5" spans="1:7" ht="16.8">
      <c r="A5" s="2" t="s">
        <v>221</v>
      </c>
      <c r="B5" s="44" t="s">
        <v>99</v>
      </c>
      <c r="C5" s="44"/>
      <c r="D5" s="4" t="s">
        <v>210</v>
      </c>
      <c r="E5" s="62">
        <v>124</v>
      </c>
      <c r="F5" s="4"/>
      <c r="G5" s="5"/>
    </row>
    <row r="6" spans="1:7" ht="16.8">
      <c r="A6" s="2" t="s">
        <v>222</v>
      </c>
      <c r="B6" s="44" t="s">
        <v>97</v>
      </c>
      <c r="C6" s="44"/>
      <c r="D6" s="4" t="s">
        <v>211</v>
      </c>
      <c r="E6" s="62" t="s">
        <v>195</v>
      </c>
      <c r="F6" s="146"/>
      <c r="G6" s="147"/>
    </row>
    <row r="7" spans="1:7" ht="17.399999999999999" thickBot="1">
      <c r="A7" s="2" t="s">
        <v>223</v>
      </c>
      <c r="B7" s="44" t="s">
        <v>206</v>
      </c>
      <c r="C7" s="44"/>
      <c r="D7" s="4" t="s">
        <v>212</v>
      </c>
      <c r="E7" s="62" t="s">
        <v>96</v>
      </c>
      <c r="F7" s="146"/>
      <c r="G7" s="147"/>
    </row>
    <row r="8" spans="1:7" ht="17.399999999999999" thickTop="1">
      <c r="A8" s="32" t="s">
        <v>224</v>
      </c>
      <c r="B8" s="170" t="s">
        <v>94</v>
      </c>
      <c r="C8" s="61"/>
      <c r="D8" s="139" t="s">
        <v>213</v>
      </c>
      <c r="E8" s="138" t="s">
        <v>196</v>
      </c>
      <c r="F8" s="146"/>
      <c r="G8" s="147"/>
    </row>
    <row r="9" spans="1:7" ht="17.399999999999999" thickBot="1">
      <c r="A9" s="59" t="s">
        <v>225</v>
      </c>
      <c r="B9" s="60" t="s">
        <v>93</v>
      </c>
      <c r="C9" s="43"/>
      <c r="D9" s="140" t="s">
        <v>214</v>
      </c>
      <c r="E9" s="33">
        <v>179</v>
      </c>
      <c r="F9" s="146"/>
      <c r="G9" s="147"/>
    </row>
    <row r="10" spans="1:7" ht="16.8">
      <c r="A10" s="30" t="s">
        <v>226</v>
      </c>
      <c r="B10" s="31">
        <v>10</v>
      </c>
      <c r="C10" s="244" t="str">
        <f t="shared" ref="C10:C15" si="0">IF(B10&gt;9.9,CONCATENATE("+",ROUNDDOWN((B10-10)/2,0)),ROUNDUP((B10-10)/2,0))</f>
        <v>+0</v>
      </c>
      <c r="D10" s="29" t="s">
        <v>215</v>
      </c>
      <c r="E10" s="169" t="s">
        <v>88</v>
      </c>
      <c r="F10" s="3"/>
      <c r="G10" s="5"/>
    </row>
    <row r="11" spans="1:7" ht="16.8">
      <c r="A11" s="8" t="s">
        <v>227</v>
      </c>
      <c r="B11" s="86">
        <v>12</v>
      </c>
      <c r="C11" s="54" t="str">
        <f t="shared" si="0"/>
        <v>+1</v>
      </c>
      <c r="D11" s="7" t="s">
        <v>216</v>
      </c>
      <c r="E11" s="69">
        <f>Martial!B14+Equipment!B20+('Personal File'!E9/50)</f>
        <v>64.78</v>
      </c>
      <c r="F11" s="3"/>
      <c r="G11" s="5"/>
    </row>
    <row r="12" spans="1:7" ht="16.8">
      <c r="A12" s="27" t="s">
        <v>228</v>
      </c>
      <c r="B12" s="87">
        <v>12</v>
      </c>
      <c r="C12" s="45" t="str">
        <f t="shared" si="0"/>
        <v>+1</v>
      </c>
      <c r="D12" s="7" t="s">
        <v>217</v>
      </c>
      <c r="E12" s="63">
        <f>ROUNDUP(((E3*6)*0.75)+((E4*8)*0.75)+((E3+E4)*C12),0)</f>
        <v>24</v>
      </c>
      <c r="F12" s="3"/>
      <c r="G12" s="5"/>
    </row>
    <row r="13" spans="1:7" ht="16.8">
      <c r="A13" s="243" t="s">
        <v>229</v>
      </c>
      <c r="B13" s="87">
        <v>16</v>
      </c>
      <c r="C13" s="54" t="str">
        <f t="shared" si="0"/>
        <v>+3</v>
      </c>
      <c r="D13" s="41" t="s">
        <v>218</v>
      </c>
      <c r="E13" s="67">
        <f>10+C11</f>
        <v>11</v>
      </c>
      <c r="F13" s="2"/>
      <c r="G13" s="5"/>
    </row>
    <row r="14" spans="1:7" ht="16.8">
      <c r="A14" s="28" t="s">
        <v>230</v>
      </c>
      <c r="B14" s="6">
        <v>10</v>
      </c>
      <c r="C14" s="54" t="str">
        <f t="shared" si="0"/>
        <v>+0</v>
      </c>
      <c r="D14" s="41" t="s">
        <v>208</v>
      </c>
      <c r="E14" s="67">
        <f>E15-C11</f>
        <v>14</v>
      </c>
      <c r="F14" s="3"/>
      <c r="G14" s="5"/>
    </row>
    <row r="15" spans="1:7" ht="17.399999999999999" thickBot="1">
      <c r="A15" s="34" t="s">
        <v>231</v>
      </c>
      <c r="B15" s="88">
        <v>14</v>
      </c>
      <c r="C15" s="46" t="str">
        <f t="shared" si="0"/>
        <v>+2</v>
      </c>
      <c r="D15" s="53" t="s">
        <v>232</v>
      </c>
      <c r="E15" s="68">
        <f>E13+SUM(Martial!B11:B12)</f>
        <v>15</v>
      </c>
      <c r="F15" s="300"/>
      <c r="G15" s="301"/>
    </row>
    <row r="16" spans="1:7" ht="16.2" thickTop="1"/>
  </sheetData>
  <phoneticPr fontId="0" type="noConversion"/>
  <conditionalFormatting sqref="E11">
    <cfRule type="cellIs" dxfId="6" priority="4" stopIfTrue="1" operator="greaterThan">
      <formula>100</formula>
    </cfRule>
    <cfRule type="cellIs" dxfId="5" priority="5" stopIfTrue="1" operator="between">
      <formula>66</formula>
      <formula>100</formula>
    </cfRule>
  </conditionalFormatting>
  <printOptions gridLinesSet="0"/>
  <pageMargins left="0.62" right="0.33" top="0.5" bottom="0.63" header="0.5" footer="0.5"/>
  <pageSetup orientation="portrait" horizontalDpi="120" verticalDpi="14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showGridLines="0" workbookViewId="0">
      <pane ySplit="2" topLeftCell="A3" activePane="bottomLeft" state="frozen"/>
      <selection pane="bottomLeft" activeCell="A3" sqref="A3"/>
    </sheetView>
  </sheetViews>
  <sheetFormatPr defaultColWidth="13" defaultRowHeight="15.6"/>
  <cols>
    <col min="1" max="1" width="28.69921875" style="10" bestFit="1" customWidth="1"/>
    <col min="2" max="2" width="5.8984375" style="10" bestFit="1" customWidth="1"/>
    <col min="3" max="3" width="7.59765625" style="11" hidden="1" customWidth="1"/>
    <col min="4" max="4" width="5.8984375" style="11" hidden="1" customWidth="1"/>
    <col min="5" max="5" width="9.19921875" style="11" bestFit="1" customWidth="1"/>
    <col min="6" max="6" width="6.69921875" style="11" bestFit="1" customWidth="1"/>
    <col min="7" max="7" width="6.69921875" style="58" customWidth="1"/>
    <col min="8" max="8" width="40.59765625" style="10" customWidth="1"/>
    <col min="9" max="16384" width="13" style="1"/>
  </cols>
  <sheetData>
    <row r="1" spans="1:8" ht="23.4" thickBot="1">
      <c r="A1" s="40" t="s">
        <v>10</v>
      </c>
      <c r="B1" s="12"/>
      <c r="C1" s="12"/>
      <c r="D1" s="12"/>
      <c r="E1" s="12"/>
      <c r="F1" s="12"/>
      <c r="G1" s="56"/>
      <c r="H1" s="12"/>
    </row>
    <row r="2" spans="1:8" s="9" customFormat="1" ht="33.6">
      <c r="A2" s="37" t="s">
        <v>0</v>
      </c>
      <c r="B2" s="38" t="s">
        <v>24</v>
      </c>
      <c r="C2" s="38" t="s">
        <v>31</v>
      </c>
      <c r="D2" s="38" t="s">
        <v>23</v>
      </c>
      <c r="E2" s="52" t="s">
        <v>56</v>
      </c>
      <c r="F2" s="52" t="s">
        <v>32</v>
      </c>
      <c r="G2" s="57" t="s">
        <v>58</v>
      </c>
      <c r="H2" s="39" t="s">
        <v>2</v>
      </c>
    </row>
    <row r="3" spans="1:8" s="47" customFormat="1" ht="16.8">
      <c r="A3" s="103" t="s">
        <v>33</v>
      </c>
      <c r="B3" s="79">
        <v>0</v>
      </c>
      <c r="C3" s="104" t="s">
        <v>27</v>
      </c>
      <c r="D3" s="105" t="str">
        <f>IF(C3="Str",'Personal File'!$C$10,IF(C3="Dex",'Personal File'!$C$11,IF(C3="Con",'Personal File'!$C$12,IF(C3="Int",'Personal File'!$C$13,IF(C3="Wis",'Personal File'!$C$14,IF(C3="Cha",'Personal File'!$C$15))))))</f>
        <v>+3</v>
      </c>
      <c r="E3" s="148" t="str">
        <f t="shared" ref="E3:E43" si="0">CONCATENATE(C3," (",D3,")")</f>
        <v>Int (+3)</v>
      </c>
      <c r="F3" s="175">
        <v>1</v>
      </c>
      <c r="G3" s="80">
        <f t="shared" ref="G3:G16" si="1">B3+MID(E3,6,2)+F3</f>
        <v>4</v>
      </c>
      <c r="H3" s="81"/>
    </row>
    <row r="4" spans="1:8" s="51" customFormat="1" ht="16.8">
      <c r="A4" s="159" t="s">
        <v>34</v>
      </c>
      <c r="B4" s="64">
        <v>6</v>
      </c>
      <c r="C4" s="160" t="s">
        <v>29</v>
      </c>
      <c r="D4" s="161" t="str">
        <f>IF(C4="Str",'Personal File'!$C$10,IF(C4="Dex",'Personal File'!$C$11,IF(C4="Con",'Personal File'!$C$12,IF(C4="Int",'Personal File'!$C$13,IF(C4="Wis",'Personal File'!$C$14,IF(C4="Cha",'Personal File'!$C$15))))))</f>
        <v>+1</v>
      </c>
      <c r="E4" s="162" t="str">
        <f t="shared" si="0"/>
        <v>Dex (+1)</v>
      </c>
      <c r="F4" s="65" t="s">
        <v>57</v>
      </c>
      <c r="G4" s="65">
        <f t="shared" si="1"/>
        <v>7</v>
      </c>
      <c r="H4" s="66"/>
    </row>
    <row r="5" spans="1:8" s="49" customFormat="1" ht="16.8">
      <c r="A5" s="201" t="s">
        <v>35</v>
      </c>
      <c r="B5" s="64">
        <v>6</v>
      </c>
      <c r="C5" s="202" t="s">
        <v>25</v>
      </c>
      <c r="D5" s="203" t="str">
        <f>IF(C5="Str",'Personal File'!$C$10,IF(C5="Dex",'Personal File'!$C$11,IF(C5="Con",'Personal File'!$C$12,IF(C5="Int",'Personal File'!$C$13,IF(C5="Wis",'Personal File'!$C$14,IF(C5="Cha",'Personal File'!$C$15))))))</f>
        <v>+2</v>
      </c>
      <c r="E5" s="204" t="str">
        <f t="shared" si="0"/>
        <v>Cha (+2)</v>
      </c>
      <c r="F5" s="65" t="s">
        <v>57</v>
      </c>
      <c r="G5" s="65">
        <f t="shared" si="1"/>
        <v>8</v>
      </c>
      <c r="H5" s="66"/>
    </row>
    <row r="6" spans="1:8" s="48" customFormat="1" ht="16.8">
      <c r="A6" s="180" t="s">
        <v>36</v>
      </c>
      <c r="B6" s="79">
        <v>0</v>
      </c>
      <c r="C6" s="181" t="s">
        <v>30</v>
      </c>
      <c r="D6" s="182" t="str">
        <f>IF(C6="Str",'Personal File'!$C$10,IF(C6="Dex",'Personal File'!$C$11,IF(C6="Con",'Personal File'!$C$12,IF(C6="Int",'Personal File'!$C$13,IF(C6="Wis",'Personal File'!$C$14,IF(C6="Cha",'Personal File'!$C$15))))))</f>
        <v>+0</v>
      </c>
      <c r="E6" s="183" t="str">
        <f t="shared" si="0"/>
        <v>Str (+0)</v>
      </c>
      <c r="F6" s="80">
        <v>1</v>
      </c>
      <c r="G6" s="80">
        <f t="shared" si="1"/>
        <v>1</v>
      </c>
      <c r="H6" s="81"/>
    </row>
    <row r="7" spans="1:8" s="48" customFormat="1" ht="16.8">
      <c r="A7" s="141" t="s">
        <v>11</v>
      </c>
      <c r="B7" s="79">
        <v>0</v>
      </c>
      <c r="C7" s="142" t="s">
        <v>26</v>
      </c>
      <c r="D7" s="143" t="str">
        <f>IF(C7="Str",'Personal File'!$C$10,IF(C7="Dex",'Personal File'!$C$11,IF(C7="Con",'Personal File'!$C$12,IF(C7="Int",'Personal File'!$C$13,IF(C7="Wis",'Personal File'!$C$14,IF(C7="Cha",'Personal File'!$C$15))))))</f>
        <v>+1</v>
      </c>
      <c r="E7" s="149" t="str">
        <f t="shared" si="0"/>
        <v>Con (+1)</v>
      </c>
      <c r="F7" s="80">
        <v>1</v>
      </c>
      <c r="G7" s="80">
        <f t="shared" si="1"/>
        <v>2</v>
      </c>
      <c r="H7" s="81"/>
    </row>
    <row r="8" spans="1:8" s="47" customFormat="1" ht="16.8">
      <c r="A8" s="103" t="s">
        <v>102</v>
      </c>
      <c r="B8" s="79">
        <v>0</v>
      </c>
      <c r="C8" s="104" t="s">
        <v>27</v>
      </c>
      <c r="D8" s="105" t="str">
        <f>IF(C8="Str",'Personal File'!$C$10,IF(C8="Dex",'Personal File'!$C$11,IF(C8="Con",'Personal File'!$C$12,IF(C8="Int",'Personal File'!$C$13,IF(C8="Wis",'Personal File'!$C$14,IF(C8="Cha",'Personal File'!$C$15))))))</f>
        <v>+3</v>
      </c>
      <c r="E8" s="148" t="str">
        <f t="shared" si="0"/>
        <v>Int (+3)</v>
      </c>
      <c r="F8" s="80">
        <v>1</v>
      </c>
      <c r="G8" s="80">
        <f t="shared" si="1"/>
        <v>4</v>
      </c>
      <c r="H8" s="81"/>
    </row>
    <row r="9" spans="1:8" s="50" customFormat="1" ht="16.8">
      <c r="A9" s="103" t="s">
        <v>37</v>
      </c>
      <c r="B9" s="79">
        <v>0</v>
      </c>
      <c r="C9" s="104" t="s">
        <v>27</v>
      </c>
      <c r="D9" s="105" t="str">
        <f>IF(C9="Str",'Personal File'!$C$10,IF(C9="Dex",'Personal File'!$C$11,IF(C9="Con",'Personal File'!$C$12,IF(C9="Int",'Personal File'!$C$13,IF(C9="Wis",'Personal File'!$C$14,IF(C9="Cha",'Personal File'!$C$15))))))</f>
        <v>+3</v>
      </c>
      <c r="E9" s="148" t="str">
        <f t="shared" si="0"/>
        <v>Int (+3)</v>
      </c>
      <c r="F9" s="80">
        <v>1</v>
      </c>
      <c r="G9" s="80">
        <f t="shared" si="1"/>
        <v>4</v>
      </c>
      <c r="H9" s="81"/>
    </row>
    <row r="10" spans="1:8" s="51" customFormat="1" ht="16.8">
      <c r="A10" s="201" t="s">
        <v>38</v>
      </c>
      <c r="B10" s="64">
        <v>6</v>
      </c>
      <c r="C10" s="202" t="s">
        <v>25</v>
      </c>
      <c r="D10" s="203" t="str">
        <f>IF(C10="Str",'Personal File'!$C$10,IF(C10="Dex",'Personal File'!$C$11,IF(C10="Con",'Personal File'!$C$12,IF(C10="Int",'Personal File'!$C$13,IF(C10="Wis",'Personal File'!$C$14,IF(C10="Cha",'Personal File'!$C$15))))))</f>
        <v>+2</v>
      </c>
      <c r="E10" s="204" t="str">
        <f t="shared" si="0"/>
        <v>Cha (+2)</v>
      </c>
      <c r="F10" s="65" t="s">
        <v>57</v>
      </c>
      <c r="G10" s="65">
        <f t="shared" si="1"/>
        <v>8</v>
      </c>
      <c r="H10" s="66"/>
    </row>
    <row r="11" spans="1:8" s="51" customFormat="1" ht="16.8">
      <c r="A11" s="205" t="s">
        <v>39</v>
      </c>
      <c r="B11" s="64">
        <v>7</v>
      </c>
      <c r="C11" s="206" t="s">
        <v>27</v>
      </c>
      <c r="D11" s="207" t="str">
        <f>IF(C11="Str",'Personal File'!$C$10,IF(C11="Dex",'Personal File'!$C$11,IF(C11="Con",'Personal File'!$C$12,IF(C11="Int",'Personal File'!$C$13,IF(C11="Wis",'Personal File'!$C$14,IF(C11="Cha",'Personal File'!$C$15))))))</f>
        <v>+3</v>
      </c>
      <c r="E11" s="208" t="str">
        <f t="shared" si="0"/>
        <v>Int (+3)</v>
      </c>
      <c r="F11" s="65" t="s">
        <v>57</v>
      </c>
      <c r="G11" s="65">
        <f t="shared" si="1"/>
        <v>10</v>
      </c>
      <c r="H11" s="66"/>
    </row>
    <row r="12" spans="1:8" s="51" customFormat="1" ht="16.8">
      <c r="A12" s="171" t="s">
        <v>40</v>
      </c>
      <c r="B12" s="79">
        <v>0</v>
      </c>
      <c r="C12" s="172" t="s">
        <v>25</v>
      </c>
      <c r="D12" s="173" t="str">
        <f>IF(C12="Str",'Personal File'!$C$10,IF(C12="Dex",'Personal File'!$C$11,IF(C12="Con",'Personal File'!$C$12,IF(C12="Int",'Personal File'!$C$13,IF(C12="Wis",'Personal File'!$C$14,IF(C12="Cha",'Personal File'!$C$15))))))</f>
        <v>+2</v>
      </c>
      <c r="E12" s="174" t="str">
        <f t="shared" si="0"/>
        <v>Cha (+2)</v>
      </c>
      <c r="F12" s="80">
        <v>1</v>
      </c>
      <c r="G12" s="80">
        <f t="shared" si="1"/>
        <v>3</v>
      </c>
      <c r="H12" s="81"/>
    </row>
    <row r="13" spans="1:8" s="51" customFormat="1" ht="16.8">
      <c r="A13" s="176" t="s">
        <v>41</v>
      </c>
      <c r="B13" s="79">
        <v>0</v>
      </c>
      <c r="C13" s="177" t="s">
        <v>29</v>
      </c>
      <c r="D13" s="178" t="str">
        <f>IF(C13="Str",'Personal File'!$C$10,IF(C13="Dex",'Personal File'!$C$11,IF(C13="Con",'Personal File'!$C$12,IF(C13="Int",'Personal File'!$C$13,IF(C13="Wis",'Personal File'!$C$14,IF(C13="Cha",'Personal File'!$C$15))))))</f>
        <v>+1</v>
      </c>
      <c r="E13" s="179" t="str">
        <f t="shared" si="0"/>
        <v>Dex (+1)</v>
      </c>
      <c r="F13" s="80">
        <v>1</v>
      </c>
      <c r="G13" s="80">
        <f t="shared" si="1"/>
        <v>2</v>
      </c>
      <c r="H13" s="81"/>
    </row>
    <row r="14" spans="1:8" s="51" customFormat="1" ht="16.8">
      <c r="A14" s="103" t="s">
        <v>42</v>
      </c>
      <c r="B14" s="79">
        <v>0</v>
      </c>
      <c r="C14" s="104" t="s">
        <v>27</v>
      </c>
      <c r="D14" s="105" t="str">
        <f>IF(C14="Str",'Personal File'!$C$10,IF(C14="Dex",'Personal File'!$C$11,IF(C14="Con",'Personal File'!$C$12,IF(C14="Int",'Personal File'!$C$13,IF(C14="Wis",'Personal File'!$C$14,IF(C14="Cha",'Personal File'!$C$15))))))</f>
        <v>+3</v>
      </c>
      <c r="E14" s="148" t="str">
        <f t="shared" si="0"/>
        <v>Int (+3)</v>
      </c>
      <c r="F14" s="80">
        <v>1</v>
      </c>
      <c r="G14" s="80">
        <f t="shared" si="1"/>
        <v>4</v>
      </c>
      <c r="H14" s="81"/>
    </row>
    <row r="15" spans="1:8" s="51" customFormat="1" ht="16.8">
      <c r="A15" s="201" t="s">
        <v>43</v>
      </c>
      <c r="B15" s="64">
        <v>6</v>
      </c>
      <c r="C15" s="202" t="s">
        <v>25</v>
      </c>
      <c r="D15" s="203" t="str">
        <f>IF(C15="Str",'Personal File'!$C$10,IF(C15="Dex",'Personal File'!$C$11,IF(C15="Con",'Personal File'!$C$12,IF(C15="Int",'Personal File'!$C$13,IF(C15="Wis",'Personal File'!$C$14,IF(C15="Cha",'Personal File'!$C$15))))))</f>
        <v>+2</v>
      </c>
      <c r="E15" s="204" t="str">
        <f t="shared" si="0"/>
        <v>Cha (+2)</v>
      </c>
      <c r="F15" s="65" t="s">
        <v>57</v>
      </c>
      <c r="G15" s="65">
        <f t="shared" si="1"/>
        <v>8</v>
      </c>
      <c r="H15" s="66"/>
    </row>
    <row r="16" spans="1:8" s="51" customFormat="1" ht="16.8">
      <c r="A16" s="171" t="s">
        <v>13</v>
      </c>
      <c r="B16" s="79">
        <v>0</v>
      </c>
      <c r="C16" s="172" t="s">
        <v>25</v>
      </c>
      <c r="D16" s="173" t="str">
        <f>IF(C16="Str",'Personal File'!$C$10,IF(C16="Dex",'Personal File'!$C$11,IF(C16="Con",'Personal File'!$C$12,IF(C16="Int",'Personal File'!$C$13,IF(C16="Wis",'Personal File'!$C$14,IF(C16="Cha",'Personal File'!$C$15))))))</f>
        <v>+2</v>
      </c>
      <c r="E16" s="174" t="str">
        <f t="shared" si="0"/>
        <v>Cha (+2)</v>
      </c>
      <c r="F16" s="80">
        <v>1</v>
      </c>
      <c r="G16" s="80">
        <f t="shared" si="1"/>
        <v>3</v>
      </c>
      <c r="H16" s="81"/>
    </row>
    <row r="17" spans="1:8" s="51" customFormat="1" ht="16.8">
      <c r="A17" s="82" t="s">
        <v>44</v>
      </c>
      <c r="B17" s="79">
        <v>0</v>
      </c>
      <c r="C17" s="83" t="s">
        <v>28</v>
      </c>
      <c r="D17" s="84" t="str">
        <f>IF(C17="Str",'Personal File'!$C$10,IF(C17="Dex",'Personal File'!$C$11,IF(C17="Con",'Personal File'!$C$12,IF(C17="Int",'Personal File'!$C$13,IF(C17="Wis",'Personal File'!$C$14,IF(C17="Cha",'Personal File'!$C$15))))))</f>
        <v>+0</v>
      </c>
      <c r="E17" s="133" t="str">
        <f t="shared" si="0"/>
        <v>Wis (+0)</v>
      </c>
      <c r="F17" s="80">
        <v>1</v>
      </c>
      <c r="G17" s="80">
        <f>B17+MID(E17,6,2)+F17</f>
        <v>1</v>
      </c>
      <c r="H17" s="81"/>
    </row>
    <row r="18" spans="1:8" s="51" customFormat="1" ht="16.8">
      <c r="A18" s="176" t="s">
        <v>45</v>
      </c>
      <c r="B18" s="79">
        <v>0</v>
      </c>
      <c r="C18" s="177" t="s">
        <v>29</v>
      </c>
      <c r="D18" s="178" t="str">
        <f>IF(C18="Str",'Personal File'!$C$10,IF(C18="Dex",'Personal File'!$C$11,IF(C18="Con",'Personal File'!$C$12,IF(C18="Int",'Personal File'!$C$13,IF(C18="Wis",'Personal File'!$C$14,IF(C18="Cha",'Personal File'!$C$15))))))</f>
        <v>+1</v>
      </c>
      <c r="E18" s="179" t="str">
        <f t="shared" si="0"/>
        <v>Dex (+1)</v>
      </c>
      <c r="F18" s="80">
        <v>1</v>
      </c>
      <c r="G18" s="80">
        <f>B18+MID(E18,6,2)+F18</f>
        <v>2</v>
      </c>
      <c r="H18" s="81"/>
    </row>
    <row r="19" spans="1:8" s="51" customFormat="1" ht="16.8">
      <c r="A19" s="171" t="s">
        <v>46</v>
      </c>
      <c r="B19" s="79">
        <v>0</v>
      </c>
      <c r="C19" s="172" t="s">
        <v>25</v>
      </c>
      <c r="D19" s="173" t="str">
        <f>IF(C19="Str",'Personal File'!$C$10,IF(C19="Dex",'Personal File'!$C$11,IF(C19="Con",'Personal File'!$C$12,IF(C19="Int",'Personal File'!$C$13,IF(C19="Wis",'Personal File'!$C$14,IF(C19="Cha",'Personal File'!$C$15))))))</f>
        <v>+2</v>
      </c>
      <c r="E19" s="174" t="str">
        <f t="shared" si="0"/>
        <v>Cha (+2)</v>
      </c>
      <c r="F19" s="80">
        <v>1</v>
      </c>
      <c r="G19" s="80">
        <f>B19+MID(E19,6,2)+F19</f>
        <v>3</v>
      </c>
      <c r="H19" s="81"/>
    </row>
    <row r="20" spans="1:8" s="51" customFormat="1" ht="16.8">
      <c r="A20" s="180" t="s">
        <v>47</v>
      </c>
      <c r="B20" s="79">
        <v>0</v>
      </c>
      <c r="C20" s="181" t="s">
        <v>30</v>
      </c>
      <c r="D20" s="182" t="str">
        <f>IF(C20="Str",'Personal File'!$C$10,IF(C20="Dex",'Personal File'!$C$11,IF(C20="Con",'Personal File'!$C$12,IF(C20="Int",'Personal File'!$C$13,IF(C20="Wis",'Personal File'!$C$14,IF(C20="Cha",'Personal File'!$C$15))))))</f>
        <v>+0</v>
      </c>
      <c r="E20" s="183" t="str">
        <f t="shared" si="0"/>
        <v>Str (+0)</v>
      </c>
      <c r="F20" s="80">
        <v>1</v>
      </c>
      <c r="G20" s="80">
        <f>B20+MID(E20,6,2)+F20</f>
        <v>1</v>
      </c>
      <c r="H20" s="81"/>
    </row>
    <row r="21" spans="1:8" s="51" customFormat="1" ht="16.8">
      <c r="A21" s="103" t="s">
        <v>89</v>
      </c>
      <c r="B21" s="79">
        <v>0</v>
      </c>
      <c r="C21" s="104" t="s">
        <v>27</v>
      </c>
      <c r="D21" s="105" t="str">
        <f>IF(C21="Str",'Personal File'!$C$10,IF(C21="Dex",'Personal File'!$C$11,IF(C21="Con",'Personal File'!$C$12,IF(C21="Int",'Personal File'!$C$13,IF(C21="Wis",'Personal File'!$C$14,IF(C21="Cha",'Personal File'!$C$15))))))</f>
        <v>+3</v>
      </c>
      <c r="E21" s="148" t="str">
        <f t="shared" si="0"/>
        <v>Int (+3)</v>
      </c>
      <c r="F21" s="80">
        <v>1</v>
      </c>
      <c r="G21" s="80">
        <f t="shared" ref="G21:G42" si="2">B21+MID(E21,6,2)+F21</f>
        <v>4</v>
      </c>
      <c r="H21" s="81"/>
    </row>
    <row r="22" spans="1:8" s="51" customFormat="1" ht="16.8">
      <c r="A22" s="103" t="s">
        <v>90</v>
      </c>
      <c r="B22" s="79">
        <v>0</v>
      </c>
      <c r="C22" s="104" t="s">
        <v>27</v>
      </c>
      <c r="D22" s="105" t="str">
        <f>IF(C22="Str",'Personal File'!$C$10,IF(C22="Dex",'Personal File'!$C$11,IF(C22="Con",'Personal File'!$C$12,IF(C22="Int",'Personal File'!$C$13,IF(C22="Wis",'Personal File'!$C$14,IF(C22="Cha",'Personal File'!$C$15))))))</f>
        <v>+3</v>
      </c>
      <c r="E22" s="148" t="str">
        <f>CONCATENATE(C22," (",D22,")")</f>
        <v>Int (+3)</v>
      </c>
      <c r="F22" s="80">
        <v>1</v>
      </c>
      <c r="G22" s="80">
        <f t="shared" si="2"/>
        <v>4</v>
      </c>
      <c r="H22" s="81"/>
    </row>
    <row r="23" spans="1:8" s="51" customFormat="1" ht="16.8">
      <c r="A23" s="205" t="s">
        <v>103</v>
      </c>
      <c r="B23" s="64">
        <v>5</v>
      </c>
      <c r="C23" s="206" t="s">
        <v>27</v>
      </c>
      <c r="D23" s="207" t="str">
        <f>IF(C23="Str",'Personal File'!$C$10,IF(C23="Dex",'Personal File'!$C$11,IF(C23="Con",'Personal File'!$C$12,IF(C23="Int",'Personal File'!$C$13,IF(C23="Wis",'Personal File'!$C$14,IF(C23="Cha",'Personal File'!$C$15))))))</f>
        <v>+3</v>
      </c>
      <c r="E23" s="208" t="str">
        <f>CONCATENATE(C23," (",D23,")")</f>
        <v>Int (+3)</v>
      </c>
      <c r="F23" s="65" t="s">
        <v>57</v>
      </c>
      <c r="G23" s="65">
        <f>B23+MID(E23,6,2)+F23</f>
        <v>8</v>
      </c>
      <c r="H23" s="66"/>
    </row>
    <row r="24" spans="1:8" s="51" customFormat="1" ht="16.8">
      <c r="A24" s="103" t="s">
        <v>91</v>
      </c>
      <c r="B24" s="79">
        <v>0</v>
      </c>
      <c r="C24" s="104" t="s">
        <v>27</v>
      </c>
      <c r="D24" s="105" t="str">
        <f>IF(C24="Str",'Personal File'!$C$10,IF(C24="Dex",'Personal File'!$C$11,IF(C24="Con",'Personal File'!$C$12,IF(C24="Int",'Personal File'!$C$13,IF(C24="Wis",'Personal File'!$C$14,IF(C24="Cha",'Personal File'!$C$15))))))</f>
        <v>+3</v>
      </c>
      <c r="E24" s="148" t="str">
        <f>CONCATENATE(C24," (",D24,")")</f>
        <v>Int (+3)</v>
      </c>
      <c r="F24" s="80">
        <v>1</v>
      </c>
      <c r="G24" s="80">
        <f t="shared" si="2"/>
        <v>4</v>
      </c>
      <c r="H24" s="81"/>
    </row>
    <row r="25" spans="1:8" s="51" customFormat="1" ht="16.8">
      <c r="A25" s="103" t="s">
        <v>84</v>
      </c>
      <c r="B25" s="79">
        <v>0</v>
      </c>
      <c r="C25" s="104" t="s">
        <v>27</v>
      </c>
      <c r="D25" s="105" t="str">
        <f>IF(C25="Str",'Personal File'!$C$10,IF(C25="Dex",'Personal File'!$C$11,IF(C25="Con",'Personal File'!$C$12,IF(C25="Int",'Personal File'!$C$13,IF(C25="Wis",'Personal File'!$C$14,IF(C25="Cha",'Personal File'!$C$15))))))</f>
        <v>+3</v>
      </c>
      <c r="E25" s="148" t="str">
        <f>CONCATENATE(C25," (",D25,")")</f>
        <v>Int (+3)</v>
      </c>
      <c r="F25" s="80">
        <v>1</v>
      </c>
      <c r="G25" s="80">
        <f t="shared" si="2"/>
        <v>4</v>
      </c>
      <c r="H25" s="81"/>
    </row>
    <row r="26" spans="1:8" s="51" customFormat="1" ht="16.8">
      <c r="A26" s="205" t="s">
        <v>92</v>
      </c>
      <c r="B26" s="64">
        <v>1</v>
      </c>
      <c r="C26" s="206" t="s">
        <v>27</v>
      </c>
      <c r="D26" s="207" t="str">
        <f>IF(C26="Str",'Personal File'!$C$10,IF(C26="Dex",'Personal File'!$C$11,IF(C26="Con",'Personal File'!$C$12,IF(C26="Int",'Personal File'!$C$13,IF(C26="Wis",'Personal File'!$C$14,IF(C26="Cha",'Personal File'!$C$15))))))</f>
        <v>+3</v>
      </c>
      <c r="E26" s="208" t="str">
        <f>CONCATENATE(C26," (",D26,")")</f>
        <v>Int (+3)</v>
      </c>
      <c r="F26" s="65" t="s">
        <v>57</v>
      </c>
      <c r="G26" s="65">
        <f t="shared" si="2"/>
        <v>4</v>
      </c>
      <c r="H26" s="66"/>
    </row>
    <row r="27" spans="1:8" s="51" customFormat="1" ht="16.8">
      <c r="A27" s="82" t="s">
        <v>48</v>
      </c>
      <c r="B27" s="79">
        <v>0</v>
      </c>
      <c r="C27" s="83" t="s">
        <v>28</v>
      </c>
      <c r="D27" s="84" t="str">
        <f>IF(C27="Str",'Personal File'!$C$10,IF(C27="Dex",'Personal File'!$C$11,IF(C27="Con",'Personal File'!$C$12,IF(C27="Int",'Personal File'!$C$13,IF(C27="Wis",'Personal File'!$C$14,IF(C27="Cha",'Personal File'!$C$15))))))</f>
        <v>+0</v>
      </c>
      <c r="E27" s="133" t="str">
        <f t="shared" si="0"/>
        <v>Wis (+0)</v>
      </c>
      <c r="F27" s="80" t="s">
        <v>152</v>
      </c>
      <c r="G27" s="80">
        <f t="shared" si="2"/>
        <v>3</v>
      </c>
      <c r="H27" s="81"/>
    </row>
    <row r="28" spans="1:8" s="51" customFormat="1" ht="16.8">
      <c r="A28" s="176" t="s">
        <v>14</v>
      </c>
      <c r="B28" s="79">
        <v>0</v>
      </c>
      <c r="C28" s="177" t="s">
        <v>29</v>
      </c>
      <c r="D28" s="178" t="str">
        <f>IF(C28="Str",'Personal File'!$C$10,IF(C28="Dex",'Personal File'!$C$11,IF(C28="Con",'Personal File'!$C$12,IF(C28="Int",'Personal File'!$C$13,IF(C28="Wis",'Personal File'!$C$14,IF(C28="Cha",'Personal File'!$C$15))))))</f>
        <v>+1</v>
      </c>
      <c r="E28" s="179" t="str">
        <f t="shared" si="0"/>
        <v>Dex (+1)</v>
      </c>
      <c r="F28" s="80">
        <v>1</v>
      </c>
      <c r="G28" s="80">
        <f t="shared" si="2"/>
        <v>2</v>
      </c>
      <c r="H28" s="81"/>
    </row>
    <row r="29" spans="1:8" s="51" customFormat="1" ht="16.8">
      <c r="A29" s="159" t="s">
        <v>49</v>
      </c>
      <c r="B29" s="64">
        <v>6</v>
      </c>
      <c r="C29" s="160" t="s">
        <v>29</v>
      </c>
      <c r="D29" s="161" t="str">
        <f>IF(C29="Str",'Personal File'!$C$10,IF(C29="Dex",'Personal File'!$C$11,IF(C29="Con",'Personal File'!$C$12,IF(C29="Int",'Personal File'!$C$13,IF(C29="Wis",'Personal File'!$C$14,IF(C29="Cha",'Personal File'!$C$15))))))</f>
        <v>+1</v>
      </c>
      <c r="E29" s="162" t="str">
        <f t="shared" si="0"/>
        <v>Dex (+1)</v>
      </c>
      <c r="F29" s="65" t="s">
        <v>57</v>
      </c>
      <c r="G29" s="65">
        <f t="shared" si="2"/>
        <v>7</v>
      </c>
      <c r="H29" s="66"/>
    </row>
    <row r="30" spans="1:8" ht="16.8">
      <c r="A30" s="201" t="s">
        <v>104</v>
      </c>
      <c r="B30" s="64">
        <v>7</v>
      </c>
      <c r="C30" s="202" t="s">
        <v>25</v>
      </c>
      <c r="D30" s="203" t="str">
        <f>IF(C30="Str",'Personal File'!$C$10,IF(C30="Dex",'Personal File'!$C$11,IF(C30="Con",'Personal File'!$C$12,IF(C30="Int",'Personal File'!$C$13,IF(C30="Wis",'Personal File'!$C$14,IF(C30="Cha",'Personal File'!$C$15))))))</f>
        <v>+2</v>
      </c>
      <c r="E30" s="204" t="str">
        <f t="shared" si="0"/>
        <v>Cha (+2)</v>
      </c>
      <c r="F30" s="65" t="s">
        <v>57</v>
      </c>
      <c r="G30" s="65">
        <f t="shared" si="2"/>
        <v>9</v>
      </c>
      <c r="H30" s="66"/>
    </row>
    <row r="31" spans="1:8" ht="16.8">
      <c r="A31" s="171" t="s">
        <v>95</v>
      </c>
      <c r="B31" s="79">
        <v>0</v>
      </c>
      <c r="C31" s="83" t="s">
        <v>28</v>
      </c>
      <c r="D31" s="84" t="str">
        <f>IF(C31="Str",'Personal File'!$C$10,IF(C31="Dex",'Personal File'!$C$11,IF(C31="Con",'Personal File'!$C$12,IF(C31="Int",'Personal File'!$C$13,IF(C31="Wis",'Personal File'!$C$14,IF(C31="Cha",'Personal File'!$C$15))))))</f>
        <v>+0</v>
      </c>
      <c r="E31" s="84" t="str">
        <f t="shared" si="0"/>
        <v>Wis (+0)</v>
      </c>
      <c r="F31" s="80">
        <v>1</v>
      </c>
      <c r="G31" s="80">
        <f t="shared" si="2"/>
        <v>1</v>
      </c>
      <c r="H31" s="81"/>
    </row>
    <row r="32" spans="1:8" ht="16.8">
      <c r="A32" s="176" t="s">
        <v>15</v>
      </c>
      <c r="B32" s="79">
        <v>0</v>
      </c>
      <c r="C32" s="177" t="s">
        <v>29</v>
      </c>
      <c r="D32" s="178" t="str">
        <f>IF(C32="Str",'Personal File'!$C$10,IF(C32="Dex",'Personal File'!$C$11,IF(C32="Con",'Personal File'!$C$12,IF(C32="Int",'Personal File'!$C$13,IF(C32="Wis",'Personal File'!$C$14,IF(C32="Cha",'Personal File'!$C$15))))))</f>
        <v>+1</v>
      </c>
      <c r="E32" s="179" t="str">
        <f t="shared" si="0"/>
        <v>Dex (+1)</v>
      </c>
      <c r="F32" s="80">
        <v>1</v>
      </c>
      <c r="G32" s="80">
        <f t="shared" si="2"/>
        <v>2</v>
      </c>
      <c r="H32" s="81"/>
    </row>
    <row r="33" spans="1:8" ht="16.8">
      <c r="A33" s="205" t="s">
        <v>16</v>
      </c>
      <c r="B33" s="64">
        <v>6</v>
      </c>
      <c r="C33" s="206" t="s">
        <v>27</v>
      </c>
      <c r="D33" s="207" t="str">
        <f>IF(C33="Str",'Personal File'!$C$10,IF(C33="Dex",'Personal File'!$C$11,IF(C33="Con",'Personal File'!$C$12,IF(C33="Int",'Personal File'!$C$13,IF(C33="Wis",'Personal File'!$C$14,IF(C33="Cha",'Personal File'!$C$15))))))</f>
        <v>+3</v>
      </c>
      <c r="E33" s="208" t="str">
        <f t="shared" si="0"/>
        <v>Int (+3)</v>
      </c>
      <c r="F33" s="65" t="s">
        <v>151</v>
      </c>
      <c r="G33" s="65">
        <f t="shared" si="2"/>
        <v>11</v>
      </c>
      <c r="H33" s="66"/>
    </row>
    <row r="34" spans="1:8" ht="16.8">
      <c r="A34" s="82" t="s">
        <v>50</v>
      </c>
      <c r="B34" s="79">
        <v>0</v>
      </c>
      <c r="C34" s="83" t="s">
        <v>28</v>
      </c>
      <c r="D34" s="84" t="str">
        <f>IF(C34="Str",'Personal File'!$C$10,IF(C34="Dex",'Personal File'!$C$11,IF(C34="Con",'Personal File'!$C$12,IF(C34="Int",'Personal File'!$C$13,IF(C34="Wis",'Personal File'!$C$14,IF(C34="Cha",'Personal File'!$C$15))))))</f>
        <v>+0</v>
      </c>
      <c r="E34" s="133" t="str">
        <f t="shared" si="0"/>
        <v>Wis (+0)</v>
      </c>
      <c r="F34" s="80">
        <v>1</v>
      </c>
      <c r="G34" s="80">
        <f t="shared" si="2"/>
        <v>1</v>
      </c>
      <c r="H34" s="81"/>
    </row>
    <row r="35" spans="1:8" ht="16.8">
      <c r="A35" s="176" t="s">
        <v>86</v>
      </c>
      <c r="B35" s="79">
        <v>0</v>
      </c>
      <c r="C35" s="177" t="s">
        <v>29</v>
      </c>
      <c r="D35" s="178" t="str">
        <f>IF(C35="Str",'Personal File'!$C$10,IF(C35="Dex",'Personal File'!$C$11,IF(C35="Con",'Personal File'!$C$12,IF(C35="Int",'Personal File'!$C$13,IF(C35="Wis",'Personal File'!$C$14,IF(C35="Cha",'Personal File'!$C$15))))))</f>
        <v>+1</v>
      </c>
      <c r="E35" s="179" t="str">
        <f t="shared" si="0"/>
        <v>Dex (+1)</v>
      </c>
      <c r="F35" s="80">
        <v>1</v>
      </c>
      <c r="G35" s="80">
        <f t="shared" si="2"/>
        <v>2</v>
      </c>
      <c r="H35" s="81"/>
    </row>
    <row r="36" spans="1:8" ht="16.8">
      <c r="A36" s="205" t="s">
        <v>83</v>
      </c>
      <c r="B36" s="64">
        <v>1</v>
      </c>
      <c r="C36" s="206" t="s">
        <v>27</v>
      </c>
      <c r="D36" s="207" t="str">
        <f>IF(C36="Str",'Personal File'!$C$10,IF(C36="Dex",'Personal File'!$C$11,IF(C36="Con",'Personal File'!$C$12,IF(C36="Int",'Personal File'!$C$13,IF(C36="Wis",'Personal File'!$C$14,IF(C36="Cha",'Personal File'!$C$15))))))</f>
        <v>+3</v>
      </c>
      <c r="E36" s="208" t="str">
        <f t="shared" si="0"/>
        <v>Int (+3)</v>
      </c>
      <c r="F36" s="65" t="s">
        <v>57</v>
      </c>
      <c r="G36" s="65">
        <f t="shared" si="2"/>
        <v>4</v>
      </c>
      <c r="H36" s="66"/>
    </row>
    <row r="37" spans="1:8" ht="16.8">
      <c r="A37" s="103" t="s">
        <v>51</v>
      </c>
      <c r="B37" s="79">
        <v>0</v>
      </c>
      <c r="C37" s="104" t="s">
        <v>27</v>
      </c>
      <c r="D37" s="105" t="str">
        <f>IF(C37="Str",'Personal File'!$C$10,IF(C37="Dex",'Personal File'!$C$11,IF(C37="Con",'Personal File'!$C$12,IF(C37="Int",'Personal File'!$C$13,IF(C37="Wis",'Personal File'!$C$14,IF(C37="Cha",'Personal File'!$C$15))))))</f>
        <v>+3</v>
      </c>
      <c r="E37" s="148" t="str">
        <f t="shared" si="0"/>
        <v>Int (+3)</v>
      </c>
      <c r="F37" s="80">
        <v>1</v>
      </c>
      <c r="G37" s="80">
        <f t="shared" si="2"/>
        <v>4</v>
      </c>
      <c r="H37" s="200"/>
    </row>
    <row r="38" spans="1:8" ht="16.8">
      <c r="A38" s="209" t="s">
        <v>52</v>
      </c>
      <c r="B38" s="64">
        <v>6</v>
      </c>
      <c r="C38" s="210" t="s">
        <v>28</v>
      </c>
      <c r="D38" s="211" t="str">
        <f>IF(C38="Str",'Personal File'!$C$10,IF(C38="Dex",'Personal File'!$C$11,IF(C38="Con",'Personal File'!$C$12,IF(C38="Int",'Personal File'!$C$13,IF(C38="Wis",'Personal File'!$C$14,IF(C38="Cha",'Personal File'!$C$15))))))</f>
        <v>+0</v>
      </c>
      <c r="E38" s="212" t="str">
        <f t="shared" si="0"/>
        <v>Wis (+0)</v>
      </c>
      <c r="F38" s="65" t="s">
        <v>151</v>
      </c>
      <c r="G38" s="65">
        <f t="shared" si="2"/>
        <v>8</v>
      </c>
      <c r="H38" s="66"/>
    </row>
    <row r="39" spans="1:8" ht="16.8">
      <c r="A39" s="82" t="s">
        <v>87</v>
      </c>
      <c r="B39" s="79">
        <v>0</v>
      </c>
      <c r="C39" s="83" t="s">
        <v>28</v>
      </c>
      <c r="D39" s="84" t="str">
        <f>IF(C39="Str",'Personal File'!$C$10,IF(C39="Dex",'Personal File'!$C$11,IF(C39="Con",'Personal File'!$C$12,IF(C39="Int",'Personal File'!$C$13,IF(C39="Wis",'Personal File'!$C$14,IF(C39="Cha",'Personal File'!$C$15))))))</f>
        <v>+0</v>
      </c>
      <c r="E39" s="133" t="str">
        <f t="shared" si="0"/>
        <v>Wis (+0)</v>
      </c>
      <c r="F39" s="80">
        <v>1</v>
      </c>
      <c r="G39" s="80">
        <f t="shared" si="2"/>
        <v>1</v>
      </c>
      <c r="H39" s="81"/>
    </row>
    <row r="40" spans="1:8" ht="16.8">
      <c r="A40" s="180" t="s">
        <v>17</v>
      </c>
      <c r="B40" s="79">
        <v>0</v>
      </c>
      <c r="C40" s="181" t="s">
        <v>30</v>
      </c>
      <c r="D40" s="182" t="str">
        <f>IF(C40="Str",'Personal File'!$C$10,IF(C40="Dex",'Personal File'!$C$11,IF(C40="Con",'Personal File'!$C$12,IF(C40="Int",'Personal File'!$C$13,IF(C40="Wis",'Personal File'!$C$14,IF(C40="Cha",'Personal File'!$C$15))))))</f>
        <v>+0</v>
      </c>
      <c r="E40" s="183" t="str">
        <f t="shared" si="0"/>
        <v>Str (+0)</v>
      </c>
      <c r="F40" s="80">
        <v>1</v>
      </c>
      <c r="G40" s="80">
        <f t="shared" si="2"/>
        <v>1</v>
      </c>
      <c r="H40" s="81"/>
    </row>
    <row r="41" spans="1:8" ht="16.8">
      <c r="A41" s="159" t="s">
        <v>53</v>
      </c>
      <c r="B41" s="64">
        <v>7</v>
      </c>
      <c r="C41" s="160" t="s">
        <v>29</v>
      </c>
      <c r="D41" s="161" t="str">
        <f>IF(C41="Str",'Personal File'!$C$10,IF(C41="Dex",'Personal File'!$C$11,IF(C41="Con",'Personal File'!$C$12,IF(C41="Int",'Personal File'!$C$13,IF(C41="Wis",'Personal File'!$C$14,IF(C41="Cha",'Personal File'!$C$15))))))</f>
        <v>+1</v>
      </c>
      <c r="E41" s="162" t="str">
        <f t="shared" si="0"/>
        <v>Dex (+1)</v>
      </c>
      <c r="F41" s="65" t="s">
        <v>57</v>
      </c>
      <c r="G41" s="65">
        <f t="shared" si="2"/>
        <v>8</v>
      </c>
      <c r="H41" s="66"/>
    </row>
    <row r="42" spans="1:8" ht="16.8">
      <c r="A42" s="201" t="s">
        <v>54</v>
      </c>
      <c r="B42" s="64">
        <v>5</v>
      </c>
      <c r="C42" s="202" t="s">
        <v>25</v>
      </c>
      <c r="D42" s="203" t="str">
        <f>IF(C42="Str",'Personal File'!$C$10,IF(C42="Dex",'Personal File'!$C$11,IF(C42="Con",'Personal File'!$C$12,IF(C42="Int",'Personal File'!$C$13,IF(C42="Wis",'Personal File'!$C$14,IF(C42="Cha",'Personal File'!$C$15))))))</f>
        <v>+2</v>
      </c>
      <c r="E42" s="204" t="str">
        <f t="shared" si="0"/>
        <v>Cha (+2)</v>
      </c>
      <c r="F42" s="65" t="s">
        <v>57</v>
      </c>
      <c r="G42" s="65">
        <f t="shared" si="2"/>
        <v>7</v>
      </c>
      <c r="H42" s="66"/>
    </row>
    <row r="43" spans="1:8" ht="17.399999999999999" thickBot="1">
      <c r="A43" s="184" t="s">
        <v>55</v>
      </c>
      <c r="B43" s="185">
        <v>0</v>
      </c>
      <c r="C43" s="186" t="s">
        <v>29</v>
      </c>
      <c r="D43" s="187" t="str">
        <f>IF(C43="Str",'Personal File'!$C$10,IF(C43="Dex",'Personal File'!$C$11,IF(C43="Con",'Personal File'!$C$12,IF(C43="Int",'Personal File'!$C$13,IF(C43="Wis",'Personal File'!$C$14,IF(C43="Cha",'Personal File'!$C$15))))))</f>
        <v>+1</v>
      </c>
      <c r="E43" s="188" t="str">
        <f t="shared" si="0"/>
        <v>Dex (+1)</v>
      </c>
      <c r="F43" s="189">
        <v>1</v>
      </c>
      <c r="G43" s="189">
        <f>B43+MID(E43,6,2)+F43</f>
        <v>2</v>
      </c>
      <c r="H43" s="190"/>
    </row>
    <row r="44" spans="1:8" ht="16.2" thickTop="1">
      <c r="B44" s="78"/>
      <c r="E44" s="78"/>
    </row>
    <row r="45" spans="1:8">
      <c r="B45" s="78"/>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showGridLines="0" workbookViewId="0">
      <pane ySplit="2" topLeftCell="A3" activePane="bottomLeft" state="frozen"/>
      <selection pane="bottomLeft" activeCell="A3" sqref="A3"/>
    </sheetView>
  </sheetViews>
  <sheetFormatPr defaultColWidth="13" defaultRowHeight="15.6"/>
  <cols>
    <col min="1" max="1" width="14.19921875" style="10" bestFit="1" customWidth="1"/>
    <col min="2" max="2" width="6.19921875" style="10" bestFit="1" customWidth="1"/>
    <col min="3" max="3" width="13.59765625" style="11" bestFit="1" customWidth="1"/>
    <col min="4" max="4" width="11.296875" style="11" bestFit="1" customWidth="1"/>
    <col min="5" max="5" width="8.5" style="11" bestFit="1" customWidth="1"/>
    <col min="6" max="6" width="12.59765625" style="11" bestFit="1" customWidth="1"/>
    <col min="7" max="7" width="9.296875" style="11" bestFit="1" customWidth="1"/>
    <col min="8" max="8" width="24.69921875" style="10" bestFit="1" customWidth="1"/>
    <col min="9" max="16384" width="13" style="1"/>
  </cols>
  <sheetData>
    <row r="1" spans="1:8" ht="23.4" thickBot="1">
      <c r="A1" s="245" t="s">
        <v>126</v>
      </c>
      <c r="B1" s="12"/>
      <c r="C1" s="12"/>
      <c r="D1" s="12"/>
      <c r="E1" s="12"/>
      <c r="F1" s="12"/>
      <c r="G1" s="12"/>
      <c r="H1" s="12"/>
    </row>
    <row r="2" spans="1:8" s="9" customFormat="1" ht="16.8">
      <c r="A2" s="246" t="s">
        <v>67</v>
      </c>
      <c r="B2" s="247" t="s">
        <v>1</v>
      </c>
      <c r="C2" s="247" t="s">
        <v>121</v>
      </c>
      <c r="D2" s="248" t="s">
        <v>122</v>
      </c>
      <c r="E2" s="249" t="s">
        <v>123</v>
      </c>
      <c r="F2" s="247" t="s">
        <v>124</v>
      </c>
      <c r="G2" s="247" t="s">
        <v>125</v>
      </c>
      <c r="H2" s="250" t="s">
        <v>2</v>
      </c>
    </row>
    <row r="3" spans="1:8" ht="16.8">
      <c r="A3" s="305" t="s">
        <v>170</v>
      </c>
      <c r="B3" s="251">
        <v>0</v>
      </c>
      <c r="C3" s="216" t="s">
        <v>175</v>
      </c>
      <c r="D3" s="217" t="s">
        <v>176</v>
      </c>
      <c r="E3" s="218" t="s">
        <v>177</v>
      </c>
      <c r="F3" s="218" t="s">
        <v>178</v>
      </c>
      <c r="G3" s="218" t="s">
        <v>179</v>
      </c>
      <c r="H3" s="252" t="s">
        <v>180</v>
      </c>
    </row>
    <row r="4" spans="1:8" ht="16.8">
      <c r="A4" s="305" t="s">
        <v>171</v>
      </c>
      <c r="B4" s="251">
        <v>0</v>
      </c>
      <c r="C4" s="236" t="s">
        <v>198</v>
      </c>
      <c r="D4" s="237" t="s">
        <v>176</v>
      </c>
      <c r="E4" s="302" t="s">
        <v>177</v>
      </c>
      <c r="F4" s="238" t="s">
        <v>181</v>
      </c>
      <c r="G4" s="238" t="s">
        <v>182</v>
      </c>
      <c r="H4" s="253" t="s">
        <v>183</v>
      </c>
    </row>
    <row r="5" spans="1:8" ht="16.8">
      <c r="A5" s="305" t="s">
        <v>172</v>
      </c>
      <c r="B5" s="251">
        <v>0</v>
      </c>
      <c r="C5" s="236" t="s">
        <v>175</v>
      </c>
      <c r="D5" s="237" t="s">
        <v>176</v>
      </c>
      <c r="E5" s="302" t="s">
        <v>177</v>
      </c>
      <c r="F5" s="239" t="s">
        <v>184</v>
      </c>
      <c r="G5" s="239" t="s">
        <v>185</v>
      </c>
      <c r="H5" s="254" t="s">
        <v>186</v>
      </c>
    </row>
    <row r="6" spans="1:8" ht="16.8">
      <c r="A6" s="306" t="s">
        <v>173</v>
      </c>
      <c r="B6" s="255">
        <v>0</v>
      </c>
      <c r="C6" s="240" t="s">
        <v>187</v>
      </c>
      <c r="D6" s="241" t="s">
        <v>176</v>
      </c>
      <c r="E6" s="303" t="s">
        <v>188</v>
      </c>
      <c r="F6" s="304" t="s">
        <v>189</v>
      </c>
      <c r="G6" s="242" t="s">
        <v>190</v>
      </c>
      <c r="H6" s="256" t="s">
        <v>174</v>
      </c>
    </row>
    <row r="7" spans="1:8" ht="17.399999999999999" thickBot="1">
      <c r="A7" s="219"/>
      <c r="B7" s="257"/>
      <c r="C7" s="220"/>
      <c r="D7" s="221"/>
      <c r="E7" s="258"/>
      <c r="F7" s="222"/>
      <c r="G7" s="223"/>
      <c r="H7" s="259"/>
    </row>
    <row r="8" spans="1:8" ht="17.399999999999999" thickTop="1">
      <c r="A8" s="260"/>
      <c r="B8" s="261"/>
      <c r="C8" s="262"/>
      <c r="D8" s="262"/>
      <c r="E8" s="262"/>
      <c r="F8" s="262"/>
      <c r="G8" s="262"/>
      <c r="H8" s="263"/>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row>
    <row r="22" spans="1:8">
      <c r="A22" s="1"/>
      <c r="B22" s="1"/>
      <c r="C22" s="1"/>
      <c r="D22" s="1"/>
      <c r="E22" s="1"/>
      <c r="F22" s="1"/>
      <c r="G22" s="1"/>
    </row>
    <row r="23" spans="1:8">
      <c r="A23" s="1"/>
      <c r="B23" s="1"/>
      <c r="C23" s="1"/>
      <c r="D23" s="1"/>
      <c r="E23" s="1"/>
      <c r="F23" s="1"/>
      <c r="G23" s="1"/>
    </row>
    <row r="24" spans="1:8">
      <c r="A24" s="1"/>
      <c r="B24" s="1"/>
      <c r="C24" s="1"/>
    </row>
    <row r="25" spans="1:8">
      <c r="A25" s="1"/>
      <c r="B25" s="1"/>
      <c r="C25" s="1"/>
    </row>
    <row r="26" spans="1:8">
      <c r="A26" s="1"/>
      <c r="B26" s="1"/>
      <c r="C26" s="1"/>
    </row>
    <row r="27" spans="1:8">
      <c r="A27" s="1"/>
      <c r="B27" s="1"/>
      <c r="C27" s="1"/>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workbookViewId="0">
      <pane ySplit="1" topLeftCell="A2" activePane="bottomLeft" state="frozen"/>
      <selection pane="bottomLeft" activeCell="A2" sqref="A2"/>
    </sheetView>
  </sheetViews>
  <sheetFormatPr defaultColWidth="13" defaultRowHeight="15.6"/>
  <cols>
    <col min="1" max="1" width="8.19921875" style="35" customWidth="1"/>
    <col min="2" max="2" width="9.8984375" style="35" customWidth="1"/>
    <col min="3" max="3" width="6.3984375" style="36" bestFit="1" customWidth="1"/>
    <col min="4" max="4" width="1.59765625" style="36" customWidth="1"/>
    <col min="5" max="5" width="21.69921875" style="36" bestFit="1" customWidth="1"/>
    <col min="6" max="6" width="2.09765625" style="36" customWidth="1"/>
    <col min="7" max="7" width="39.5" style="36" bestFit="1" customWidth="1"/>
    <col min="8" max="16384" width="13" style="25"/>
  </cols>
  <sheetData>
    <row r="1" spans="1:7" ht="24" thickTop="1" thickBot="1">
      <c r="A1" s="230" t="s">
        <v>169</v>
      </c>
      <c r="B1" s="231"/>
      <c r="C1" s="232"/>
      <c r="D1" s="25"/>
      <c r="E1" s="77" t="s">
        <v>60</v>
      </c>
      <c r="F1" s="25"/>
      <c r="G1" s="89" t="s">
        <v>66</v>
      </c>
    </row>
    <row r="2" spans="1:7" ht="17.399999999999999" thickTop="1">
      <c r="A2" s="90" t="s">
        <v>1</v>
      </c>
      <c r="B2" s="91" t="s">
        <v>168</v>
      </c>
      <c r="C2" s="92" t="s">
        <v>68</v>
      </c>
      <c r="D2" s="11"/>
      <c r="E2" s="93" t="s">
        <v>61</v>
      </c>
      <c r="F2" s="25"/>
      <c r="G2" s="213" t="s">
        <v>112</v>
      </c>
    </row>
    <row r="3" spans="1:7" ht="16.8">
      <c r="A3" s="214">
        <v>0</v>
      </c>
      <c r="B3" s="215">
        <v>2</v>
      </c>
      <c r="C3" s="233">
        <v>0</v>
      </c>
      <c r="D3" s="11"/>
      <c r="E3" s="76" t="s">
        <v>109</v>
      </c>
      <c r="F3" s="25"/>
      <c r="G3" s="163" t="s">
        <v>199</v>
      </c>
    </row>
    <row r="4" spans="1:7" ht="17.399999999999999" thickBot="1">
      <c r="A4" s="134">
        <v>1</v>
      </c>
      <c r="B4" s="135"/>
      <c r="C4" s="234"/>
      <c r="D4" s="11"/>
      <c r="E4" s="94">
        <f>RIGHT(E3,1)+'Personal File'!C12</f>
        <v>2</v>
      </c>
      <c r="F4" s="25"/>
      <c r="G4" s="151" t="s">
        <v>156</v>
      </c>
    </row>
    <row r="5" spans="1:7" ht="16.8">
      <c r="A5" s="134">
        <v>2</v>
      </c>
      <c r="B5" s="135"/>
      <c r="C5" s="234"/>
      <c r="D5" s="11"/>
      <c r="E5" s="95" t="s">
        <v>62</v>
      </c>
      <c r="F5" s="25"/>
      <c r="G5" s="151" t="s">
        <v>118</v>
      </c>
    </row>
    <row r="6" spans="1:7" ht="17.399999999999999" thickBot="1">
      <c r="A6" s="136">
        <v>3</v>
      </c>
      <c r="B6" s="137"/>
      <c r="C6" s="235"/>
      <c r="D6" s="11"/>
      <c r="E6" s="76" t="s">
        <v>110</v>
      </c>
      <c r="F6" s="25"/>
      <c r="G6" s="151" t="s">
        <v>108</v>
      </c>
    </row>
    <row r="7" spans="1:7" ht="18" thickTop="1" thickBot="1">
      <c r="D7" s="11"/>
      <c r="E7" s="96">
        <f>RIGHT(E6,1)+'Personal File'!C11</f>
        <v>7</v>
      </c>
      <c r="F7" s="25"/>
      <c r="G7" s="102" t="s">
        <v>116</v>
      </c>
    </row>
    <row r="8" spans="1:7" ht="16.8">
      <c r="D8" s="11"/>
      <c r="E8" s="97" t="s">
        <v>63</v>
      </c>
      <c r="F8" s="25"/>
      <c r="G8" s="151" t="s">
        <v>119</v>
      </c>
    </row>
    <row r="9" spans="1:7" ht="16.8">
      <c r="D9" s="11"/>
      <c r="E9" s="76" t="s">
        <v>111</v>
      </c>
      <c r="F9" s="25"/>
      <c r="G9" s="151" t="s">
        <v>113</v>
      </c>
    </row>
    <row r="10" spans="1:7" ht="17.399999999999999" thickBot="1">
      <c r="D10" s="11"/>
      <c r="E10" s="98">
        <f>RIGHT(E9,1)+'Personal File'!C14</f>
        <v>3</v>
      </c>
      <c r="F10" s="25"/>
      <c r="G10" s="225" t="s">
        <v>120</v>
      </c>
    </row>
    <row r="11" spans="1:7" ht="18" thickTop="1" thickBot="1">
      <c r="D11" s="11"/>
      <c r="E11" s="25"/>
      <c r="F11" s="25"/>
      <c r="G11" s="151" t="s">
        <v>114</v>
      </c>
    </row>
    <row r="12" spans="1:7" ht="19.2" thickTop="1" thickBot="1">
      <c r="D12" s="11"/>
      <c r="E12" s="99" t="s">
        <v>69</v>
      </c>
      <c r="G12" s="102" t="s">
        <v>154</v>
      </c>
    </row>
    <row r="13" spans="1:7" ht="16.8">
      <c r="D13" s="11"/>
      <c r="E13" s="144" t="s">
        <v>105</v>
      </c>
      <c r="G13" s="102" t="s">
        <v>155</v>
      </c>
    </row>
    <row r="14" spans="1:7" ht="16.8">
      <c r="D14" s="11"/>
      <c r="E14" s="145" t="s">
        <v>106</v>
      </c>
      <c r="G14" s="102" t="s">
        <v>192</v>
      </c>
    </row>
    <row r="15" spans="1:7" ht="18" thickBot="1">
      <c r="D15" s="11"/>
      <c r="E15" s="100" t="s">
        <v>107</v>
      </c>
      <c r="F15" s="101"/>
      <c r="G15" s="102" t="s">
        <v>191</v>
      </c>
    </row>
    <row r="16" spans="1:7" ht="17.399999999999999" thickTop="1">
      <c r="D16" s="11"/>
      <c r="G16" s="102" t="s">
        <v>115</v>
      </c>
    </row>
    <row r="17" spans="4:7" ht="16.8">
      <c r="D17" s="11"/>
      <c r="G17" s="226" t="s">
        <v>153</v>
      </c>
    </row>
    <row r="18" spans="4:7" ht="16.8">
      <c r="D18" s="11"/>
      <c r="G18" s="226" t="s">
        <v>117</v>
      </c>
    </row>
    <row r="19" spans="4:7" ht="16.8">
      <c r="D19" s="11"/>
      <c r="G19" s="151" t="s">
        <v>167</v>
      </c>
    </row>
    <row r="20" spans="4:7" ht="17.399999999999999" thickBot="1">
      <c r="D20" s="11"/>
      <c r="G20" s="224" t="s">
        <v>200</v>
      </c>
    </row>
    <row r="21" spans="4:7" ht="16.2" thickTop="1">
      <c r="D21" s="11"/>
    </row>
    <row r="22" spans="4:7">
      <c r="D22" s="11"/>
    </row>
    <row r="25" spans="4:7">
      <c r="D25" s="11"/>
    </row>
  </sheetData>
  <phoneticPr fontId="0" type="noConversion"/>
  <conditionalFormatting sqref="C3:C6">
    <cfRule type="cellIs" dxfId="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showGridLines="0" workbookViewId="0"/>
  </sheetViews>
  <sheetFormatPr defaultColWidth="13" defaultRowHeight="15.6"/>
  <cols>
    <col min="1" max="1" width="22" style="19" customWidth="1"/>
    <col min="2" max="2" width="8.59765625" style="19" customWidth="1"/>
    <col min="3" max="3" width="6.09765625" style="19" customWidth="1"/>
    <col min="4" max="4" width="8.19921875" style="19" customWidth="1"/>
    <col min="5" max="5" width="8.3984375" style="19" customWidth="1"/>
    <col min="6" max="6" width="8.3984375" style="19" bestFit="1" customWidth="1"/>
    <col min="7" max="10" width="5.59765625" style="19" customWidth="1"/>
    <col min="11" max="11" width="26.59765625" style="19" customWidth="1"/>
    <col min="12" max="16384" width="13" style="1"/>
  </cols>
  <sheetData>
    <row r="1" spans="1:11" ht="23.4" thickBot="1">
      <c r="A1" s="13" t="s">
        <v>18</v>
      </c>
      <c r="B1" s="13"/>
      <c r="C1" s="13"/>
      <c r="D1" s="13"/>
      <c r="E1" s="13"/>
      <c r="F1" s="13"/>
      <c r="G1" s="13"/>
      <c r="H1" s="13"/>
      <c r="I1" s="13"/>
      <c r="J1" s="13"/>
      <c r="K1" s="13"/>
    </row>
    <row r="2" spans="1:11" ht="16.8" thickTop="1" thickBot="1">
      <c r="A2" s="267" t="s">
        <v>3</v>
      </c>
      <c r="B2" s="268" t="s">
        <v>4</v>
      </c>
      <c r="C2" s="268" t="s">
        <v>20</v>
      </c>
      <c r="D2" s="268" t="s">
        <v>21</v>
      </c>
      <c r="E2" s="269" t="s">
        <v>59</v>
      </c>
      <c r="F2" s="268" t="s">
        <v>19</v>
      </c>
      <c r="G2" s="268" t="s">
        <v>22</v>
      </c>
      <c r="H2" s="265" t="s">
        <v>203</v>
      </c>
      <c r="I2" s="266" t="s">
        <v>204</v>
      </c>
      <c r="J2" s="265" t="s">
        <v>79</v>
      </c>
      <c r="K2" s="270" t="s">
        <v>2</v>
      </c>
    </row>
    <row r="3" spans="1:11">
      <c r="A3" s="227" t="s">
        <v>135</v>
      </c>
      <c r="B3" s="14" t="s">
        <v>158</v>
      </c>
      <c r="C3" s="75" t="s">
        <v>57</v>
      </c>
      <c r="D3" s="26" t="s">
        <v>161</v>
      </c>
      <c r="E3" s="26" t="s">
        <v>159</v>
      </c>
      <c r="F3" s="85" t="s">
        <v>160</v>
      </c>
      <c r="G3" s="15">
        <v>1</v>
      </c>
      <c r="H3" s="288" t="str">
        <f>CONCATENATE("+",'Personal File'!$B$8+'Personal File'!$C$10+D3)</f>
        <v>+4</v>
      </c>
      <c r="I3" s="289">
        <f t="shared" ref="I3:I4" ca="1" si="0">RANDBETWEEN(1,20)</f>
        <v>13</v>
      </c>
      <c r="J3" s="290">
        <f t="shared" ref="J3:J5" ca="1" si="1">I3+H3</f>
        <v>17</v>
      </c>
      <c r="K3" s="150"/>
    </row>
    <row r="4" spans="1:11">
      <c r="A4" s="285" t="s">
        <v>233</v>
      </c>
      <c r="B4" s="192" t="s">
        <v>162</v>
      </c>
      <c r="C4" s="286" t="s">
        <v>161</v>
      </c>
      <c r="D4" s="287" t="s">
        <v>161</v>
      </c>
      <c r="E4" s="193" t="s">
        <v>159</v>
      </c>
      <c r="F4" s="194" t="s">
        <v>163</v>
      </c>
      <c r="G4" s="195">
        <v>4</v>
      </c>
      <c r="H4" s="294" t="str">
        <f>CONCATENATE("+",'Personal File'!$B$8+'Personal File'!$C$10+D4)</f>
        <v>+4</v>
      </c>
      <c r="I4" s="295">
        <f t="shared" ca="1" si="0"/>
        <v>12</v>
      </c>
      <c r="J4" s="296">
        <f t="shared" ca="1" si="1"/>
        <v>16</v>
      </c>
      <c r="K4" s="196"/>
    </row>
    <row r="5" spans="1:11" ht="16.2" thickBot="1">
      <c r="A5" s="158"/>
      <c r="B5" s="74"/>
      <c r="C5" s="191"/>
      <c r="D5" s="74"/>
      <c r="E5" s="74"/>
      <c r="F5" s="74"/>
      <c r="G5" s="73"/>
      <c r="H5" s="291" t="str">
        <f>CONCATENATE("+",'Personal File'!$B$8+'Personal File'!$C$10+D5)</f>
        <v>+3</v>
      </c>
      <c r="I5" s="292">
        <f ca="1">RANDBETWEEN(1,20)</f>
        <v>1</v>
      </c>
      <c r="J5" s="293">
        <f t="shared" ca="1" si="1"/>
        <v>4</v>
      </c>
      <c r="K5" s="164"/>
    </row>
    <row r="6" spans="1:11" ht="6" customHeight="1" thickTop="1" thickBot="1"/>
    <row r="7" spans="1:11" ht="16.8" thickTop="1" thickBot="1">
      <c r="A7" s="267" t="s">
        <v>6</v>
      </c>
      <c r="B7" s="268" t="s">
        <v>7</v>
      </c>
      <c r="C7" s="268" t="s">
        <v>20</v>
      </c>
      <c r="D7" s="268" t="s">
        <v>21</v>
      </c>
      <c r="E7" s="269" t="s">
        <v>59</v>
      </c>
      <c r="F7" s="268" t="s">
        <v>8</v>
      </c>
      <c r="G7" s="268" t="s">
        <v>22</v>
      </c>
      <c r="H7" s="265" t="s">
        <v>203</v>
      </c>
      <c r="I7" s="266" t="s">
        <v>204</v>
      </c>
      <c r="J7" s="265" t="s">
        <v>79</v>
      </c>
      <c r="K7" s="270" t="s">
        <v>2</v>
      </c>
    </row>
    <row r="8" spans="1:11" ht="16.2" thickBot="1">
      <c r="A8" s="16" t="s">
        <v>134</v>
      </c>
      <c r="B8" s="17" t="s">
        <v>162</v>
      </c>
      <c r="C8" s="42" t="s">
        <v>57</v>
      </c>
      <c r="D8" s="42" t="s">
        <v>161</v>
      </c>
      <c r="E8" s="17" t="s">
        <v>164</v>
      </c>
      <c r="F8" s="42" t="s">
        <v>201</v>
      </c>
      <c r="G8" s="20">
        <v>3</v>
      </c>
      <c r="H8" s="264" t="str">
        <f>CONCATENATE("+",'Personal File'!$B$8+'Personal File'!$C$11+D8)</f>
        <v>+5</v>
      </c>
      <c r="I8" s="274">
        <f ca="1">RANDBETWEEN(1,20)</f>
        <v>18</v>
      </c>
      <c r="J8" s="275">
        <f t="shared" ref="J8" ca="1" si="2">I8+H8</f>
        <v>23</v>
      </c>
      <c r="K8" s="18"/>
    </row>
    <row r="9" spans="1:11" ht="6" customHeight="1" thickTop="1" thickBot="1">
      <c r="D9" s="21"/>
      <c r="E9" s="21"/>
      <c r="G9" s="22"/>
      <c r="H9" s="22"/>
      <c r="I9" s="22"/>
      <c r="J9" s="22"/>
    </row>
    <row r="10" spans="1:11" ht="16.8" thickTop="1" thickBot="1">
      <c r="A10" s="267" t="s">
        <v>64</v>
      </c>
      <c r="B10" s="268" t="s">
        <v>12</v>
      </c>
      <c r="C10" s="268" t="s">
        <v>29</v>
      </c>
      <c r="D10" s="268" t="s">
        <v>79</v>
      </c>
      <c r="E10" s="268" t="s">
        <v>80</v>
      </c>
      <c r="F10" s="268" t="s">
        <v>81</v>
      </c>
      <c r="G10" s="268" t="s">
        <v>22</v>
      </c>
      <c r="H10" s="273" t="s">
        <v>2</v>
      </c>
      <c r="I10" s="276"/>
      <c r="J10" s="276"/>
      <c r="K10" s="277"/>
    </row>
    <row r="11" spans="1:11">
      <c r="A11" s="23" t="s">
        <v>165</v>
      </c>
      <c r="B11" s="228">
        <v>4</v>
      </c>
      <c r="C11" s="228">
        <v>4</v>
      </c>
      <c r="D11" s="228">
        <v>-2</v>
      </c>
      <c r="E11" s="229">
        <v>0.2</v>
      </c>
      <c r="F11" s="228" t="s">
        <v>196</v>
      </c>
      <c r="G11" s="55">
        <v>25</v>
      </c>
      <c r="H11" s="297"/>
      <c r="I11" s="298"/>
      <c r="J11" s="298"/>
      <c r="K11" s="299"/>
    </row>
    <row r="12" spans="1:11" ht="16.2" thickBot="1">
      <c r="A12" s="16"/>
      <c r="B12" s="17"/>
      <c r="C12" s="17"/>
      <c r="D12" s="17"/>
      <c r="E12" s="17"/>
      <c r="F12" s="17"/>
      <c r="G12" s="20"/>
      <c r="H12" s="278"/>
      <c r="I12" s="279"/>
      <c r="J12" s="279"/>
      <c r="K12" s="280"/>
    </row>
    <row r="13" spans="1:11" ht="6.75" customHeight="1" thickTop="1" thickBot="1"/>
    <row r="14" spans="1:11" ht="16.8" thickTop="1" thickBot="1">
      <c r="A14" s="24" t="s">
        <v>9</v>
      </c>
      <c r="B14" s="22">
        <f>SUM(G3:G15)</f>
        <v>36.200000000000003</v>
      </c>
      <c r="D14" s="271" t="s">
        <v>65</v>
      </c>
      <c r="E14" s="272"/>
      <c r="F14" s="273" t="s">
        <v>5</v>
      </c>
      <c r="G14" s="268" t="s">
        <v>22</v>
      </c>
      <c r="H14" s="265" t="s">
        <v>203</v>
      </c>
      <c r="I14" s="273" t="s">
        <v>2</v>
      </c>
      <c r="J14" s="276"/>
      <c r="K14" s="277"/>
    </row>
    <row r="15" spans="1:11" ht="16.2" thickBot="1">
      <c r="A15" s="24"/>
      <c r="B15" s="22"/>
      <c r="D15" s="70" t="s">
        <v>157</v>
      </c>
      <c r="E15" s="71"/>
      <c r="F15" s="72">
        <v>32</v>
      </c>
      <c r="G15" s="73">
        <f>F15/10</f>
        <v>3.2</v>
      </c>
      <c r="H15" s="281" t="s">
        <v>205</v>
      </c>
      <c r="I15" s="282"/>
      <c r="J15" s="283"/>
      <c r="K15" s="284"/>
    </row>
    <row r="16" spans="1:11" ht="16.2" thickTop="1"/>
  </sheetData>
  <phoneticPr fontId="0" type="noConversion"/>
  <conditionalFormatting sqref="I3:I5">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
  <sheetViews>
    <sheetView showGridLines="0" workbookViewId="0"/>
  </sheetViews>
  <sheetFormatPr defaultColWidth="13" defaultRowHeight="15.6"/>
  <cols>
    <col min="1" max="1" width="24.19921875" style="19" customWidth="1"/>
    <col min="2" max="2" width="5.59765625" style="22" bestFit="1" customWidth="1"/>
    <col min="3" max="4" width="26.59765625" style="1" customWidth="1"/>
    <col min="5" max="16384" width="13" style="1"/>
  </cols>
  <sheetData>
    <row r="1" spans="1:4" ht="23.4" thickBot="1">
      <c r="A1" s="13" t="s">
        <v>70</v>
      </c>
      <c r="B1" s="106"/>
      <c r="C1" s="13"/>
      <c r="D1" s="13"/>
    </row>
    <row r="2" spans="1:4" s="19" customFormat="1" ht="16.2" thickBot="1">
      <c r="A2" s="107" t="s">
        <v>71</v>
      </c>
      <c r="B2" s="108" t="s">
        <v>72</v>
      </c>
      <c r="C2" s="109" t="s">
        <v>73</v>
      </c>
      <c r="D2" s="110" t="s">
        <v>74</v>
      </c>
    </row>
    <row r="3" spans="1:4">
      <c r="A3" s="115" t="s">
        <v>128</v>
      </c>
      <c r="B3" s="116">
        <v>1</v>
      </c>
      <c r="C3" s="113"/>
      <c r="D3" s="114"/>
    </row>
    <row r="4" spans="1:4">
      <c r="A4" s="111" t="s">
        <v>139</v>
      </c>
      <c r="B4" s="112">
        <v>2</v>
      </c>
      <c r="C4" s="197"/>
      <c r="D4" s="114"/>
    </row>
    <row r="5" spans="1:4">
      <c r="A5" s="115" t="s">
        <v>146</v>
      </c>
      <c r="B5" s="116">
        <v>4</v>
      </c>
      <c r="C5" s="117"/>
      <c r="D5" s="118"/>
    </row>
    <row r="6" spans="1:4" ht="16.2" thickBot="1">
      <c r="A6" s="119"/>
      <c r="B6" s="120"/>
      <c r="C6" s="121"/>
      <c r="D6" s="122"/>
    </row>
    <row r="7" spans="1:4" ht="24" thickTop="1" thickBot="1">
      <c r="A7" s="13" t="s">
        <v>75</v>
      </c>
      <c r="B7" s="123"/>
      <c r="C7" s="13"/>
      <c r="D7" s="124"/>
    </row>
    <row r="8" spans="1:4" ht="16.2" thickBot="1">
      <c r="A8" s="107" t="s">
        <v>71</v>
      </c>
      <c r="B8" s="108" t="s">
        <v>72</v>
      </c>
      <c r="C8" s="109" t="s">
        <v>73</v>
      </c>
      <c r="D8" s="110" t="s">
        <v>74</v>
      </c>
    </row>
    <row r="9" spans="1:4">
      <c r="A9" s="115" t="s">
        <v>127</v>
      </c>
      <c r="B9" s="131">
        <v>2</v>
      </c>
      <c r="C9" s="113"/>
      <c r="D9" s="114"/>
    </row>
    <row r="10" spans="1:4">
      <c r="A10" s="111" t="s">
        <v>131</v>
      </c>
      <c r="B10" s="131">
        <v>1</v>
      </c>
      <c r="C10" s="113"/>
      <c r="D10" s="114"/>
    </row>
    <row r="11" spans="1:4">
      <c r="A11" s="111" t="s">
        <v>132</v>
      </c>
      <c r="B11" s="131">
        <v>2</v>
      </c>
      <c r="C11" s="113"/>
      <c r="D11" s="114"/>
    </row>
    <row r="12" spans="1:4">
      <c r="A12" s="111" t="s">
        <v>136</v>
      </c>
      <c r="B12" s="112">
        <v>2</v>
      </c>
      <c r="C12" s="113"/>
      <c r="D12" s="114"/>
    </row>
    <row r="13" spans="1:4">
      <c r="A13" s="115" t="s">
        <v>149</v>
      </c>
      <c r="B13" s="116">
        <v>0</v>
      </c>
      <c r="C13" s="113"/>
      <c r="D13" s="114"/>
    </row>
    <row r="14" spans="1:4">
      <c r="A14" s="115" t="s">
        <v>150</v>
      </c>
      <c r="B14" s="116">
        <v>1</v>
      </c>
      <c r="C14" s="113"/>
      <c r="D14" s="114"/>
    </row>
    <row r="15" spans="1:4">
      <c r="A15" s="111" t="s">
        <v>140</v>
      </c>
      <c r="B15" s="112">
        <v>5</v>
      </c>
      <c r="C15" s="113"/>
      <c r="D15" s="114"/>
    </row>
    <row r="16" spans="1:4">
      <c r="A16" s="115" t="s">
        <v>141</v>
      </c>
      <c r="B16" s="116">
        <v>1</v>
      </c>
      <c r="C16" s="117"/>
      <c r="D16" s="118"/>
    </row>
    <row r="17" spans="1:4">
      <c r="A17" s="115" t="s">
        <v>143</v>
      </c>
      <c r="B17" s="116">
        <v>3</v>
      </c>
      <c r="C17" s="117"/>
      <c r="D17" s="118"/>
    </row>
    <row r="18" spans="1:4">
      <c r="A18" s="115" t="s">
        <v>193</v>
      </c>
      <c r="B18" s="116">
        <v>1</v>
      </c>
      <c r="C18" s="117"/>
      <c r="D18" s="118"/>
    </row>
    <row r="19" spans="1:4" ht="16.2" thickBot="1">
      <c r="A19" s="119"/>
      <c r="B19" s="120"/>
      <c r="C19" s="121"/>
      <c r="D19" s="122"/>
    </row>
    <row r="20" spans="1:4" ht="24" thickTop="1" thickBot="1">
      <c r="A20" s="10" t="s">
        <v>76</v>
      </c>
      <c r="B20" s="22">
        <f>SUM(B3:B19)</f>
        <v>25</v>
      </c>
      <c r="C20" s="125" t="s">
        <v>85</v>
      </c>
      <c r="D20" s="124"/>
    </row>
    <row r="21" spans="1:4" s="19" customFormat="1" ht="16.2" thickBot="1">
      <c r="A21" s="107" t="s">
        <v>71</v>
      </c>
      <c r="B21" s="108" t="s">
        <v>72</v>
      </c>
      <c r="C21" s="109" t="s">
        <v>73</v>
      </c>
      <c r="D21" s="110" t="s">
        <v>74</v>
      </c>
    </row>
    <row r="22" spans="1:4">
      <c r="A22" s="111"/>
      <c r="B22" s="112"/>
      <c r="C22" s="152"/>
      <c r="D22" s="153"/>
    </row>
    <row r="23" spans="1:4">
      <c r="A23" s="111"/>
      <c r="B23" s="112"/>
      <c r="C23" s="154"/>
      <c r="D23" s="155"/>
    </row>
    <row r="24" spans="1:4">
      <c r="A24" s="111"/>
      <c r="B24" s="112"/>
      <c r="C24" s="154"/>
      <c r="D24" s="155"/>
    </row>
    <row r="25" spans="1:4">
      <c r="A25" s="111"/>
      <c r="B25" s="112"/>
      <c r="C25" s="154"/>
      <c r="D25" s="155"/>
    </row>
    <row r="26" spans="1:4" ht="16.2" thickBot="1">
      <c r="A26" s="119"/>
      <c r="B26" s="120"/>
      <c r="C26" s="156"/>
      <c r="D26" s="157"/>
    </row>
    <row r="27" spans="1:4" ht="24" thickTop="1" thickBot="1">
      <c r="A27" s="10" t="s">
        <v>77</v>
      </c>
      <c r="B27" s="22">
        <f>SUM(B22:B26)</f>
        <v>0</v>
      </c>
      <c r="C27" s="125" t="s">
        <v>166</v>
      </c>
      <c r="D27" s="124"/>
    </row>
    <row r="28" spans="1:4" ht="16.2" thickBot="1">
      <c r="A28" s="107" t="s">
        <v>71</v>
      </c>
      <c r="B28" s="108" t="s">
        <v>72</v>
      </c>
      <c r="C28" s="109" t="s">
        <v>73</v>
      </c>
      <c r="D28" s="110" t="s">
        <v>74</v>
      </c>
    </row>
    <row r="29" spans="1:4">
      <c r="A29" s="128" t="s">
        <v>145</v>
      </c>
      <c r="B29" s="131">
        <v>25</v>
      </c>
      <c r="C29" s="132"/>
      <c r="D29" s="127"/>
    </row>
    <row r="30" spans="1:4">
      <c r="A30" s="111" t="s">
        <v>137</v>
      </c>
      <c r="B30" s="112">
        <v>5</v>
      </c>
      <c r="C30" s="132"/>
      <c r="D30" s="127"/>
    </row>
    <row r="31" spans="1:4">
      <c r="A31" s="111" t="s">
        <v>130</v>
      </c>
      <c r="B31" s="131">
        <v>5</v>
      </c>
      <c r="C31" s="132"/>
      <c r="D31" s="127"/>
    </row>
    <row r="32" spans="1:4">
      <c r="A32" s="111" t="s">
        <v>147</v>
      </c>
      <c r="B32" s="131">
        <v>4</v>
      </c>
      <c r="C32" s="132"/>
      <c r="D32" s="127"/>
    </row>
    <row r="33" spans="1:4">
      <c r="A33" s="128" t="s">
        <v>129</v>
      </c>
      <c r="B33" s="131">
        <v>4</v>
      </c>
      <c r="C33" s="132"/>
      <c r="D33" s="127"/>
    </row>
    <row r="34" spans="1:4">
      <c r="A34" s="128" t="s">
        <v>133</v>
      </c>
      <c r="B34" s="131">
        <v>5</v>
      </c>
      <c r="C34" s="132"/>
      <c r="D34" s="127"/>
    </row>
    <row r="35" spans="1:4">
      <c r="A35" s="128" t="s">
        <v>144</v>
      </c>
      <c r="B35" s="131">
        <v>20</v>
      </c>
      <c r="C35" s="132"/>
      <c r="D35" s="127"/>
    </row>
    <row r="36" spans="1:4">
      <c r="A36" s="111" t="s">
        <v>138</v>
      </c>
      <c r="B36" s="112">
        <v>8</v>
      </c>
      <c r="C36" s="132"/>
      <c r="D36" s="127"/>
    </row>
    <row r="37" spans="1:4">
      <c r="A37" s="115" t="s">
        <v>148</v>
      </c>
      <c r="B37" s="116">
        <v>10</v>
      </c>
      <c r="C37" s="132"/>
      <c r="D37" s="127"/>
    </row>
    <row r="38" spans="1:4" ht="16.2" thickBot="1">
      <c r="A38" s="119" t="s">
        <v>142</v>
      </c>
      <c r="B38" s="120">
        <v>4</v>
      </c>
      <c r="C38" s="121"/>
      <c r="D38" s="122"/>
    </row>
    <row r="39" spans="1:4" ht="24" thickTop="1" thickBot="1">
      <c r="A39" s="10" t="s">
        <v>78</v>
      </c>
      <c r="B39" s="22">
        <f>SUM(B29:B38)</f>
        <v>90</v>
      </c>
      <c r="C39" s="125" t="s">
        <v>82</v>
      </c>
      <c r="D39" s="124"/>
    </row>
    <row r="40" spans="1:4" s="19" customFormat="1" ht="16.2" thickBot="1">
      <c r="A40" s="107" t="s">
        <v>71</v>
      </c>
      <c r="B40" s="108" t="s">
        <v>72</v>
      </c>
      <c r="C40" s="109" t="s">
        <v>73</v>
      </c>
      <c r="D40" s="110" t="s">
        <v>74</v>
      </c>
    </row>
    <row r="41" spans="1:4">
      <c r="A41" s="128"/>
      <c r="B41" s="129"/>
      <c r="C41" s="130"/>
      <c r="D41" s="126"/>
    </row>
    <row r="42" spans="1:4">
      <c r="A42" s="128"/>
      <c r="B42" s="131"/>
      <c r="C42" s="132"/>
      <c r="D42" s="127"/>
    </row>
    <row r="43" spans="1:4">
      <c r="A43" s="111"/>
      <c r="B43" s="112"/>
      <c r="C43" s="132"/>
      <c r="D43" s="127"/>
    </row>
    <row r="44" spans="1:4">
      <c r="A44" s="128"/>
      <c r="B44" s="131"/>
      <c r="C44" s="132"/>
      <c r="D44" s="127"/>
    </row>
    <row r="45" spans="1:4">
      <c r="A45" s="128"/>
      <c r="B45" s="131"/>
      <c r="C45" s="132"/>
      <c r="D45" s="127"/>
    </row>
    <row r="46" spans="1:4">
      <c r="A46" s="128"/>
      <c r="B46" s="131"/>
      <c r="C46" s="132"/>
      <c r="D46" s="127"/>
    </row>
    <row r="47" spans="1:4">
      <c r="A47" s="128"/>
      <c r="B47" s="131"/>
      <c r="C47" s="132"/>
      <c r="D47" s="127"/>
    </row>
    <row r="48" spans="1:4">
      <c r="A48" s="128"/>
      <c r="B48" s="131"/>
      <c r="C48" s="132"/>
      <c r="D48" s="127"/>
    </row>
    <row r="49" spans="1:4">
      <c r="A49" s="128"/>
      <c r="B49" s="131"/>
      <c r="C49" s="132"/>
      <c r="D49" s="127"/>
    </row>
    <row r="50" spans="1:4" ht="16.2" thickBot="1">
      <c r="A50" s="119"/>
      <c r="B50" s="120"/>
      <c r="C50" s="121"/>
      <c r="D50" s="122"/>
    </row>
    <row r="51" spans="1:4" ht="16.2" thickTop="1"/>
    <row r="52" spans="1:4">
      <c r="A52"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2008-10-25T01:39:44Z</cp:lastPrinted>
  <dcterms:created xsi:type="dcterms:W3CDTF">2000-10-24T15:39:59Z</dcterms:created>
  <dcterms:modified xsi:type="dcterms:W3CDTF">2020-03-07T13:34:22Z</dcterms:modified>
</cp:coreProperties>
</file>