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Loreseekers\"/>
    </mc:Choice>
  </mc:AlternateContent>
  <xr:revisionPtr revIDLastSave="0" documentId="13_ncr:1_{DF3CAE04-FB29-4E1B-9AC3-FDBA2DC045A8}" xr6:coauthVersionLast="47" xr6:coauthVersionMax="47" xr10:uidLastSave="{00000000-0000-0000-0000-000000000000}"/>
  <bookViews>
    <workbookView xWindow="-108" yWindow="-108" windowWidth="23256" windowHeight="13176" tabRatio="498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  <c r="D6" i="1"/>
  <c r="D5" i="1"/>
  <c r="D4" i="1"/>
  <c r="D3" i="1"/>
  <c r="D2" i="1"/>
  <c r="W8" i="5" l="1"/>
  <c r="AB8" i="5" s="1"/>
  <c r="AC8" i="5" s="1"/>
  <c r="W7" i="5"/>
  <c r="AB7" i="5" s="1"/>
  <c r="AC7" i="5" s="1"/>
  <c r="W12" i="5"/>
  <c r="AB12" i="5" s="1"/>
  <c r="AC12" i="5" s="1"/>
  <c r="K15" i="9"/>
  <c r="N15" i="9" s="1"/>
  <c r="J15" i="9"/>
  <c r="K14" i="9"/>
  <c r="N14" i="9" s="1"/>
  <c r="J14" i="9"/>
  <c r="K13" i="9"/>
  <c r="N13" i="9" s="1"/>
  <c r="J13" i="9"/>
  <c r="W6" i="5"/>
  <c r="AB6" i="5" s="1"/>
  <c r="AC6" i="5" s="1"/>
  <c r="L14" i="9" l="1"/>
  <c r="L13" i="9"/>
  <c r="L15" i="9"/>
  <c r="J18" i="10"/>
  <c r="K18" i="10" s="1"/>
  <c r="M18" i="10" s="1"/>
  <c r="W11" i="5" l="1"/>
  <c r="AB11" i="5" s="1"/>
  <c r="AC11" i="5" s="1"/>
  <c r="W10" i="5"/>
  <c r="AB10" i="5" s="1"/>
  <c r="AC10" i="5" s="1"/>
  <c r="W9" i="5"/>
  <c r="AB9" i="5" s="1"/>
  <c r="AC9" i="5" s="1"/>
  <c r="W5" i="5" l="1"/>
  <c r="W4" i="5"/>
  <c r="W3" i="5"/>
  <c r="W2" i="5"/>
  <c r="J8" i="10" l="1"/>
  <c r="K8" i="10" s="1"/>
  <c r="M8" i="10" s="1"/>
  <c r="J19" i="10"/>
  <c r="K19" i="10" s="1"/>
  <c r="M19" i="10" s="1"/>
  <c r="K10" i="9" l="1"/>
  <c r="N10" i="9" s="1"/>
  <c r="J10" i="9"/>
  <c r="K9" i="9"/>
  <c r="N9" i="9" s="1"/>
  <c r="J9" i="9"/>
  <c r="K8" i="9"/>
  <c r="N8" i="9" s="1"/>
  <c r="J8" i="9"/>
  <c r="E7" i="1"/>
  <c r="K4" i="9"/>
  <c r="N4" i="9" s="1"/>
  <c r="J4" i="9"/>
  <c r="K3" i="9"/>
  <c r="N3" i="9" s="1"/>
  <c r="J3" i="9"/>
  <c r="K2" i="9"/>
  <c r="N2" i="9" s="1"/>
  <c r="J2" i="9"/>
  <c r="L10" i="9" l="1"/>
  <c r="L9" i="9"/>
  <c r="L8" i="9"/>
  <c r="L2" i="9"/>
  <c r="L3" i="9"/>
  <c r="L4" i="9"/>
  <c r="K7" i="9"/>
  <c r="N7" i="9" s="1"/>
  <c r="J7" i="9"/>
  <c r="K6" i="9"/>
  <c r="N6" i="9" s="1"/>
  <c r="J6" i="9"/>
  <c r="K5" i="9"/>
  <c r="N5" i="9" s="1"/>
  <c r="J5" i="9"/>
  <c r="L7" i="9" l="1"/>
  <c r="L6" i="9"/>
  <c r="L5" i="9"/>
  <c r="K12" i="9" l="1"/>
  <c r="N12" i="9" s="1"/>
  <c r="J12" i="9"/>
  <c r="J11" i="9"/>
  <c r="K11" i="9"/>
  <c r="N11" i="9" s="1"/>
  <c r="L12" i="9" l="1"/>
  <c r="L11" i="9"/>
  <c r="AB2" i="5"/>
  <c r="AC2" i="5" s="1"/>
  <c r="AB3" i="5" l="1"/>
  <c r="AC3" i="5" s="1"/>
  <c r="AB5" i="5"/>
  <c r="D2" i="7"/>
  <c r="J4" i="7"/>
  <c r="K4" i="7" s="1"/>
  <c r="J3" i="7"/>
  <c r="K3" i="7" s="1"/>
  <c r="J2" i="7"/>
  <c r="K2" i="7" s="1"/>
  <c r="J15" i="10"/>
  <c r="K15" i="10" s="1"/>
  <c r="M15" i="10" s="1"/>
  <c r="E4" i="1" l="1"/>
  <c r="E2" i="1"/>
  <c r="AC5" i="5"/>
  <c r="AB4" i="5"/>
  <c r="AC4" i="5" s="1"/>
  <c r="E3" i="1" l="1"/>
  <c r="D9" i="1"/>
  <c r="E6" i="1" l="1"/>
  <c r="E5" i="1"/>
  <c r="D4" i="7" l="1"/>
  <c r="E4" i="7" s="1"/>
  <c r="D3" i="7"/>
  <c r="E3" i="7" s="1"/>
  <c r="E2" i="7"/>
  <c r="J2" i="10" l="1"/>
  <c r="K2" i="10" s="1"/>
  <c r="M2" i="10" s="1"/>
  <c r="J9" i="10" l="1"/>
  <c r="K9" i="10" s="1"/>
  <c r="M9" i="10" s="1"/>
  <c r="J7" i="10"/>
  <c r="K7" i="10" s="1"/>
  <c r="M7" i="10" s="1"/>
  <c r="J6" i="10"/>
  <c r="K6" i="10" s="1"/>
  <c r="M6" i="10" s="1"/>
  <c r="J3" i="10" l="1"/>
  <c r="K3" i="10" s="1"/>
  <c r="J17" i="10" l="1"/>
  <c r="K17" i="10" s="1"/>
  <c r="M17" i="10" s="1"/>
  <c r="J11" i="10" l="1"/>
  <c r="K11" i="10" s="1"/>
  <c r="M11" i="10"/>
  <c r="J10" i="10"/>
  <c r="K10" i="10" s="1"/>
  <c r="M10" i="10" s="1"/>
  <c r="L9" i="4" l="1"/>
  <c r="L8" i="4"/>
  <c r="L6" i="4"/>
  <c r="L7" i="4"/>
  <c r="L5" i="4"/>
  <c r="L4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5" i="10" l="1"/>
  <c r="K5" i="10" s="1"/>
  <c r="M5" i="10" s="1"/>
  <c r="J13" i="10" l="1"/>
  <c r="K13" i="10" s="1"/>
  <c r="M13" i="10" s="1"/>
  <c r="J12" i="10"/>
  <c r="K12" i="10" s="1"/>
  <c r="M12" i="10" s="1"/>
  <c r="J7" i="1" l="1"/>
  <c r="N8" i="1"/>
  <c r="I7" i="1" l="1"/>
  <c r="I9" i="1" s="1"/>
  <c r="M13" i="1" s="1"/>
  <c r="I10" i="1" l="1"/>
  <c r="M15" i="1"/>
  <c r="M14" i="1" l="1"/>
  <c r="I8" i="1"/>
  <c r="J14" i="10"/>
  <c r="K14" i="10" s="1"/>
  <c r="M14" i="10" s="1"/>
  <c r="J16" i="10"/>
  <c r="K16" i="10" s="1"/>
  <c r="M16" i="10" s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10" i="1" l="1"/>
  <c r="M8" i="1"/>
  <c r="M9" i="1"/>
  <c r="M3" i="10" l="1"/>
  <c r="J4" i="10" l="1"/>
  <c r="K4" i="10" s="1"/>
  <c r="M4" i="10" s="1"/>
  <c r="T1" i="10" l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7" i="1" l="1"/>
</calcChain>
</file>

<file path=xl/sharedStrings.xml><?xml version="1.0" encoding="utf-8"?>
<sst xmlns="http://schemas.openxmlformats.org/spreadsheetml/2006/main" count="286" uniqueCount="119">
  <si>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</si>
  <si>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</si>
  <si>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</si>
  <si>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</si>
  <si>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</si>
  <si>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</si>
  <si>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</si>
  <si>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</si>
  <si>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</si>
  <si>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</si>
  <si>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</si>
  <si>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</si>
  <si>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</si>
  <si>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</si>
  <si>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</si>
  <si>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</si>
  <si>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</si>
  <si>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</si>
  <si>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</si>
  <si>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</si>
  <si>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</si>
  <si>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</si>
  <si>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</si>
  <si>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</si>
  <si>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</si>
  <si>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</si>
  <si>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</si>
  <si>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</si>
  <si>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</si>
  <si>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</si>
  <si>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</si>
  <si>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</si>
  <si>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</si>
  <si>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</si>
  <si>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</si>
  <si>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</si>
  <si>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</si>
  <si>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</si>
  <si>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</si>
  <si>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</si>
  <si>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</si>
  <si>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</si>
  <si>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</si>
  <si>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</si>
  <si>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</si>
  <si>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</si>
  <si>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</si>
  <si>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</si>
  <si>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</si>
  <si>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</si>
  <si>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</si>
  <si>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</si>
  <si>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</si>
  <si>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</si>
  <si>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</si>
  <si>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</si>
  <si>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</si>
  <si>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</si>
  <si>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</si>
  <si>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</si>
  <si>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</si>
  <si>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</si>
  <si>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</si>
  <si>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</si>
  <si>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</si>
  <si>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</si>
  <si>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</si>
  <si>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</si>
  <si>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</si>
  <si>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</si>
  <si>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</si>
  <si>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</si>
  <si>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</si>
  <si>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</si>
  <si>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</si>
  <si>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</si>
  <si>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</si>
  <si>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</si>
  <si>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</si>
  <si>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</si>
  <si>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</si>
  <si>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Threat</t>
  </si>
  <si>
    <t>Crit</t>
  </si>
  <si>
    <t>Notes</t>
  </si>
  <si>
    <t>Total Score</t>
  </si>
  <si>
    <t>Dex Mod+</t>
  </si>
  <si>
    <t>Str Mod+</t>
  </si>
  <si>
    <t>1 hr/lvl</t>
  </si>
  <si>
    <t>10 min/lvl</t>
  </si>
  <si>
    <t>1 min/lvl</t>
  </si>
  <si>
    <t>1 rnd/lvl</t>
  </si>
  <si>
    <t>Specific Time</t>
  </si>
  <si>
    <t>Avg. ECL/CR</t>
  </si>
  <si>
    <t>Party</t>
  </si>
  <si>
    <t>Time @ Round 1</t>
  </si>
  <si>
    <t>Current Time</t>
  </si>
  <si>
    <t>Result</t>
  </si>
  <si>
    <t>Speed</t>
  </si>
  <si>
    <t>7d</t>
  </si>
  <si>
    <t>8d</t>
  </si>
  <si>
    <t>9d</t>
  </si>
  <si>
    <t>10d</t>
  </si>
  <si>
    <t>Ranged / Finesse</t>
  </si>
  <si>
    <t>Claudius</t>
  </si>
  <si>
    <t>Cloistered Cleric</t>
  </si>
  <si>
    <t>Urban Ranger</t>
  </si>
  <si>
    <t>Party Composition</t>
  </si>
  <si>
    <t>Enemy</t>
  </si>
  <si>
    <t>Conjured Creature</t>
  </si>
  <si>
    <t>enemy</t>
  </si>
  <si>
    <t>conjured</t>
  </si>
  <si>
    <t>Amelia</t>
  </si>
  <si>
    <t>Nyrinn</t>
  </si>
  <si>
    <t>Ogden</t>
  </si>
  <si>
    <t>Nyrin</t>
  </si>
  <si>
    <t>Rogue-Beguiler</t>
  </si>
  <si>
    <t>Favored Soul</t>
  </si>
  <si>
    <t>Nylinn</t>
  </si>
  <si>
    <t>20’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</si>
</sst>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sz val="12"/>
      <name val="Times New Roman"/>
      <family val="1"/>
    </font>
    <font>
      <b/>
      <sz val="12"/>
      <color theme="1"/>
      <name val="Calibri Light"/>
      <family val="2"/>
    </font>
    <font>
      <b/>
      <sz val="12"/>
      <color rgb="FFFFCC00"/>
      <name val="Calibri Light"/>
      <family val="2"/>
    </font>
    <font>
      <sz val="12"/>
      <color theme="1"/>
      <name val="Calibri Light"/>
      <family val="2"/>
    </font>
    <font>
      <sz val="12"/>
      <color rgb="FFFFCC00"/>
      <name val="Calibri Light"/>
      <family val="2"/>
    </font>
    <font>
      <b/>
      <sz val="12"/>
      <color theme="0"/>
      <name val="Calibri Light"/>
      <family val="2"/>
    </font>
    <font>
      <sz val="12"/>
      <color theme="0"/>
      <name val="Calibri Light"/>
      <family val="2"/>
    </font>
    <font>
      <i/>
      <sz val="12"/>
      <color theme="1"/>
      <name val="Calibri Light"/>
      <family val="2"/>
    </font>
    <font>
      <sz val="20"/>
      <color theme="1"/>
      <name val="Calibri Light"/>
      <family val="2"/>
    </font>
    <font>
      <sz val="12"/>
      <name val="Calibri Light"/>
      <family val="2"/>
    </font>
    <font>
      <sz val="12"/>
      <color rgb="FFFFFF00"/>
      <name val="Calibri Light"/>
      <family val="2"/>
    </font>
    <font>
      <b/>
      <sz val="12"/>
      <color rgb="FFFF33CC"/>
      <name val="Calibri Light"/>
      <family val="2"/>
    </font>
    <font>
      <b/>
      <sz val="12"/>
      <color rgb="FFFF0000"/>
      <name val="Calibri Light"/>
      <family val="2"/>
    </font>
    <font>
      <b/>
      <sz val="12"/>
      <name val="Calibri Light"/>
      <family val="2"/>
    </font>
    <font>
      <sz val="12"/>
      <color rgb="FFFF0000"/>
      <name val="Calibri Light"/>
      <family val="2"/>
    </font>
    <font>
      <i/>
      <sz val="12"/>
      <color theme="0" tint="-0.499984740745262"/>
      <name val="Calibri Light"/>
      <family val="2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002060"/>
        <bgColor indexed="64"/>
      </patternFill>
    </fill>
  </fills>
  <borders count="61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6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4" fillId="0" borderId="0"/>
    <xf numFmtId="0" fontId="5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2" fillId="0" borderId="0"/>
  </cellStyleXfs>
  <cellXfs count="192">
    <xf numFmtId="0" fontId="0" fillId="0" borderId="0" xfId="0"/>
    <xf numFmtId="0" fontId="6" fillId="23" borderId="25" xfId="11" applyNumberFormat="1" applyFont="1" applyFill="1" applyBorder="1" applyAlignment="1">
      <alignment horizontal="center" vertical="center" shrinkToFit="1"/>
    </xf>
    <xf numFmtId="0" fontId="6" fillId="20" borderId="25" xfId="11" applyNumberFormat="1" applyFont="1" applyFill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25" borderId="31" xfId="0" applyFont="1" applyFill="1" applyBorder="1" applyAlignment="1">
      <alignment horizontal="center" vertical="center"/>
    </xf>
    <xf numFmtId="0" fontId="7" fillId="25" borderId="30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Continuous" vertical="center" wrapText="1"/>
    </xf>
    <xf numFmtId="0" fontId="11" fillId="3" borderId="30" xfId="0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13" fillId="5" borderId="41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4" fillId="5" borderId="36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7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14" fillId="5" borderId="46" xfId="0" applyFont="1" applyFill="1" applyBorder="1" applyAlignment="1">
      <alignment horizontal="center" vertical="center"/>
    </xf>
    <xf numFmtId="0" fontId="14" fillId="5" borderId="35" xfId="0" applyFont="1" applyFill="1" applyBorder="1" applyAlignment="1">
      <alignment horizontal="center" vertical="center"/>
    </xf>
    <xf numFmtId="0" fontId="14" fillId="5" borderId="4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37" xfId="0" quotePrefix="1" applyFont="1" applyFill="1" applyBorder="1" applyAlignment="1">
      <alignment vertical="center"/>
    </xf>
    <xf numFmtId="0" fontId="13" fillId="5" borderId="36" xfId="0" applyFont="1" applyFill="1" applyBorder="1" applyAlignment="1">
      <alignment horizontal="right" vertical="center"/>
    </xf>
    <xf numFmtId="1" fontId="14" fillId="5" borderId="0" xfId="0" applyNumberFormat="1" applyFont="1" applyFill="1" applyAlignment="1">
      <alignment horizontal="center" vertical="center"/>
    </xf>
    <xf numFmtId="0" fontId="13" fillId="5" borderId="37" xfId="0" applyFont="1" applyFill="1" applyBorder="1" applyAlignment="1">
      <alignment horizontal="center" vertical="center"/>
    </xf>
    <xf numFmtId="164" fontId="11" fillId="3" borderId="0" xfId="0" applyNumberFormat="1" applyFont="1" applyFill="1" applyAlignment="1">
      <alignment horizontal="center" vertical="center"/>
    </xf>
    <xf numFmtId="164" fontId="14" fillId="5" borderId="0" xfId="0" applyNumberFormat="1" applyFont="1" applyFill="1" applyAlignment="1">
      <alignment horizontal="center" vertical="center"/>
    </xf>
    <xf numFmtId="0" fontId="9" fillId="3" borderId="38" xfId="0" applyFont="1" applyFill="1" applyBorder="1" applyAlignment="1">
      <alignment horizontal="right" vertical="center"/>
    </xf>
    <xf numFmtId="164" fontId="11" fillId="3" borderId="39" xfId="0" applyNumberFormat="1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3" fillId="5" borderId="38" xfId="0" applyFont="1" applyFill="1" applyBorder="1" applyAlignment="1">
      <alignment horizontal="right" vertical="center"/>
    </xf>
    <xf numFmtId="1" fontId="14" fillId="5" borderId="39" xfId="0" applyNumberFormat="1" applyFont="1" applyFill="1" applyBorder="1" applyAlignment="1">
      <alignment horizontal="center" vertical="center"/>
    </xf>
    <xf numFmtId="0" fontId="14" fillId="5" borderId="40" xfId="0" applyFont="1" applyFill="1" applyBorder="1" applyAlignment="1">
      <alignment horizontal="center" vertical="center"/>
    </xf>
    <xf numFmtId="0" fontId="11" fillId="0" borderId="0" xfId="0" applyFont="1" applyAlignment="1">
      <alignment horizontal="centerContinuous" vertical="center"/>
    </xf>
    <xf numFmtId="0" fontId="15" fillId="0" borderId="0" xfId="0" applyFont="1" applyAlignment="1">
      <alignment horizontal="right" vertical="center"/>
    </xf>
    <xf numFmtId="1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5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19" borderId="50" xfId="0" applyFont="1" applyFill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/>
    </xf>
    <xf numFmtId="0" fontId="13" fillId="26" borderId="50" xfId="0" applyFont="1" applyFill="1" applyBorder="1" applyAlignment="1">
      <alignment horizontal="center" vertical="center" wrapText="1"/>
    </xf>
    <xf numFmtId="20" fontId="16" fillId="0" borderId="49" xfId="0" applyNumberFormat="1" applyFont="1" applyBorder="1" applyAlignment="1">
      <alignment horizontal="center" vertical="center"/>
    </xf>
    <xf numFmtId="0" fontId="9" fillId="27" borderId="50" xfId="0" applyFont="1" applyFill="1" applyBorder="1" applyAlignment="1">
      <alignment horizontal="center" vertical="center" wrapText="1"/>
    </xf>
    <xf numFmtId="0" fontId="17" fillId="7" borderId="25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51" xfId="0" applyFont="1" applyBorder="1" applyAlignment="1">
      <alignment horizontal="center" vertical="center"/>
    </xf>
    <xf numFmtId="0" fontId="17" fillId="28" borderId="25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8" fillId="9" borderId="25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24" borderId="33" xfId="0" applyFont="1" applyFill="1" applyBorder="1" applyAlignment="1">
      <alignment horizontal="center" vertical="center" wrapText="1"/>
    </xf>
    <xf numFmtId="0" fontId="13" fillId="5" borderId="33" xfId="0" applyFont="1" applyFill="1" applyBorder="1" applyAlignment="1">
      <alignment horizontal="center" vertical="center" wrapText="1"/>
    </xf>
    <xf numFmtId="0" fontId="9" fillId="25" borderId="33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9" fillId="7" borderId="33" xfId="0" applyFont="1" applyFill="1" applyBorder="1" applyAlignment="1">
      <alignment horizontal="center" vertical="center" wrapText="1"/>
    </xf>
    <xf numFmtId="0" fontId="11" fillId="25" borderId="30" xfId="0" applyFont="1" applyFill="1" applyBorder="1" applyAlignment="1">
      <alignment horizontal="center" vertical="center"/>
    </xf>
    <xf numFmtId="0" fontId="11" fillId="24" borderId="30" xfId="0" applyFont="1" applyFill="1" applyBorder="1" applyAlignment="1">
      <alignment horizontal="center" vertical="center"/>
    </xf>
    <xf numFmtId="0" fontId="11" fillId="7" borderId="30" xfId="0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0" fontId="14" fillId="5" borderId="31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25" borderId="31" xfId="0" applyFont="1" applyFill="1" applyBorder="1" applyAlignment="1">
      <alignment horizontal="center" vertical="center"/>
    </xf>
    <xf numFmtId="0" fontId="11" fillId="24" borderId="31" xfId="0" applyFont="1" applyFill="1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11" fillId="7" borderId="31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wrapText="1"/>
    </xf>
    <xf numFmtId="0" fontId="17" fillId="7" borderId="30" xfId="0" applyFont="1" applyFill="1" applyBorder="1" applyAlignment="1">
      <alignment horizontal="center" vertical="center"/>
    </xf>
    <xf numFmtId="0" fontId="11" fillId="0" borderId="30" xfId="0" quotePrefix="1" applyFont="1" applyBorder="1" applyAlignment="1">
      <alignment horizontal="center" vertical="center" wrapText="1"/>
    </xf>
    <xf numFmtId="0" fontId="17" fillId="7" borderId="31" xfId="0" applyFont="1" applyFill="1" applyBorder="1" applyAlignment="1">
      <alignment horizontal="center" vertical="center"/>
    </xf>
    <xf numFmtId="0" fontId="11" fillId="0" borderId="31" xfId="0" quotePrefix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9" fillId="0" borderId="31" xfId="0" applyFont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4" fillId="5" borderId="56" xfId="0" applyFont="1" applyFill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2" fillId="9" borderId="56" xfId="0" applyFont="1" applyFill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20" borderId="17" xfId="0" applyFont="1" applyFill="1" applyBorder="1" applyAlignment="1">
      <alignment horizontal="center" vertical="center"/>
    </xf>
    <xf numFmtId="0" fontId="9" fillId="19" borderId="15" xfId="0" applyFont="1" applyFill="1" applyBorder="1" applyAlignment="1">
      <alignment horizontal="center" vertical="center"/>
    </xf>
    <xf numFmtId="0" fontId="13" fillId="21" borderId="20" xfId="0" applyFont="1" applyFill="1" applyBorder="1" applyAlignment="1">
      <alignment horizontal="center" vertical="center"/>
    </xf>
    <xf numFmtId="0" fontId="19" fillId="9" borderId="23" xfId="0" applyFont="1" applyFill="1" applyBorder="1" applyAlignment="1">
      <alignment horizontal="center" vertical="center" wrapText="1"/>
    </xf>
    <xf numFmtId="0" fontId="9" fillId="13" borderId="17" xfId="0" applyFont="1" applyFill="1" applyBorder="1" applyAlignment="1">
      <alignment horizontal="centerContinuous" vertical="center" wrapText="1"/>
    </xf>
    <xf numFmtId="0" fontId="9" fillId="13" borderId="20" xfId="0" applyFont="1" applyFill="1" applyBorder="1" applyAlignment="1">
      <alignment horizontal="centerContinuous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22" borderId="15" xfId="0" applyFont="1" applyFill="1" applyBorder="1" applyAlignment="1">
      <alignment horizontal="center" vertical="center" wrapText="1"/>
    </xf>
    <xf numFmtId="0" fontId="9" fillId="12" borderId="15" xfId="0" applyFont="1" applyFill="1" applyBorder="1" applyAlignment="1">
      <alignment horizontal="center" vertical="center" wrapText="1"/>
    </xf>
    <xf numFmtId="0" fontId="9" fillId="13" borderId="15" xfId="0" applyFont="1" applyFill="1" applyBorder="1" applyAlignment="1">
      <alignment horizontal="center" vertical="center" wrapText="1"/>
    </xf>
    <xf numFmtId="0" fontId="9" fillId="14" borderId="15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9" fillId="15" borderId="16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0" fillId="16" borderId="27" xfId="0" applyFont="1" applyFill="1" applyBorder="1" applyAlignment="1">
      <alignment horizontal="center" vertical="center" wrapText="1"/>
    </xf>
    <xf numFmtId="0" fontId="9" fillId="20" borderId="23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17" borderId="23" xfId="0" applyFont="1" applyFill="1" applyBorder="1" applyAlignment="1">
      <alignment horizontal="center" vertical="center" wrapText="1"/>
    </xf>
    <xf numFmtId="0" fontId="9" fillId="18" borderId="2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21" fillId="20" borderId="18" xfId="0" applyFont="1" applyFill="1" applyBorder="1" applyAlignment="1">
      <alignment horizontal="center" vertical="center"/>
    </xf>
    <xf numFmtId="0" fontId="21" fillId="19" borderId="8" xfId="0" applyFont="1" applyFill="1" applyBorder="1" applyAlignment="1">
      <alignment horizontal="center" vertical="center"/>
    </xf>
    <xf numFmtId="0" fontId="13" fillId="21" borderId="21" xfId="0" applyFont="1" applyFill="1" applyBorder="1" applyAlignment="1">
      <alignment horizontal="center" vertical="center"/>
    </xf>
    <xf numFmtId="0" fontId="19" fillId="9" borderId="25" xfId="0" applyFont="1" applyFill="1" applyBorder="1" applyAlignment="1">
      <alignment horizontal="center" vertical="center"/>
    </xf>
    <xf numFmtId="0" fontId="11" fillId="13" borderId="18" xfId="0" quotePrefix="1" applyFont="1" applyFill="1" applyBorder="1" applyAlignment="1">
      <alignment horizontal="center" vertical="center"/>
    </xf>
    <xf numFmtId="0" fontId="11" fillId="13" borderId="21" xfId="0" applyFont="1" applyFill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/>
    </xf>
    <xf numFmtId="0" fontId="11" fillId="12" borderId="8" xfId="0" applyFont="1" applyFill="1" applyBorder="1" applyAlignment="1">
      <alignment horizontal="center"/>
    </xf>
    <xf numFmtId="0" fontId="11" fillId="13" borderId="5" xfId="0" applyFont="1" applyFill="1" applyBorder="1" applyAlignment="1">
      <alignment horizontal="center" vertical="center"/>
    </xf>
    <xf numFmtId="0" fontId="11" fillId="14" borderId="5" xfId="0" applyFont="1" applyFill="1" applyBorder="1" applyAlignment="1">
      <alignment horizontal="center" vertical="center"/>
    </xf>
    <xf numFmtId="0" fontId="11" fillId="10" borderId="5" xfId="0" applyFont="1" applyFill="1" applyBorder="1" applyAlignment="1">
      <alignment horizontal="center" vertical="center"/>
    </xf>
    <xf numFmtId="0" fontId="11" fillId="15" borderId="13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22" fillId="16" borderId="57" xfId="0" applyFont="1" applyFill="1" applyBorder="1" applyAlignment="1">
      <alignment horizontal="center" vertical="center"/>
    </xf>
    <xf numFmtId="0" fontId="11" fillId="20" borderId="25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17" borderId="25" xfId="0" applyFont="1" applyFill="1" applyBorder="1" applyAlignment="1">
      <alignment horizontal="center" vertical="center"/>
    </xf>
    <xf numFmtId="1" fontId="11" fillId="18" borderId="44" xfId="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11" fillId="14" borderId="8" xfId="0" applyFont="1" applyFill="1" applyBorder="1" applyAlignment="1">
      <alignment horizontal="center" vertical="center"/>
    </xf>
    <xf numFmtId="0" fontId="11" fillId="10" borderId="8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9" fillId="7" borderId="25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1" fillId="15" borderId="54" xfId="0" applyFont="1" applyFill="1" applyBorder="1" applyAlignment="1">
      <alignment horizontal="center" vertical="center"/>
    </xf>
    <xf numFmtId="0" fontId="22" fillId="16" borderId="28" xfId="0" applyFont="1" applyFill="1" applyBorder="1" applyAlignment="1">
      <alignment horizontal="center" vertical="center"/>
    </xf>
    <xf numFmtId="0" fontId="11" fillId="7" borderId="60" xfId="0" applyFont="1" applyFill="1" applyBorder="1" applyAlignment="1">
      <alignment horizontal="center" vertical="center"/>
    </xf>
    <xf numFmtId="0" fontId="11" fillId="8" borderId="60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23" fillId="1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53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54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21" fillId="2" borderId="10" xfId="1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horizontal="center" vertical="center"/>
    </xf>
    <xf numFmtId="0" fontId="17" fillId="2" borderId="55" xfId="1" applyFont="1" applyFill="1" applyBorder="1" applyAlignment="1">
      <alignment horizontal="center" vertical="center"/>
    </xf>
    <xf numFmtId="0" fontId="17" fillId="2" borderId="12" xfId="1" applyFont="1" applyFill="1" applyBorder="1" applyAlignment="1">
      <alignment horizontal="center" vertical="center"/>
    </xf>
    <xf numFmtId="0" fontId="10" fillId="29" borderId="35" xfId="0" applyFont="1" applyFill="1" applyBorder="1" applyAlignment="1">
      <alignment horizontal="center" vertical="center"/>
    </xf>
    <xf numFmtId="0" fontId="12" fillId="29" borderId="30" xfId="0" applyFont="1" applyFill="1" applyBorder="1" applyAlignment="1">
      <alignment horizontal="center" vertical="center"/>
    </xf>
    <xf numFmtId="0" fontId="14" fillId="30" borderId="25" xfId="0" applyFont="1" applyFill="1" applyBorder="1" applyAlignment="1">
      <alignment horizontal="center" vertical="center"/>
    </xf>
  </cellXfs>
  <cellStyles count="16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Normal 7 2" xfId="15" xr:uid="{308BE696-6BC6-48F2-BC4E-2078877A043F}"/>
    <cellStyle name="Percent" xfId="11" builtinId="5"/>
    <cellStyle name="Percent 2" xfId="6" xr:uid="{00000000-0005-0000-0000-00000B000000}"/>
    <cellStyle name="Percent 2 2" xfId="8" xr:uid="{00000000-0005-0000-0000-00000C000000}"/>
  </cellStyles>
  <dxfs count="20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color rgb="FFFFFF00"/>
      </font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F9361B1D-D1BD-4DC0-B49C-78CB4C899C2E}"/>
  </tableStyles>
  <colors>
    <mruColors>
      <color rgb="FF9900FF"/>
      <color rgb="FF00FFFF"/>
      <color rgb="FF99FF99"/>
      <color rgb="FFFF66FF"/>
      <color rgb="FF0000FF"/>
      <color rgb="FF00FF00"/>
      <color rgb="FFFF6600"/>
      <color rgb="FFFF0066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9</c:v>
                </c:pt>
                <c:pt idx="6">
                  <c:v>14</c:v>
                </c:pt>
                <c:pt idx="7">
                  <c:v>13</c:v>
                </c:pt>
                <c:pt idx="8">
                  <c:v>20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7</c:v>
                </c:pt>
                <c:pt idx="2">
                  <c:v>4</c:v>
                </c:pt>
                <c:pt idx="3">
                  <c:v>11</c:v>
                </c:pt>
                <c:pt idx="4">
                  <c:v>18</c:v>
                </c:pt>
                <c:pt idx="5">
                  <c:v>15</c:v>
                </c:pt>
                <c:pt idx="6">
                  <c:v>19</c:v>
                </c:pt>
                <c:pt idx="7">
                  <c:v>18</c:v>
                </c:pt>
                <c:pt idx="8">
                  <c:v>18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6</c:v>
                </c:pt>
                <c:pt idx="1">
                  <c:v>4</c:v>
                </c:pt>
                <c:pt idx="2">
                  <c:v>11</c:v>
                </c:pt>
                <c:pt idx="3">
                  <c:v>15</c:v>
                </c:pt>
                <c:pt idx="4">
                  <c:v>18</c:v>
                </c:pt>
                <c:pt idx="5">
                  <c:v>26</c:v>
                </c:pt>
                <c:pt idx="6">
                  <c:v>31</c:v>
                </c:pt>
                <c:pt idx="7">
                  <c:v>24</c:v>
                </c:pt>
                <c:pt idx="8">
                  <c:v>21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21</c:v>
                </c:pt>
                <c:pt idx="4">
                  <c:v>14</c:v>
                </c:pt>
                <c:pt idx="5">
                  <c:v>25</c:v>
                </c:pt>
                <c:pt idx="6">
                  <c:v>31</c:v>
                </c:pt>
                <c:pt idx="7">
                  <c:v>30</c:v>
                </c:pt>
                <c:pt idx="8">
                  <c:v>45</c:v>
                </c:pt>
                <c:pt idx="9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1</c:v>
                </c:pt>
                <c:pt idx="1">
                  <c:v>9</c:v>
                </c:pt>
                <c:pt idx="2">
                  <c:v>16</c:v>
                </c:pt>
                <c:pt idx="3">
                  <c:v>30</c:v>
                </c:pt>
                <c:pt idx="4">
                  <c:v>31</c:v>
                </c:pt>
                <c:pt idx="5">
                  <c:v>36</c:v>
                </c:pt>
                <c:pt idx="6">
                  <c:v>43</c:v>
                </c:pt>
                <c:pt idx="7">
                  <c:v>50</c:v>
                </c:pt>
                <c:pt idx="8">
                  <c:v>66</c:v>
                </c:pt>
                <c:pt idx="9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</c:v>
                </c:pt>
                <c:pt idx="1">
                  <c:v>16</c:v>
                </c:pt>
                <c:pt idx="2">
                  <c:v>18</c:v>
                </c:pt>
                <c:pt idx="3">
                  <c:v>28</c:v>
                </c:pt>
                <c:pt idx="4">
                  <c:v>42</c:v>
                </c:pt>
                <c:pt idx="5">
                  <c:v>45</c:v>
                </c:pt>
                <c:pt idx="6">
                  <c:v>62</c:v>
                </c:pt>
                <c:pt idx="7">
                  <c:v>47</c:v>
                </c:pt>
                <c:pt idx="8">
                  <c:v>75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9</c:v>
                </c:pt>
                <c:pt idx="1">
                  <c:v>15</c:v>
                </c:pt>
                <c:pt idx="2">
                  <c:v>30</c:v>
                </c:pt>
                <c:pt idx="3">
                  <c:v>50</c:v>
                </c:pt>
                <c:pt idx="4">
                  <c:v>62</c:v>
                </c:pt>
                <c:pt idx="5">
                  <c:v>75</c:v>
                </c:pt>
                <c:pt idx="6">
                  <c:v>57</c:v>
                </c:pt>
                <c:pt idx="7">
                  <c:v>87</c:v>
                </c:pt>
                <c:pt idx="8">
                  <c:v>70</c:v>
                </c:pt>
                <c:pt idx="9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6</c:v>
                </c:pt>
                <c:pt idx="3">
                  <c:v>6</c:v>
                </c:pt>
                <c:pt idx="4">
                  <c:v>1</c:v>
                </c:pt>
                <c:pt idx="5">
                  <c:v>1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16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8</c:v>
                </c:pt>
                <c:pt idx="1">
                  <c:v>4</c:v>
                </c:pt>
                <c:pt idx="2">
                  <c:v>11</c:v>
                </c:pt>
                <c:pt idx="3">
                  <c:v>5</c:v>
                </c:pt>
                <c:pt idx="4">
                  <c:v>16</c:v>
                </c:pt>
                <c:pt idx="5">
                  <c:v>18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10</c:v>
                </c:pt>
                <c:pt idx="1">
                  <c:v>11</c:v>
                </c:pt>
                <c:pt idx="2">
                  <c:v>15</c:v>
                </c:pt>
                <c:pt idx="3">
                  <c:v>21</c:v>
                </c:pt>
                <c:pt idx="4">
                  <c:v>30</c:v>
                </c:pt>
                <c:pt idx="5">
                  <c:v>28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18</c:v>
                </c:pt>
                <c:pt idx="2">
                  <c:v>18</c:v>
                </c:pt>
                <c:pt idx="3">
                  <c:v>14</c:v>
                </c:pt>
                <c:pt idx="4">
                  <c:v>31</c:v>
                </c:pt>
                <c:pt idx="5">
                  <c:v>42</c:v>
                </c:pt>
                <c:pt idx="6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9</c:v>
                </c:pt>
                <c:pt idx="1">
                  <c:v>15</c:v>
                </c:pt>
                <c:pt idx="2">
                  <c:v>26</c:v>
                </c:pt>
                <c:pt idx="3">
                  <c:v>25</c:v>
                </c:pt>
                <c:pt idx="4">
                  <c:v>36</c:v>
                </c:pt>
                <c:pt idx="5">
                  <c:v>45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14</c:v>
                </c:pt>
                <c:pt idx="1">
                  <c:v>19</c:v>
                </c:pt>
                <c:pt idx="2">
                  <c:v>31</c:v>
                </c:pt>
                <c:pt idx="3">
                  <c:v>31</c:v>
                </c:pt>
                <c:pt idx="4">
                  <c:v>43</c:v>
                </c:pt>
                <c:pt idx="5">
                  <c:v>62</c:v>
                </c:pt>
                <c:pt idx="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13</c:v>
                </c:pt>
                <c:pt idx="1">
                  <c:v>18</c:v>
                </c:pt>
                <c:pt idx="2">
                  <c:v>24</c:v>
                </c:pt>
                <c:pt idx="3">
                  <c:v>30</c:v>
                </c:pt>
                <c:pt idx="4">
                  <c:v>50</c:v>
                </c:pt>
                <c:pt idx="5">
                  <c:v>47</c:v>
                </c:pt>
                <c:pt idx="6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20</c:v>
                </c:pt>
                <c:pt idx="1">
                  <c:v>18</c:v>
                </c:pt>
                <c:pt idx="2">
                  <c:v>21</c:v>
                </c:pt>
                <c:pt idx="3">
                  <c:v>45</c:v>
                </c:pt>
                <c:pt idx="4">
                  <c:v>66</c:v>
                </c:pt>
                <c:pt idx="5">
                  <c:v>75</c:v>
                </c:pt>
                <c:pt idx="6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22</c:v>
                </c:pt>
                <c:pt idx="1">
                  <c:v>23</c:v>
                </c:pt>
                <c:pt idx="2">
                  <c:v>43</c:v>
                </c:pt>
                <c:pt idx="3">
                  <c:v>48</c:v>
                </c:pt>
                <c:pt idx="4">
                  <c:v>54</c:v>
                </c:pt>
                <c:pt idx="5">
                  <c:v>52</c:v>
                </c:pt>
                <c:pt idx="6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9</c:v>
                </c:pt>
                <c:pt idx="6">
                  <c:v>14</c:v>
                </c:pt>
                <c:pt idx="7">
                  <c:v>13</c:v>
                </c:pt>
                <c:pt idx="8">
                  <c:v>20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7</c:v>
                </c:pt>
                <c:pt idx="2">
                  <c:v>4</c:v>
                </c:pt>
                <c:pt idx="3">
                  <c:v>11</c:v>
                </c:pt>
                <c:pt idx="4">
                  <c:v>18</c:v>
                </c:pt>
                <c:pt idx="5">
                  <c:v>15</c:v>
                </c:pt>
                <c:pt idx="6">
                  <c:v>19</c:v>
                </c:pt>
                <c:pt idx="7">
                  <c:v>18</c:v>
                </c:pt>
                <c:pt idx="8">
                  <c:v>18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6</c:v>
                </c:pt>
                <c:pt idx="1">
                  <c:v>4</c:v>
                </c:pt>
                <c:pt idx="2">
                  <c:v>11</c:v>
                </c:pt>
                <c:pt idx="3">
                  <c:v>15</c:v>
                </c:pt>
                <c:pt idx="4">
                  <c:v>18</c:v>
                </c:pt>
                <c:pt idx="5">
                  <c:v>26</c:v>
                </c:pt>
                <c:pt idx="6">
                  <c:v>31</c:v>
                </c:pt>
                <c:pt idx="7">
                  <c:v>24</c:v>
                </c:pt>
                <c:pt idx="8">
                  <c:v>21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21</c:v>
                </c:pt>
                <c:pt idx="4">
                  <c:v>14</c:v>
                </c:pt>
                <c:pt idx="5">
                  <c:v>25</c:v>
                </c:pt>
                <c:pt idx="6">
                  <c:v>31</c:v>
                </c:pt>
                <c:pt idx="7">
                  <c:v>30</c:v>
                </c:pt>
                <c:pt idx="8">
                  <c:v>45</c:v>
                </c:pt>
                <c:pt idx="9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1</c:v>
                </c:pt>
                <c:pt idx="1">
                  <c:v>9</c:v>
                </c:pt>
                <c:pt idx="2">
                  <c:v>16</c:v>
                </c:pt>
                <c:pt idx="3">
                  <c:v>30</c:v>
                </c:pt>
                <c:pt idx="4">
                  <c:v>31</c:v>
                </c:pt>
                <c:pt idx="5">
                  <c:v>36</c:v>
                </c:pt>
                <c:pt idx="6">
                  <c:v>43</c:v>
                </c:pt>
                <c:pt idx="7">
                  <c:v>50</c:v>
                </c:pt>
                <c:pt idx="8">
                  <c:v>66</c:v>
                </c:pt>
                <c:pt idx="9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</c:v>
                </c:pt>
                <c:pt idx="1">
                  <c:v>16</c:v>
                </c:pt>
                <c:pt idx="2">
                  <c:v>18</c:v>
                </c:pt>
                <c:pt idx="3">
                  <c:v>28</c:v>
                </c:pt>
                <c:pt idx="4">
                  <c:v>42</c:v>
                </c:pt>
                <c:pt idx="5">
                  <c:v>45</c:v>
                </c:pt>
                <c:pt idx="6">
                  <c:v>62</c:v>
                </c:pt>
                <c:pt idx="7">
                  <c:v>47</c:v>
                </c:pt>
                <c:pt idx="8">
                  <c:v>75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9</c:v>
                </c:pt>
                <c:pt idx="1">
                  <c:v>15</c:v>
                </c:pt>
                <c:pt idx="2">
                  <c:v>30</c:v>
                </c:pt>
                <c:pt idx="3">
                  <c:v>50</c:v>
                </c:pt>
                <c:pt idx="4">
                  <c:v>62</c:v>
                </c:pt>
                <c:pt idx="5">
                  <c:v>75</c:v>
                </c:pt>
                <c:pt idx="6">
                  <c:v>57</c:v>
                </c:pt>
                <c:pt idx="7">
                  <c:v>87</c:v>
                </c:pt>
                <c:pt idx="8">
                  <c:v>70</c:v>
                </c:pt>
                <c:pt idx="9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showGridLines="0" tabSelected="1" zoomScaleNormal="100" workbookViewId="0"/>
  </sheetViews>
  <sheetFormatPr defaultRowHeight="15.6" x14ac:dyDescent="0.3"/>
  <cols>
    <col min="1" max="1" width="9.69921875" style="14" bestFit="1" customWidth="1"/>
    <col min="2" max="2" width="6.3984375" style="35" bestFit="1" customWidth="1"/>
    <col min="3" max="3" width="8.796875" style="35" bestFit="1" customWidth="1"/>
    <col min="4" max="4" width="4.19921875" style="35" bestFit="1" customWidth="1"/>
    <col min="5" max="5" width="10.59765625" style="35" customWidth="1"/>
    <col min="6" max="6" width="6.296875" style="35" bestFit="1" customWidth="1"/>
    <col min="7" max="7" width="3" style="14" customWidth="1"/>
    <col min="8" max="8" width="14.796875" style="14" bestFit="1" customWidth="1"/>
    <col min="9" max="9" width="4.09765625" style="14" bestFit="1" customWidth="1"/>
    <col min="10" max="10" width="17.296875" style="14" bestFit="1" customWidth="1"/>
    <col min="11" max="11" width="3" style="14" customWidth="1"/>
    <col min="12" max="12" width="18.69921875" style="14" bestFit="1" customWidth="1"/>
    <col min="13" max="13" width="4.09765625" style="14" bestFit="1" customWidth="1"/>
    <col min="14" max="14" width="15.69921875" style="14" bestFit="1" customWidth="1"/>
    <col min="15" max="16384" width="8.796875" style="14"/>
  </cols>
  <sheetData>
    <row r="1" spans="1:14" s="9" customFormat="1" ht="31.8" thickBot="1" x14ac:dyDescent="0.35">
      <c r="A1" s="7" t="s">
        <v>0</v>
      </c>
      <c r="B1" s="7" t="s">
        <v>1</v>
      </c>
      <c r="C1" s="7" t="s">
        <v>2</v>
      </c>
      <c r="D1" s="189" t="s">
        <v>3</v>
      </c>
      <c r="E1" s="8" t="s">
        <v>4</v>
      </c>
      <c r="F1" s="7" t="s">
        <v>97</v>
      </c>
      <c r="H1" s="10" t="s">
        <v>106</v>
      </c>
      <c r="I1" s="10"/>
      <c r="J1" s="10"/>
      <c r="K1" s="10"/>
      <c r="L1" s="10" t="s">
        <v>80</v>
      </c>
      <c r="M1" s="10"/>
      <c r="N1" s="10"/>
    </row>
    <row r="2" spans="1:14" ht="16.8" thickTop="1" thickBot="1" x14ac:dyDescent="0.35">
      <c r="A2" s="11" t="s">
        <v>113</v>
      </c>
      <c r="B2" s="11">
        <v>1</v>
      </c>
      <c r="C2" s="12">
        <v>2</v>
      </c>
      <c r="D2" s="190">
        <f t="shared" ref="D2:D7" ca="1" si="0">RANDBETWEEN(1,20)</f>
        <v>10</v>
      </c>
      <c r="E2" s="12">
        <f ca="1">SUM(C2:D2)</f>
        <v>12</v>
      </c>
      <c r="F2" s="12" t="s">
        <v>118</v>
      </c>
      <c r="H2" s="15" t="s">
        <v>0</v>
      </c>
      <c r="I2" s="16" t="s">
        <v>20</v>
      </c>
      <c r="J2" s="17" t="s">
        <v>63</v>
      </c>
      <c r="L2" s="18" t="s">
        <v>0</v>
      </c>
      <c r="M2" s="19" t="s">
        <v>20</v>
      </c>
      <c r="N2" s="20" t="s">
        <v>63</v>
      </c>
    </row>
    <row r="3" spans="1:14" x14ac:dyDescent="0.3">
      <c r="A3" s="11" t="s">
        <v>111</v>
      </c>
      <c r="B3" s="11">
        <v>1</v>
      </c>
      <c r="C3" s="12">
        <v>2</v>
      </c>
      <c r="D3" s="190">
        <f t="shared" ca="1" si="0"/>
        <v>18</v>
      </c>
      <c r="E3" s="12">
        <f ca="1">SUM(C3:D3)</f>
        <v>20</v>
      </c>
      <c r="F3" s="12" t="s">
        <v>5</v>
      </c>
      <c r="H3" s="21" t="s">
        <v>111</v>
      </c>
      <c r="I3" s="11">
        <v>2</v>
      </c>
      <c r="J3" s="22" t="s">
        <v>115</v>
      </c>
      <c r="L3" s="23" t="s">
        <v>107</v>
      </c>
      <c r="M3" s="24">
        <v>1</v>
      </c>
      <c r="N3" s="25"/>
    </row>
    <row r="4" spans="1:14" x14ac:dyDescent="0.3">
      <c r="A4" s="11" t="s">
        <v>103</v>
      </c>
      <c r="B4" s="11">
        <v>1</v>
      </c>
      <c r="C4" s="12">
        <v>1</v>
      </c>
      <c r="D4" s="190">
        <f t="shared" ca="1" si="0"/>
        <v>5</v>
      </c>
      <c r="E4" s="12">
        <f ca="1">SUM(C4:D4)</f>
        <v>6</v>
      </c>
      <c r="F4" s="12" t="s">
        <v>5</v>
      </c>
      <c r="H4" s="21" t="s">
        <v>103</v>
      </c>
      <c r="I4" s="11">
        <v>2</v>
      </c>
      <c r="J4" s="22" t="s">
        <v>104</v>
      </c>
      <c r="L4" s="23"/>
      <c r="M4" s="24"/>
      <c r="N4" s="25"/>
    </row>
    <row r="5" spans="1:14" x14ac:dyDescent="0.3">
      <c r="A5" s="11" t="s">
        <v>112</v>
      </c>
      <c r="B5" s="11">
        <v>1</v>
      </c>
      <c r="C5" s="12">
        <v>1</v>
      </c>
      <c r="D5" s="190">
        <f t="shared" ca="1" si="0"/>
        <v>20</v>
      </c>
      <c r="E5" s="12">
        <f ca="1">SUM(C5:D5)</f>
        <v>21</v>
      </c>
      <c r="F5" s="12" t="s">
        <v>5</v>
      </c>
      <c r="H5" s="21" t="s">
        <v>114</v>
      </c>
      <c r="I5" s="11">
        <v>2</v>
      </c>
      <c r="J5" s="22" t="s">
        <v>116</v>
      </c>
      <c r="L5" s="23"/>
      <c r="M5" s="24"/>
      <c r="N5" s="25"/>
    </row>
    <row r="6" spans="1:14" ht="16.2" thickBot="1" x14ac:dyDescent="0.35">
      <c r="A6" s="24"/>
      <c r="B6" s="24">
        <v>2</v>
      </c>
      <c r="C6" s="12"/>
      <c r="D6" s="190">
        <f t="shared" ca="1" si="0"/>
        <v>7</v>
      </c>
      <c r="E6" s="12">
        <f ca="1">SUM(C6:D6)</f>
        <v>7</v>
      </c>
      <c r="F6" s="12" t="s">
        <v>5</v>
      </c>
      <c r="H6" s="26" t="s">
        <v>113</v>
      </c>
      <c r="I6" s="27">
        <v>2</v>
      </c>
      <c r="J6" s="28" t="s">
        <v>105</v>
      </c>
      <c r="L6" s="23"/>
      <c r="M6" s="24"/>
      <c r="N6" s="25"/>
    </row>
    <row r="7" spans="1:14" ht="16.2" thickBot="1" x14ac:dyDescent="0.35">
      <c r="A7" s="24"/>
      <c r="B7" s="24">
        <v>2</v>
      </c>
      <c r="C7" s="12"/>
      <c r="D7" s="190">
        <f t="shared" ca="1" si="0"/>
        <v>8</v>
      </c>
      <c r="E7" s="12">
        <f ca="1">SUM(C7:D7)</f>
        <v>8</v>
      </c>
      <c r="F7" s="12" t="s">
        <v>5</v>
      </c>
      <c r="H7" s="29" t="s">
        <v>21</v>
      </c>
      <c r="I7" s="30">
        <f>SUM(I3:I6)</f>
        <v>8</v>
      </c>
      <c r="J7" s="31" t="str">
        <f>CONCATENATE("Average Level: ",ROUND(AVERAGE(I3:I6),0))</f>
        <v>Average Level: 2</v>
      </c>
      <c r="L7" s="32"/>
      <c r="M7" s="33"/>
      <c r="N7" s="34"/>
    </row>
    <row r="8" spans="1:14" x14ac:dyDescent="0.3">
      <c r="H8" s="29" t="s">
        <v>22</v>
      </c>
      <c r="I8" s="30">
        <f>COUNT(I3:I6)</f>
        <v>4</v>
      </c>
      <c r="J8" s="36"/>
      <c r="L8" s="37" t="s">
        <v>21</v>
      </c>
      <c r="M8" s="38">
        <f>SUM(M3:M7)</f>
        <v>1</v>
      </c>
      <c r="N8" s="39" t="str">
        <f>CONCATENATE("Average Level: ",ROUND(AVERAGE(M3:M7),0))</f>
        <v>Average Level: 1</v>
      </c>
    </row>
    <row r="9" spans="1:14" x14ac:dyDescent="0.3">
      <c r="D9" s="190">
        <f ca="1">RANDBETWEEN(1,20)</f>
        <v>13</v>
      </c>
      <c r="H9" s="29" t="s">
        <v>24</v>
      </c>
      <c r="I9" s="40">
        <f>I7/4</f>
        <v>2</v>
      </c>
      <c r="J9" s="22" t="s">
        <v>25</v>
      </c>
      <c r="L9" s="37" t="s">
        <v>92</v>
      </c>
      <c r="M9" s="41">
        <f>AVERAGE(M3:M7)</f>
        <v>1</v>
      </c>
      <c r="N9" s="25"/>
    </row>
    <row r="10" spans="1:14" ht="16.2" thickBot="1" x14ac:dyDescent="0.35">
      <c r="H10" s="42" t="s">
        <v>26</v>
      </c>
      <c r="I10" s="43">
        <f>I9*2</f>
        <v>4</v>
      </c>
      <c r="J10" s="44" t="s">
        <v>27</v>
      </c>
      <c r="L10" s="45" t="s">
        <v>22</v>
      </c>
      <c r="M10" s="46">
        <f>COUNT(M3:M7)</f>
        <v>1</v>
      </c>
      <c r="N10" s="47"/>
    </row>
    <row r="11" spans="1:14" ht="16.2" thickTop="1" x14ac:dyDescent="0.3"/>
    <row r="12" spans="1:14" x14ac:dyDescent="0.3">
      <c r="N12" s="48"/>
    </row>
    <row r="13" spans="1:14" x14ac:dyDescent="0.3">
      <c r="L13" s="49" t="s">
        <v>28</v>
      </c>
      <c r="M13" s="50">
        <f>I9</f>
        <v>2</v>
      </c>
      <c r="N13" s="48"/>
    </row>
    <row r="14" spans="1:14" x14ac:dyDescent="0.3">
      <c r="L14" s="49" t="s">
        <v>29</v>
      </c>
      <c r="M14" s="50">
        <f>I10</f>
        <v>4</v>
      </c>
      <c r="N14" s="48"/>
    </row>
    <row r="15" spans="1:14" x14ac:dyDescent="0.3">
      <c r="L15" s="49" t="s">
        <v>30</v>
      </c>
      <c r="M15" s="50">
        <f>I7</f>
        <v>8</v>
      </c>
      <c r="N15" s="48"/>
    </row>
    <row r="17" spans="12:13" x14ac:dyDescent="0.3">
      <c r="L17" s="51" t="s">
        <v>31</v>
      </c>
      <c r="M17" s="50">
        <f>M8</f>
        <v>1</v>
      </c>
    </row>
  </sheetData>
  <sortState xmlns:xlrd2="http://schemas.microsoft.com/office/spreadsheetml/2017/richdata2" ref="H3:J6">
    <sortCondition ref="H3:H6"/>
  </sortState>
  <conditionalFormatting sqref="M17">
    <cfRule type="cellIs" dxfId="19" priority="1434" operator="greaterThan">
      <formula>$M$15</formula>
    </cfRule>
    <cfRule type="cellIs" dxfId="18" priority="1435" operator="between">
      <formula>$M$14</formula>
      <formula>$M$15</formula>
    </cfRule>
    <cfRule type="cellIs" dxfId="17" priority="1436" operator="between">
      <formula>$M$13</formula>
      <formula>$M$14</formula>
    </cfRule>
    <cfRule type="cellIs" dxfId="16" priority="1437" operator="lessThan">
      <formula>$M$13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9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10.59765625" defaultRowHeight="15.6" x14ac:dyDescent="0.3"/>
  <cols>
    <col min="1" max="1" width="9.69921875" style="35" bestFit="1" customWidth="1"/>
    <col min="2" max="2" width="5.09765625" style="35" bestFit="1" customWidth="1"/>
    <col min="3" max="3" width="7.59765625" style="35" bestFit="1" customWidth="1"/>
    <col min="4" max="4" width="3" style="35" bestFit="1" customWidth="1"/>
    <col min="5" max="5" width="8.3984375" style="35" bestFit="1" customWidth="1"/>
    <col min="6" max="6" width="8.69921875" style="35" bestFit="1" customWidth="1"/>
    <col min="7" max="7" width="9.796875" style="35" bestFit="1" customWidth="1"/>
    <col min="8" max="8" width="7.296875" style="35" bestFit="1" customWidth="1"/>
    <col min="9" max="9" width="7.796875" style="35" bestFit="1" customWidth="1"/>
    <col min="10" max="10" width="8.796875" style="35" bestFit="1" customWidth="1"/>
    <col min="11" max="11" width="10.09765625" style="35" bestFit="1" customWidth="1"/>
    <col min="12" max="13" width="7.5" style="35" bestFit="1" customWidth="1"/>
    <col min="14" max="14" width="10.59765625" style="35"/>
    <col min="15" max="15" width="7.796875" style="35" bestFit="1" customWidth="1"/>
    <col min="16" max="16" width="3" style="35" bestFit="1" customWidth="1"/>
    <col min="17" max="17" width="8.19921875" style="35" bestFit="1" customWidth="1"/>
    <col min="18" max="18" width="9" style="35" bestFit="1" customWidth="1"/>
    <col min="19" max="19" width="7.796875" style="35" bestFit="1" customWidth="1"/>
    <col min="20" max="20" width="9" style="35" bestFit="1" customWidth="1"/>
    <col min="21" max="16384" width="10.59765625" style="35"/>
  </cols>
  <sheetData>
    <row r="1" spans="1:20" s="53" customFormat="1" ht="31.8" thickBot="1" x14ac:dyDescent="0.35">
      <c r="A1" s="52" t="s">
        <v>70</v>
      </c>
      <c r="B1" s="52" t="s">
        <v>71</v>
      </c>
      <c r="C1" s="52" t="s">
        <v>72</v>
      </c>
      <c r="D1" s="52" t="s">
        <v>73</v>
      </c>
      <c r="E1" s="52" t="s">
        <v>90</v>
      </c>
      <c r="F1" s="52" t="s">
        <v>89</v>
      </c>
      <c r="G1" s="52" t="s">
        <v>88</v>
      </c>
      <c r="H1" s="52" t="s">
        <v>87</v>
      </c>
      <c r="I1" s="52" t="s">
        <v>91</v>
      </c>
      <c r="J1" s="52" t="s">
        <v>74</v>
      </c>
      <c r="K1" s="52" t="s">
        <v>75</v>
      </c>
      <c r="L1" s="52" t="s">
        <v>76</v>
      </c>
      <c r="M1" s="52" t="s">
        <v>77</v>
      </c>
      <c r="O1" s="54" t="s">
        <v>78</v>
      </c>
      <c r="P1" s="55">
        <v>1</v>
      </c>
      <c r="Q1" s="56" t="s">
        <v>94</v>
      </c>
      <c r="R1" s="57">
        <v>0.5</v>
      </c>
      <c r="S1" s="58" t="s">
        <v>95</v>
      </c>
      <c r="T1" s="57">
        <f>R1+((P1)/(24*60*10))</f>
        <v>0.50006944444444446</v>
      </c>
    </row>
    <row r="2" spans="1:20" ht="16.8" x14ac:dyDescent="0.3">
      <c r="A2" s="59" t="s">
        <v>111</v>
      </c>
      <c r="B2" s="60"/>
      <c r="C2" s="60"/>
      <c r="D2" s="60">
        <v>2</v>
      </c>
      <c r="E2" s="1" t="s">
        <v>79</v>
      </c>
      <c r="F2" s="1" t="s">
        <v>79</v>
      </c>
      <c r="G2" s="1" t="s">
        <v>79</v>
      </c>
      <c r="H2" s="1" t="s">
        <v>79</v>
      </c>
      <c r="I2" s="60"/>
      <c r="J2" s="60">
        <f>IF($E2="þ",$D2,IF($F2="þ",($D2*10),IF($G2="þ",($D2*100),IF($H2="þ",($D2*600),$I2))))</f>
        <v>0</v>
      </c>
      <c r="K2" s="60">
        <f>J2+C2</f>
        <v>0</v>
      </c>
      <c r="L2" s="1" t="s">
        <v>79</v>
      </c>
      <c r="M2" s="2" t="str">
        <f>IF(C2="","",IF(K2&lt;=$P$1,"þ","q"))</f>
        <v/>
      </c>
      <c r="O2" s="61"/>
      <c r="Q2" s="61"/>
    </row>
    <row r="3" spans="1:20" ht="16.8" x14ac:dyDescent="0.3">
      <c r="A3" s="59" t="s">
        <v>111</v>
      </c>
      <c r="B3" s="60"/>
      <c r="C3" s="60"/>
      <c r="D3" s="60">
        <v>2</v>
      </c>
      <c r="E3" s="1" t="s">
        <v>79</v>
      </c>
      <c r="F3" s="1" t="s">
        <v>79</v>
      </c>
      <c r="G3" s="1" t="s">
        <v>79</v>
      </c>
      <c r="H3" s="1" t="s">
        <v>79</v>
      </c>
      <c r="I3" s="60"/>
      <c r="J3" s="60">
        <f>IF($E3="þ",$D3,IF($F3="þ",($D3*10),IF($G3="þ",($D3*100),IF($H3="þ",($D3*600),$I3))))</f>
        <v>0</v>
      </c>
      <c r="K3" s="60">
        <f>J3+C3</f>
        <v>0</v>
      </c>
      <c r="L3" s="1" t="s">
        <v>79</v>
      </c>
      <c r="M3" s="2" t="str">
        <f>IF(C3="","",IF(K3&lt;=$P$1,"þ","q"))</f>
        <v/>
      </c>
      <c r="O3" s="61"/>
      <c r="Q3" s="61"/>
    </row>
    <row r="4" spans="1:20" ht="16.8" x14ac:dyDescent="0.3">
      <c r="A4" s="59" t="s">
        <v>111</v>
      </c>
      <c r="B4" s="62"/>
      <c r="C4" s="60"/>
      <c r="D4" s="60">
        <v>2</v>
      </c>
      <c r="E4" s="1" t="s">
        <v>79</v>
      </c>
      <c r="F4" s="1" t="s">
        <v>79</v>
      </c>
      <c r="G4" s="1" t="s">
        <v>79</v>
      </c>
      <c r="H4" s="1" t="s">
        <v>79</v>
      </c>
      <c r="I4" s="60"/>
      <c r="J4" s="60">
        <f>IF($E4="þ",$D4,IF($F4="þ",($D4*10),IF($G4="þ",($D4*100),IF($H4="þ",($D4*600),$I4))))</f>
        <v>0</v>
      </c>
      <c r="K4" s="60">
        <f>J4+C4</f>
        <v>0</v>
      </c>
      <c r="L4" s="1" t="s">
        <v>79</v>
      </c>
      <c r="M4" s="2" t="str">
        <f>IF(C4="","",IF(K4&lt;=$P$1,"þ","q"))</f>
        <v/>
      </c>
      <c r="O4" s="61"/>
      <c r="Q4" s="61"/>
    </row>
    <row r="5" spans="1:20" ht="16.8" x14ac:dyDescent="0.3">
      <c r="A5" s="59" t="s">
        <v>111</v>
      </c>
      <c r="B5" s="62"/>
      <c r="C5" s="60"/>
      <c r="D5" s="60">
        <v>2</v>
      </c>
      <c r="E5" s="1" t="s">
        <v>79</v>
      </c>
      <c r="F5" s="1" t="s">
        <v>79</v>
      </c>
      <c r="G5" s="1" t="s">
        <v>79</v>
      </c>
      <c r="H5" s="1" t="s">
        <v>79</v>
      </c>
      <c r="I5" s="60"/>
      <c r="J5" s="60">
        <f>IF($E5="þ",$D5,IF($F5="þ",($D5*10),IF($G5="þ",($D5*100),IF($H5="þ",($D5*600),$I5))))</f>
        <v>0</v>
      </c>
      <c r="K5" s="60">
        <f>J5+C5</f>
        <v>0</v>
      </c>
      <c r="L5" s="1" t="s">
        <v>79</v>
      </c>
      <c r="M5" s="2" t="str">
        <f>IF(C5="","",IF(K5&lt;=$P$1,"þ","q"))</f>
        <v/>
      </c>
    </row>
    <row r="6" spans="1:20" ht="16.8" x14ac:dyDescent="0.3">
      <c r="A6" s="191" t="s">
        <v>103</v>
      </c>
      <c r="B6" s="62"/>
      <c r="C6" s="60"/>
      <c r="D6" s="60">
        <v>2</v>
      </c>
      <c r="E6" s="1" t="s">
        <v>79</v>
      </c>
      <c r="F6" s="1" t="s">
        <v>79</v>
      </c>
      <c r="G6" s="1" t="s">
        <v>79</v>
      </c>
      <c r="H6" s="1" t="s">
        <v>79</v>
      </c>
      <c r="I6" s="60"/>
      <c r="J6" s="60">
        <f>IF($E6="þ",$D6,IF($F6="þ",($D6*10),IF($G6="þ",($D6*100),IF($H6="þ",($D6*600),$I6))))</f>
        <v>0</v>
      </c>
      <c r="K6" s="60">
        <f>J6+C6</f>
        <v>0</v>
      </c>
      <c r="L6" s="1" t="s">
        <v>79</v>
      </c>
      <c r="M6" s="2" t="str">
        <f>IF(C6="","",IF(K6&lt;=$P$1,"þ","q"))</f>
        <v/>
      </c>
    </row>
    <row r="7" spans="1:20" ht="16.8" x14ac:dyDescent="0.3">
      <c r="A7" s="191" t="s">
        <v>103</v>
      </c>
      <c r="B7" s="64"/>
      <c r="C7" s="60"/>
      <c r="D7" s="60">
        <v>2</v>
      </c>
      <c r="E7" s="1" t="s">
        <v>79</v>
      </c>
      <c r="F7" s="1" t="s">
        <v>79</v>
      </c>
      <c r="G7" s="1" t="s">
        <v>79</v>
      </c>
      <c r="H7" s="1" t="s">
        <v>79</v>
      </c>
      <c r="I7" s="60"/>
      <c r="J7" s="60">
        <f>IF($E7="þ",$D7,IF($F7="þ",($D7*10),IF($G7="þ",($D7*100),IF($H7="þ",($D7*600),$I7))))</f>
        <v>0</v>
      </c>
      <c r="K7" s="60">
        <f>J7+C7</f>
        <v>0</v>
      </c>
      <c r="L7" s="1" t="s">
        <v>79</v>
      </c>
      <c r="M7" s="2" t="str">
        <f>IF(C7="","",IF(K7&lt;=$P$1,"þ","q"))</f>
        <v/>
      </c>
    </row>
    <row r="8" spans="1:20" ht="16.8" x14ac:dyDescent="0.3">
      <c r="A8" s="191" t="s">
        <v>103</v>
      </c>
      <c r="B8" s="64"/>
      <c r="C8" s="60"/>
      <c r="D8" s="60">
        <v>2</v>
      </c>
      <c r="E8" s="1" t="s">
        <v>79</v>
      </c>
      <c r="F8" s="1" t="s">
        <v>79</v>
      </c>
      <c r="G8" s="1" t="s">
        <v>79</v>
      </c>
      <c r="H8" s="1" t="s">
        <v>79</v>
      </c>
      <c r="I8" s="60"/>
      <c r="J8" s="60">
        <f>IF($E8="þ",$D8,IF($F8="þ",($D8*10),IF($G8="þ",($D8*100),IF($H8="þ",($D8*600),$I8))))</f>
        <v>0</v>
      </c>
      <c r="K8" s="60">
        <f>J8+C8</f>
        <v>0</v>
      </c>
      <c r="L8" s="1" t="s">
        <v>79</v>
      </c>
      <c r="M8" s="2" t="str">
        <f>IF(C8="","",IF(K8&lt;=$P$1,"þ","q"))</f>
        <v/>
      </c>
    </row>
    <row r="9" spans="1:20" ht="16.8" x14ac:dyDescent="0.3">
      <c r="A9" s="191" t="s">
        <v>103</v>
      </c>
      <c r="B9" s="64"/>
      <c r="C9" s="60"/>
      <c r="D9" s="60">
        <v>2</v>
      </c>
      <c r="E9" s="1" t="s">
        <v>79</v>
      </c>
      <c r="F9" s="1" t="s">
        <v>79</v>
      </c>
      <c r="G9" s="1" t="s">
        <v>79</v>
      </c>
      <c r="H9" s="1" t="s">
        <v>79</v>
      </c>
      <c r="I9" s="60"/>
      <c r="J9" s="60">
        <f>IF($E9="þ",$D9,IF($F9="þ",($D9*10),IF($G9="þ",($D9*100),IF($H9="þ",($D9*600),$I9))))</f>
        <v>0</v>
      </c>
      <c r="K9" s="60">
        <f>J9+C9</f>
        <v>0</v>
      </c>
      <c r="L9" s="1" t="s">
        <v>79</v>
      </c>
      <c r="M9" s="2" t="str">
        <f>IF(C9="","",IF(K9&lt;=$P$1,"þ","q"))</f>
        <v/>
      </c>
    </row>
    <row r="10" spans="1:20" ht="16.8" x14ac:dyDescent="0.3">
      <c r="A10" s="63" t="s">
        <v>117</v>
      </c>
      <c r="B10" s="62"/>
      <c r="C10" s="60"/>
      <c r="D10" s="60">
        <v>2</v>
      </c>
      <c r="E10" s="1" t="s">
        <v>79</v>
      </c>
      <c r="F10" s="1" t="s">
        <v>79</v>
      </c>
      <c r="G10" s="1" t="s">
        <v>79</v>
      </c>
      <c r="H10" s="1" t="s">
        <v>79</v>
      </c>
      <c r="I10" s="60"/>
      <c r="J10" s="60">
        <f>IF($E10="þ",$D10,IF($F10="þ",($D10*10),IF($G10="þ",($D10*100),IF($H10="þ",($D10*600),$I10))))</f>
        <v>0</v>
      </c>
      <c r="K10" s="60">
        <f>J10+C10</f>
        <v>0</v>
      </c>
      <c r="L10" s="1" t="s">
        <v>79</v>
      </c>
      <c r="M10" s="2" t="str">
        <f>IF(C10="","",IF(K10&lt;=$P$1,"þ","q"))</f>
        <v/>
      </c>
    </row>
    <row r="11" spans="1:20" ht="16.8" x14ac:dyDescent="0.3">
      <c r="A11" s="63" t="s">
        <v>117</v>
      </c>
      <c r="B11" s="62"/>
      <c r="C11" s="60"/>
      <c r="D11" s="60">
        <v>2</v>
      </c>
      <c r="E11" s="1" t="s">
        <v>79</v>
      </c>
      <c r="F11" s="1" t="s">
        <v>79</v>
      </c>
      <c r="G11" s="1" t="s">
        <v>79</v>
      </c>
      <c r="H11" s="1" t="s">
        <v>79</v>
      </c>
      <c r="I11" s="60"/>
      <c r="J11" s="60">
        <f>IF($E11="þ",$D11,IF($F11="þ",($D11*10),IF($G11="þ",($D11*100),IF($H11="þ",($D11*600),$I11))))</f>
        <v>0</v>
      </c>
      <c r="K11" s="60">
        <f>J11+C11</f>
        <v>0</v>
      </c>
      <c r="L11" s="1" t="s">
        <v>79</v>
      </c>
      <c r="M11" s="2" t="str">
        <f>IF(C11="","",IF(K11&lt;=$P$1,"þ","q"))</f>
        <v/>
      </c>
    </row>
    <row r="12" spans="1:20" ht="16.8" x14ac:dyDescent="0.3">
      <c r="A12" s="63" t="s">
        <v>117</v>
      </c>
      <c r="B12" s="62"/>
      <c r="C12" s="60"/>
      <c r="D12" s="60">
        <v>2</v>
      </c>
      <c r="E12" s="1" t="s">
        <v>79</v>
      </c>
      <c r="F12" s="1" t="s">
        <v>79</v>
      </c>
      <c r="G12" s="1" t="s">
        <v>79</v>
      </c>
      <c r="H12" s="1" t="s">
        <v>79</v>
      </c>
      <c r="I12" s="60"/>
      <c r="J12" s="60">
        <f>IF($E12="þ",$D12,IF($F12="þ",($D12*10),IF($G12="þ",($D12*100),IF($H12="þ",($D12*600),$I12))))</f>
        <v>0</v>
      </c>
      <c r="K12" s="60">
        <f>J12+C12</f>
        <v>0</v>
      </c>
      <c r="L12" s="1" t="s">
        <v>79</v>
      </c>
      <c r="M12" s="2" t="str">
        <f>IF(C12="","",IF(K12&lt;=$P$1,"þ","q"))</f>
        <v/>
      </c>
    </row>
    <row r="13" spans="1:20" ht="16.8" x14ac:dyDescent="0.3">
      <c r="A13" s="63" t="s">
        <v>117</v>
      </c>
      <c r="B13" s="62"/>
      <c r="C13" s="60"/>
      <c r="D13" s="60">
        <v>2</v>
      </c>
      <c r="E13" s="1" t="s">
        <v>79</v>
      </c>
      <c r="F13" s="1" t="s">
        <v>79</v>
      </c>
      <c r="G13" s="1" t="s">
        <v>79</v>
      </c>
      <c r="H13" s="1" t="s">
        <v>79</v>
      </c>
      <c r="I13" s="60"/>
      <c r="J13" s="60">
        <f>IF($E13="þ",$D13,IF($F13="þ",($D13*10),IF($G13="þ",($D13*100),IF($H13="þ",($D13*600),$I13))))</f>
        <v>0</v>
      </c>
      <c r="K13" s="60">
        <f>J13+C13</f>
        <v>0</v>
      </c>
      <c r="L13" s="1" t="s">
        <v>79</v>
      </c>
      <c r="M13" s="2" t="str">
        <f>IF(C13="","",IF(K13&lt;=$P$1,"þ","q"))</f>
        <v/>
      </c>
    </row>
    <row r="14" spans="1:20" ht="16.8" x14ac:dyDescent="0.3">
      <c r="A14" s="65" t="s">
        <v>113</v>
      </c>
      <c r="B14" s="62"/>
      <c r="C14" s="60"/>
      <c r="D14" s="60"/>
      <c r="E14" s="1" t="s">
        <v>79</v>
      </c>
      <c r="F14" s="1" t="s">
        <v>79</v>
      </c>
      <c r="G14" s="1" t="s">
        <v>79</v>
      </c>
      <c r="H14" s="1" t="s">
        <v>79</v>
      </c>
      <c r="I14" s="60"/>
      <c r="J14" s="60">
        <f>IF($E14="þ",$D14,IF($F14="þ",($D14*10),IF($G14="þ",($D14*100),IF($H14="þ",($D14*600),$I14))))</f>
        <v>0</v>
      </c>
      <c r="K14" s="60">
        <f>J14+C14</f>
        <v>0</v>
      </c>
      <c r="L14" s="1" t="s">
        <v>79</v>
      </c>
      <c r="M14" s="2" t="str">
        <f>IF(C14="","",IF(K14&lt;=$P$1,"þ","q"))</f>
        <v/>
      </c>
    </row>
    <row r="15" spans="1:20" ht="16.8" x14ac:dyDescent="0.3">
      <c r="A15" s="65" t="s">
        <v>113</v>
      </c>
      <c r="B15" s="62"/>
      <c r="C15" s="60"/>
      <c r="D15" s="60"/>
      <c r="E15" s="1" t="s">
        <v>79</v>
      </c>
      <c r="F15" s="1" t="s">
        <v>79</v>
      </c>
      <c r="G15" s="1" t="s">
        <v>79</v>
      </c>
      <c r="H15" s="1" t="s">
        <v>79</v>
      </c>
      <c r="I15" s="60"/>
      <c r="J15" s="60">
        <f>IF($E15="þ",$D15,IF($F15="þ",($D15*10),IF($G15="þ",($D15*100),IF($H15="þ",($D15*600),$I15))))</f>
        <v>0</v>
      </c>
      <c r="K15" s="60">
        <f>J15+C15</f>
        <v>0</v>
      </c>
      <c r="L15" s="1" t="s">
        <v>79</v>
      </c>
      <c r="M15" s="2" t="str">
        <f>IF(C15="","",IF(K15&lt;=$P$1,"þ","q"))</f>
        <v/>
      </c>
    </row>
    <row r="16" spans="1:20" ht="16.8" x14ac:dyDescent="0.3">
      <c r="A16" s="65" t="s">
        <v>113</v>
      </c>
      <c r="B16" s="62"/>
      <c r="C16" s="60"/>
      <c r="D16" s="60"/>
      <c r="E16" s="1" t="s">
        <v>79</v>
      </c>
      <c r="F16" s="1" t="s">
        <v>79</v>
      </c>
      <c r="G16" s="1" t="s">
        <v>79</v>
      </c>
      <c r="H16" s="1" t="s">
        <v>79</v>
      </c>
      <c r="I16" s="60"/>
      <c r="J16" s="60">
        <f>IF($E16="þ",$D16,IF($F16="þ",($D16*10),IF($G16="þ",($D16*100),IF($H16="þ",($D16*600),$I16))))</f>
        <v>0</v>
      </c>
      <c r="K16" s="60">
        <f>J16+C16</f>
        <v>0</v>
      </c>
      <c r="L16" s="1" t="s">
        <v>79</v>
      </c>
      <c r="M16" s="2" t="str">
        <f>IF(C16="","",IF(K16&lt;=$P$1,"þ","q"))</f>
        <v/>
      </c>
    </row>
    <row r="17" spans="1:13" ht="16.8" x14ac:dyDescent="0.3">
      <c r="A17" s="65" t="s">
        <v>113</v>
      </c>
      <c r="B17" s="62"/>
      <c r="C17" s="60"/>
      <c r="D17" s="60"/>
      <c r="E17" s="1" t="s">
        <v>79</v>
      </c>
      <c r="F17" s="1" t="s">
        <v>79</v>
      </c>
      <c r="G17" s="1" t="s">
        <v>79</v>
      </c>
      <c r="H17" s="1" t="s">
        <v>79</v>
      </c>
      <c r="I17" s="60"/>
      <c r="J17" s="60">
        <f>IF($E17="þ",$D17,IF($F17="þ",($D17*10),IF($G17="þ",($D17*100),IF($H17="þ",($D17*600),$I17))))</f>
        <v>0</v>
      </c>
      <c r="K17" s="60">
        <f>J17+C17</f>
        <v>0</v>
      </c>
      <c r="L17" s="1" t="s">
        <v>79</v>
      </c>
      <c r="M17" s="2" t="str">
        <f>IF(C17="","",IF(K17&lt;=$P$1,"þ","q"))</f>
        <v/>
      </c>
    </row>
    <row r="18" spans="1:13" ht="16.8" x14ac:dyDescent="0.3">
      <c r="A18" s="66" t="s">
        <v>107</v>
      </c>
      <c r="B18" s="62"/>
      <c r="C18" s="60"/>
      <c r="D18" s="60"/>
      <c r="E18" s="1" t="s">
        <v>79</v>
      </c>
      <c r="F18" s="1" t="s">
        <v>79</v>
      </c>
      <c r="G18" s="1" t="s">
        <v>79</v>
      </c>
      <c r="H18" s="1" t="s">
        <v>79</v>
      </c>
      <c r="I18" s="60"/>
      <c r="J18" s="60">
        <f>IF($E18="þ",$D18,IF($F18="þ",($D18*10),IF($G18="þ",($D18*100),IF($H18="þ",($D18*600),$I18))))</f>
        <v>0</v>
      </c>
      <c r="K18" s="60">
        <f>J18+C18</f>
        <v>0</v>
      </c>
      <c r="L18" s="1" t="s">
        <v>79</v>
      </c>
      <c r="M18" s="2" t="str">
        <f>IF(C18="","",IF(K18&lt;=$P$1,"þ","q"))</f>
        <v/>
      </c>
    </row>
    <row r="19" spans="1:13" ht="16.8" x14ac:dyDescent="0.3">
      <c r="A19" s="66" t="s">
        <v>107</v>
      </c>
      <c r="B19" s="62"/>
      <c r="C19" s="60"/>
      <c r="D19" s="60"/>
      <c r="E19" s="1" t="s">
        <v>79</v>
      </c>
      <c r="F19" s="1" t="s">
        <v>79</v>
      </c>
      <c r="G19" s="1" t="s">
        <v>79</v>
      </c>
      <c r="H19" s="1" t="s">
        <v>79</v>
      </c>
      <c r="I19" s="60"/>
      <c r="J19" s="60">
        <f>IF($E19="þ",$D19,IF($F19="þ",($D19*10),IF($G19="þ",($D19*100),IF($H19="þ",($D19*600),$I19))))</f>
        <v>0</v>
      </c>
      <c r="K19" s="60">
        <f>J19+C19</f>
        <v>0</v>
      </c>
      <c r="L19" s="1" t="s">
        <v>79</v>
      </c>
      <c r="M19" s="2" t="str">
        <f>IF(C19="","",IF(K19&lt;=$P$1,"þ","q"))</f>
        <v/>
      </c>
    </row>
  </sheetData>
  <sortState xmlns:xlrd2="http://schemas.microsoft.com/office/spreadsheetml/2017/richdata2" ref="A2:M19">
    <sortCondition ref="A2:A19"/>
    <sortCondition ref="C2:C19"/>
  </sortState>
  <conditionalFormatting sqref="E3:F3 F3:H11">
    <cfRule type="cellIs" dxfId="15" priority="3" stopIfTrue="1" operator="equal">
      <formula>"þ"</formula>
    </cfRule>
  </conditionalFormatting>
  <conditionalFormatting sqref="E12:G12">
    <cfRule type="cellIs" dxfId="14" priority="57" stopIfTrue="1" operator="equal">
      <formula>"þ"</formula>
    </cfRule>
  </conditionalFormatting>
  <conditionalFormatting sqref="E2:H2 L2:M19 E3:E19">
    <cfRule type="cellIs" dxfId="13" priority="4" stopIfTrue="1" operator="equal">
      <formula>"þ"</formula>
    </cfRule>
  </conditionalFormatting>
  <conditionalFormatting sqref="F13:G19">
    <cfRule type="cellIs" dxfId="12" priority="1" stopIfTrue="1" operator="equal">
      <formula>"þ"</formula>
    </cfRule>
  </conditionalFormatting>
  <conditionalFormatting sqref="H12:H19">
    <cfRule type="cellIs" dxfId="11" priority="119" stopIfTrue="1" operator="equal">
      <formula>"þ"</formula>
    </cfRule>
  </conditionalFormatting>
  <conditionalFormatting sqref="K2:K19">
    <cfRule type="cellIs" dxfId="10" priority="36" operator="lessThan">
      <formula>$P$1</formula>
    </cfRule>
  </conditionalFormatting>
  <conditionalFormatting sqref="M13:M19">
    <cfRule type="cellIs" dxfId="9" priority="155" stopIfTrue="1" operator="equal">
      <formula>"þ"</formula>
    </cfRule>
  </conditionalFormatting>
  <conditionalFormatting sqref="P1">
    <cfRule type="cellIs" dxfId="8" priority="1045" operator="equal">
      <formula>0</formula>
    </cfRule>
  </conditionalFormatting>
  <conditionalFormatting sqref="R1">
    <cfRule type="cellIs" dxfId="7" priority="1044" operator="equal">
      <formula>0</formula>
    </cfRule>
  </conditionalFormatting>
  <conditionalFormatting sqref="T1">
    <cfRule type="cellIs" dxfId="6" priority="1043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5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35" bestFit="1" customWidth="1"/>
    <col min="2" max="2" width="11.59765625" style="35" bestFit="1" customWidth="1"/>
    <col min="3" max="3" width="8" style="35" bestFit="1" customWidth="1"/>
    <col min="4" max="4" width="10.5" style="35" customWidth="1"/>
    <col min="5" max="5" width="4.8984375" style="35" bestFit="1" customWidth="1"/>
    <col min="6" max="7" width="6" style="35" bestFit="1" customWidth="1"/>
    <col min="8" max="8" width="3.8984375" style="35" bestFit="1" customWidth="1"/>
    <col min="9" max="9" width="8.296875" style="35" customWidth="1"/>
    <col min="10" max="10" width="7.19921875" style="35" customWidth="1"/>
    <col min="11" max="11" width="4.296875" style="35" bestFit="1" customWidth="1"/>
    <col min="12" max="12" width="5.3984375" style="35" bestFit="1" customWidth="1"/>
    <col min="13" max="13" width="4.296875" style="35" bestFit="1" customWidth="1"/>
    <col min="14" max="14" width="6.69921875" style="35" bestFit="1" customWidth="1"/>
    <col min="15" max="15" width="6.19921875" style="90" bestFit="1" customWidth="1"/>
    <col min="16" max="16384" width="8.796875" style="14"/>
  </cols>
  <sheetData>
    <row r="1" spans="1:15" ht="31.8" thickBot="1" x14ac:dyDescent="0.35">
      <c r="A1" s="67" t="s">
        <v>0</v>
      </c>
      <c r="B1" s="68" t="s">
        <v>32</v>
      </c>
      <c r="C1" s="68" t="s">
        <v>33</v>
      </c>
      <c r="D1" s="69" t="s">
        <v>102</v>
      </c>
      <c r="E1" s="70" t="s">
        <v>34</v>
      </c>
      <c r="F1" s="71" t="s">
        <v>86</v>
      </c>
      <c r="G1" s="69" t="s">
        <v>85</v>
      </c>
      <c r="H1" s="68" t="s">
        <v>35</v>
      </c>
      <c r="I1" s="68" t="s">
        <v>36</v>
      </c>
      <c r="J1" s="72" t="s">
        <v>84</v>
      </c>
      <c r="K1" s="73" t="s">
        <v>3</v>
      </c>
      <c r="L1" s="72" t="s">
        <v>23</v>
      </c>
      <c r="M1" s="74" t="s">
        <v>82</v>
      </c>
      <c r="N1" s="72" t="s">
        <v>81</v>
      </c>
      <c r="O1" s="72" t="s">
        <v>83</v>
      </c>
    </row>
    <row r="2" spans="1:15" x14ac:dyDescent="0.3">
      <c r="A2" s="24"/>
      <c r="B2" s="12"/>
      <c r="C2" s="12"/>
      <c r="D2" s="6" t="s">
        <v>79</v>
      </c>
      <c r="E2" s="24"/>
      <c r="F2" s="75"/>
      <c r="G2" s="76"/>
      <c r="H2" s="12"/>
      <c r="I2" s="12">
        <v>0</v>
      </c>
      <c r="J2" s="12">
        <f t="shared" ref="J2:J4" si="0">IF(D2="þ",SUM(E2,G2:I2),SUM(E2,F2,H2,I2))</f>
        <v>0</v>
      </c>
      <c r="K2" s="13">
        <f t="shared" ref="K2:K4" ca="1" si="1">RANDBETWEEN(1,20)</f>
        <v>14</v>
      </c>
      <c r="L2" s="12">
        <f t="shared" ref="L2:L4" ca="1" si="2">SUM(J2:K2)</f>
        <v>14</v>
      </c>
      <c r="M2" s="77">
        <v>20</v>
      </c>
      <c r="N2" s="4" t="str">
        <f t="shared" ref="N2:N4" ca="1" si="3">IF(K2&gt;(M2-1),"þ","ý")</f>
        <v>ý</v>
      </c>
      <c r="O2" s="78"/>
    </row>
    <row r="3" spans="1:15" x14ac:dyDescent="0.3">
      <c r="A3" s="24"/>
      <c r="B3" s="12"/>
      <c r="C3" s="12"/>
      <c r="D3" s="6" t="s">
        <v>79</v>
      </c>
      <c r="E3" s="24"/>
      <c r="F3" s="75"/>
      <c r="G3" s="76"/>
      <c r="H3" s="12"/>
      <c r="I3" s="12">
        <v>0</v>
      </c>
      <c r="J3" s="12">
        <f t="shared" si="0"/>
        <v>0</v>
      </c>
      <c r="K3" s="13">
        <f t="shared" ca="1" si="1"/>
        <v>19</v>
      </c>
      <c r="L3" s="12">
        <f t="shared" ca="1" si="2"/>
        <v>19</v>
      </c>
      <c r="M3" s="77">
        <v>20</v>
      </c>
      <c r="N3" s="4" t="str">
        <f t="shared" ca="1" si="3"/>
        <v>ý</v>
      </c>
      <c r="O3" s="78"/>
    </row>
    <row r="4" spans="1:15" x14ac:dyDescent="0.3">
      <c r="A4" s="24"/>
      <c r="B4" s="12"/>
      <c r="C4" s="12"/>
      <c r="D4" s="6" t="s">
        <v>79</v>
      </c>
      <c r="E4" s="24"/>
      <c r="F4" s="75"/>
      <c r="G4" s="76"/>
      <c r="H4" s="12"/>
      <c r="I4" s="12">
        <v>0</v>
      </c>
      <c r="J4" s="12">
        <f t="shared" si="0"/>
        <v>0</v>
      </c>
      <c r="K4" s="13">
        <f t="shared" ca="1" si="1"/>
        <v>10</v>
      </c>
      <c r="L4" s="12">
        <f t="shared" ca="1" si="2"/>
        <v>10</v>
      </c>
      <c r="M4" s="77">
        <v>20</v>
      </c>
      <c r="N4" s="4" t="str">
        <f t="shared" ca="1" si="3"/>
        <v>ý</v>
      </c>
      <c r="O4" s="78"/>
    </row>
    <row r="5" spans="1:15" x14ac:dyDescent="0.3">
      <c r="A5" s="24"/>
      <c r="B5" s="12"/>
      <c r="C5" s="12"/>
      <c r="D5" s="6" t="s">
        <v>79</v>
      </c>
      <c r="E5" s="24"/>
      <c r="F5" s="75"/>
      <c r="G5" s="76"/>
      <c r="H5" s="12"/>
      <c r="I5" s="12">
        <v>0</v>
      </c>
      <c r="J5" s="12">
        <f t="shared" ref="J5:J7" si="4">IF(D5="þ",SUM(E5,G5:I5),SUM(E5,F5,H5,I5))</f>
        <v>0</v>
      </c>
      <c r="K5" s="13">
        <f t="shared" ref="K5:K7" ca="1" si="5">RANDBETWEEN(1,20)</f>
        <v>4</v>
      </c>
      <c r="L5" s="12">
        <f t="shared" ref="L5:L7" ca="1" si="6">SUM(J5:K5)</f>
        <v>4</v>
      </c>
      <c r="M5" s="77">
        <v>20</v>
      </c>
      <c r="N5" s="4" t="str">
        <f t="shared" ref="N5:N7" ca="1" si="7">IF(K5&gt;(M5-1),"þ","ý")</f>
        <v>ý</v>
      </c>
      <c r="O5" s="78"/>
    </row>
    <row r="6" spans="1:15" x14ac:dyDescent="0.3">
      <c r="A6" s="24"/>
      <c r="B6" s="12"/>
      <c r="C6" s="12"/>
      <c r="D6" s="6" t="s">
        <v>79</v>
      </c>
      <c r="E6" s="24"/>
      <c r="F6" s="75"/>
      <c r="G6" s="76"/>
      <c r="H6" s="12"/>
      <c r="I6" s="12">
        <v>0</v>
      </c>
      <c r="J6" s="12">
        <f t="shared" si="4"/>
        <v>0</v>
      </c>
      <c r="K6" s="13">
        <f t="shared" ca="1" si="5"/>
        <v>8</v>
      </c>
      <c r="L6" s="12">
        <f t="shared" ca="1" si="6"/>
        <v>8</v>
      </c>
      <c r="M6" s="77">
        <v>20</v>
      </c>
      <c r="N6" s="4" t="str">
        <f t="shared" ca="1" si="7"/>
        <v>ý</v>
      </c>
      <c r="O6" s="78"/>
    </row>
    <row r="7" spans="1:15" x14ac:dyDescent="0.3">
      <c r="A7" s="79"/>
      <c r="B7" s="80"/>
      <c r="C7" s="80"/>
      <c r="D7" s="5" t="s">
        <v>79</v>
      </c>
      <c r="E7" s="79"/>
      <c r="F7" s="81"/>
      <c r="G7" s="82"/>
      <c r="H7" s="80"/>
      <c r="I7" s="80">
        <v>0</v>
      </c>
      <c r="J7" s="80">
        <f t="shared" si="4"/>
        <v>0</v>
      </c>
      <c r="K7" s="83">
        <f t="shared" ca="1" si="5"/>
        <v>10</v>
      </c>
      <c r="L7" s="80">
        <f t="shared" ca="1" si="6"/>
        <v>10</v>
      </c>
      <c r="M7" s="84">
        <v>20</v>
      </c>
      <c r="N7" s="3" t="str">
        <f t="shared" ca="1" si="7"/>
        <v>ý</v>
      </c>
      <c r="O7" s="85"/>
    </row>
    <row r="8" spans="1:15" x14ac:dyDescent="0.3">
      <c r="A8" s="24"/>
      <c r="B8" s="12"/>
      <c r="C8" s="12"/>
      <c r="D8" s="6" t="s">
        <v>79</v>
      </c>
      <c r="E8" s="24"/>
      <c r="F8" s="75"/>
      <c r="G8" s="76"/>
      <c r="H8" s="12"/>
      <c r="I8" s="12">
        <v>0</v>
      </c>
      <c r="J8" s="12">
        <f t="shared" ref="J8:J10" si="8">IF(D8="þ",SUM(E8,G8:I8),SUM(E8,F8,H8,I8))</f>
        <v>0</v>
      </c>
      <c r="K8" s="13">
        <f t="shared" ref="K8:K10" ca="1" si="9">RANDBETWEEN(1,20)</f>
        <v>3</v>
      </c>
      <c r="L8" s="12">
        <f t="shared" ref="L8:L10" ca="1" si="10">SUM(J8:K8)</f>
        <v>3</v>
      </c>
      <c r="M8" s="77">
        <v>20</v>
      </c>
      <c r="N8" s="4" t="str">
        <f t="shared" ref="N8:N10" ca="1" si="11">IF(K8&gt;(M8-1),"þ","ý")</f>
        <v>ý</v>
      </c>
      <c r="O8" s="78"/>
    </row>
    <row r="9" spans="1:15" x14ac:dyDescent="0.3">
      <c r="A9" s="24"/>
      <c r="B9" s="12"/>
      <c r="C9" s="12"/>
      <c r="D9" s="6" t="s">
        <v>79</v>
      </c>
      <c r="E9" s="24"/>
      <c r="F9" s="75"/>
      <c r="G9" s="76"/>
      <c r="H9" s="12"/>
      <c r="I9" s="12">
        <v>0</v>
      </c>
      <c r="J9" s="12">
        <f t="shared" si="8"/>
        <v>0</v>
      </c>
      <c r="K9" s="13">
        <f t="shared" ca="1" si="9"/>
        <v>6</v>
      </c>
      <c r="L9" s="12">
        <f t="shared" ca="1" si="10"/>
        <v>6</v>
      </c>
      <c r="M9" s="77">
        <v>20</v>
      </c>
      <c r="N9" s="4" t="str">
        <f t="shared" ca="1" si="11"/>
        <v>ý</v>
      </c>
      <c r="O9" s="78"/>
    </row>
    <row r="10" spans="1:15" x14ac:dyDescent="0.3">
      <c r="A10" s="24"/>
      <c r="B10" s="12"/>
      <c r="C10" s="12"/>
      <c r="D10" s="6" t="s">
        <v>79</v>
      </c>
      <c r="E10" s="24"/>
      <c r="F10" s="75"/>
      <c r="G10" s="76"/>
      <c r="H10" s="12"/>
      <c r="I10" s="12">
        <v>0</v>
      </c>
      <c r="J10" s="12">
        <f t="shared" si="8"/>
        <v>0</v>
      </c>
      <c r="K10" s="13">
        <f t="shared" ca="1" si="9"/>
        <v>7</v>
      </c>
      <c r="L10" s="12">
        <f t="shared" ca="1" si="10"/>
        <v>7</v>
      </c>
      <c r="M10" s="77">
        <v>20</v>
      </c>
      <c r="N10" s="4" t="str">
        <f t="shared" ca="1" si="11"/>
        <v>ý</v>
      </c>
      <c r="O10" s="78"/>
    </row>
    <row r="11" spans="1:15" x14ac:dyDescent="0.3">
      <c r="A11" s="24"/>
      <c r="B11" s="12"/>
      <c r="C11" s="12"/>
      <c r="D11" s="6" t="s">
        <v>79</v>
      </c>
      <c r="E11" s="24"/>
      <c r="F11" s="75"/>
      <c r="G11" s="76"/>
      <c r="H11" s="12"/>
      <c r="I11" s="12">
        <v>0</v>
      </c>
      <c r="J11" s="12">
        <f t="shared" ref="J11" si="12">IF(D11="þ",SUM(E11,G11:I11),SUM(E11,F11,H11,I11))</f>
        <v>0</v>
      </c>
      <c r="K11" s="13">
        <f t="shared" ref="K11:K15" ca="1" si="13">RANDBETWEEN(1,20)</f>
        <v>2</v>
      </c>
      <c r="L11" s="12">
        <f t="shared" ref="L11" ca="1" si="14">SUM(J11:K11)</f>
        <v>2</v>
      </c>
      <c r="M11" s="77">
        <v>20</v>
      </c>
      <c r="N11" s="4" t="str">
        <f t="shared" ref="N11" ca="1" si="15">IF(K11&gt;(M11-1),"þ","ý")</f>
        <v>ý</v>
      </c>
      <c r="O11" s="78"/>
    </row>
    <row r="12" spans="1:15" x14ac:dyDescent="0.3">
      <c r="A12" s="79"/>
      <c r="B12" s="80"/>
      <c r="C12" s="80"/>
      <c r="D12" s="5" t="s">
        <v>79</v>
      </c>
      <c r="E12" s="79"/>
      <c r="F12" s="81"/>
      <c r="G12" s="82"/>
      <c r="H12" s="80"/>
      <c r="I12" s="80">
        <v>0</v>
      </c>
      <c r="J12" s="80">
        <f t="shared" ref="J12" si="16">IF(D12="þ",SUM(E12,G12:I12),SUM(E12,F12,H12,I12))</f>
        <v>0</v>
      </c>
      <c r="K12" s="83">
        <f t="shared" ca="1" si="13"/>
        <v>16</v>
      </c>
      <c r="L12" s="80">
        <f t="shared" ref="L12" ca="1" si="17">SUM(J12:K12)</f>
        <v>16</v>
      </c>
      <c r="M12" s="84">
        <v>20</v>
      </c>
      <c r="N12" s="3" t="str">
        <f t="shared" ref="N12" ca="1" si="18">IF(K12&gt;(M12-1),"þ","ý")</f>
        <v>ý</v>
      </c>
      <c r="O12" s="85"/>
    </row>
    <row r="13" spans="1:15" x14ac:dyDescent="0.3">
      <c r="A13" s="86" t="s">
        <v>108</v>
      </c>
      <c r="B13" s="12"/>
      <c r="C13" s="12"/>
      <c r="D13" s="6" t="s">
        <v>79</v>
      </c>
      <c r="E13" s="24"/>
      <c r="F13" s="75"/>
      <c r="G13" s="76"/>
      <c r="H13" s="12"/>
      <c r="I13" s="12">
        <v>0</v>
      </c>
      <c r="J13" s="12">
        <f t="shared" ref="J13:J15" si="19">IF(D13="þ",SUM(E13,G13:I13),SUM(E13,F13,H13,I13))</f>
        <v>0</v>
      </c>
      <c r="K13" s="13">
        <f t="shared" ca="1" si="13"/>
        <v>13</v>
      </c>
      <c r="L13" s="12">
        <f t="shared" ref="L13:L15" ca="1" si="20">SUM(J13:K13)</f>
        <v>13</v>
      </c>
      <c r="M13" s="77">
        <v>20</v>
      </c>
      <c r="N13" s="4" t="str">
        <f t="shared" ref="N13:N15" ca="1" si="21">IF(K13&gt;(M13-1),"þ","ý")</f>
        <v>ý</v>
      </c>
      <c r="O13" s="87"/>
    </row>
    <row r="14" spans="1:15" x14ac:dyDescent="0.3">
      <c r="A14" s="86" t="s">
        <v>108</v>
      </c>
      <c r="B14" s="12"/>
      <c r="C14" s="12"/>
      <c r="D14" s="6" t="s">
        <v>79</v>
      </c>
      <c r="E14" s="24"/>
      <c r="F14" s="75"/>
      <c r="G14" s="76"/>
      <c r="H14" s="12"/>
      <c r="I14" s="12">
        <v>0</v>
      </c>
      <c r="J14" s="12">
        <f t="shared" si="19"/>
        <v>0</v>
      </c>
      <c r="K14" s="13">
        <f t="shared" ca="1" si="13"/>
        <v>5</v>
      </c>
      <c r="L14" s="12">
        <f t="shared" ca="1" si="20"/>
        <v>5</v>
      </c>
      <c r="M14" s="77">
        <v>20</v>
      </c>
      <c r="N14" s="4" t="str">
        <f t="shared" ca="1" si="21"/>
        <v>ý</v>
      </c>
      <c r="O14" s="78"/>
    </row>
    <row r="15" spans="1:15" x14ac:dyDescent="0.3">
      <c r="A15" s="88" t="s">
        <v>108</v>
      </c>
      <c r="B15" s="80"/>
      <c r="C15" s="80"/>
      <c r="D15" s="5" t="s">
        <v>79</v>
      </c>
      <c r="E15" s="79"/>
      <c r="F15" s="81"/>
      <c r="G15" s="82"/>
      <c r="H15" s="80"/>
      <c r="I15" s="80">
        <v>0</v>
      </c>
      <c r="J15" s="80">
        <f t="shared" si="19"/>
        <v>0</v>
      </c>
      <c r="K15" s="83">
        <f t="shared" ca="1" si="13"/>
        <v>2</v>
      </c>
      <c r="L15" s="80">
        <f t="shared" ca="1" si="20"/>
        <v>2</v>
      </c>
      <c r="M15" s="84">
        <v>20</v>
      </c>
      <c r="N15" s="3" t="str">
        <f t="shared" ca="1" si="21"/>
        <v>ý</v>
      </c>
      <c r="O15" s="89"/>
    </row>
  </sheetData>
  <conditionalFormatting sqref="D2:D15">
    <cfRule type="cellIs" dxfId="5" priority="1" operator="equal">
      <formula>"þ"</formula>
    </cfRule>
  </conditionalFormatting>
  <conditionalFormatting sqref="K2:K15">
    <cfRule type="cellIs" dxfId="4" priority="3" operator="greaterThanOrEqual">
      <formula>$M2</formula>
    </cfRule>
  </conditionalFormatting>
  <conditionalFormatting sqref="N2:N15">
    <cfRule type="cellIs" dxfId="3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4" defaultRowHeight="15.6" x14ac:dyDescent="0.3"/>
  <cols>
    <col min="1" max="1" width="9.5" style="93" bestFit="1" customWidth="1"/>
    <col min="2" max="2" width="8.09765625" style="93" bestFit="1" customWidth="1"/>
    <col min="3" max="3" width="6.19921875" style="93" bestFit="1" customWidth="1"/>
    <col min="4" max="4" width="4.296875" style="93" bestFit="1" customWidth="1"/>
    <col min="5" max="5" width="6.296875" style="93" bestFit="1" customWidth="1"/>
    <col min="6" max="6" width="4" style="93"/>
    <col min="7" max="7" width="9.5" style="93" bestFit="1" customWidth="1"/>
    <col min="8" max="8" width="8.09765625" style="93" bestFit="1" customWidth="1"/>
    <col min="9" max="9" width="6.19921875" style="93" bestFit="1" customWidth="1"/>
    <col min="10" max="10" width="4.296875" style="93" bestFit="1" customWidth="1"/>
    <col min="11" max="11" width="6.296875" style="93" bestFit="1" customWidth="1"/>
    <col min="12" max="12" width="19.3984375" style="93" bestFit="1" customWidth="1"/>
    <col min="13" max="16384" width="4" style="93"/>
  </cols>
  <sheetData>
    <row r="1" spans="1:11" s="94" customFormat="1" x14ac:dyDescent="0.3">
      <c r="A1" s="91" t="s">
        <v>0</v>
      </c>
      <c r="B1" s="91" t="s">
        <v>62</v>
      </c>
      <c r="C1" s="91" t="s">
        <v>37</v>
      </c>
      <c r="D1" s="92" t="s">
        <v>3</v>
      </c>
      <c r="E1" s="91" t="s">
        <v>96</v>
      </c>
      <c r="F1" s="93"/>
      <c r="G1" s="91" t="s">
        <v>0</v>
      </c>
      <c r="H1" s="91" t="s">
        <v>62</v>
      </c>
      <c r="I1" s="91" t="s">
        <v>37</v>
      </c>
      <c r="J1" s="92" t="s">
        <v>3</v>
      </c>
      <c r="K1" s="91" t="s">
        <v>96</v>
      </c>
    </row>
    <row r="2" spans="1:11" x14ac:dyDescent="0.3">
      <c r="A2" s="95"/>
      <c r="B2" s="35" t="s">
        <v>38</v>
      </c>
      <c r="C2" s="96"/>
      <c r="D2" s="97">
        <f t="shared" ref="D2:D4" ca="1" si="0">RANDBETWEEN(1,20)</f>
        <v>9</v>
      </c>
      <c r="E2" s="96">
        <f t="shared" ref="E2:E4" ca="1" si="1">D2+C2</f>
        <v>9</v>
      </c>
      <c r="G2" s="86"/>
      <c r="H2" s="35" t="s">
        <v>38</v>
      </c>
      <c r="I2" s="98"/>
      <c r="J2" s="13">
        <f t="shared" ref="J2:J4" ca="1" si="2">RANDBETWEEN(1,20)</f>
        <v>15</v>
      </c>
      <c r="K2" s="12">
        <f t="shared" ref="K2:K4" ca="1" si="3">J2+I2</f>
        <v>15</v>
      </c>
    </row>
    <row r="3" spans="1:11" x14ac:dyDescent="0.3">
      <c r="A3" s="24"/>
      <c r="B3" s="35" t="s">
        <v>39</v>
      </c>
      <c r="C3" s="12"/>
      <c r="D3" s="13">
        <f t="shared" ca="1" si="0"/>
        <v>12</v>
      </c>
      <c r="E3" s="12">
        <f t="shared" ca="1" si="1"/>
        <v>12</v>
      </c>
      <c r="G3" s="86"/>
      <c r="H3" s="35" t="s">
        <v>39</v>
      </c>
      <c r="I3" s="98"/>
      <c r="J3" s="13">
        <f t="shared" ca="1" si="2"/>
        <v>7</v>
      </c>
      <c r="K3" s="12">
        <f t="shared" ca="1" si="3"/>
        <v>7</v>
      </c>
    </row>
    <row r="4" spans="1:11" x14ac:dyDescent="0.3">
      <c r="A4" s="79"/>
      <c r="B4" s="99" t="s">
        <v>40</v>
      </c>
      <c r="C4" s="80"/>
      <c r="D4" s="83">
        <f t="shared" ca="1" si="0"/>
        <v>10</v>
      </c>
      <c r="E4" s="80">
        <f t="shared" ca="1" si="1"/>
        <v>10</v>
      </c>
      <c r="G4" s="88"/>
      <c r="H4" s="99" t="s">
        <v>40</v>
      </c>
      <c r="I4" s="100"/>
      <c r="J4" s="83">
        <f t="shared" ca="1" si="2"/>
        <v>16</v>
      </c>
      <c r="K4" s="80">
        <f t="shared" ca="1" si="3"/>
        <v>16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2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12.8984375" defaultRowHeight="15.6" x14ac:dyDescent="0.3"/>
  <cols>
    <col min="1" max="1" width="9.69921875" style="172" bestFit="1" customWidth="1"/>
    <col min="2" max="2" width="5.59765625" style="172" bestFit="1" customWidth="1"/>
    <col min="3" max="3" width="4.3984375" style="172" bestFit="1" customWidth="1"/>
    <col min="4" max="4" width="5.296875" style="172" bestFit="1" customWidth="1"/>
    <col min="5" max="5" width="3.296875" style="172" bestFit="1" customWidth="1"/>
    <col min="6" max="6" width="8.3984375" style="172" customWidth="1"/>
    <col min="7" max="7" width="7.5" style="35" customWidth="1"/>
    <col min="8" max="8" width="3.296875" style="35" customWidth="1"/>
    <col min="9" max="9" width="6.5" style="35" bestFit="1" customWidth="1"/>
    <col min="10" max="10" width="7.3984375" style="35" bestFit="1" customWidth="1"/>
    <col min="11" max="11" width="4.296875" style="35" bestFit="1" customWidth="1"/>
    <col min="12" max="12" width="4.796875" style="35" bestFit="1" customWidth="1"/>
    <col min="13" max="13" width="4.69921875" style="35" bestFit="1" customWidth="1"/>
    <col min="14" max="14" width="7.69921875" style="35" bestFit="1" customWidth="1"/>
    <col min="15" max="15" width="5.59765625" style="35" bestFit="1" customWidth="1"/>
    <col min="16" max="16" width="4.796875" style="35" bestFit="1" customWidth="1"/>
    <col min="17" max="17" width="6.3984375" style="35" bestFit="1" customWidth="1"/>
    <col min="18" max="18" width="6.19921875" style="35" bestFit="1" customWidth="1"/>
    <col min="19" max="19" width="4.296875" style="35" bestFit="1" customWidth="1"/>
    <col min="20" max="20" width="5.8984375" style="35" bestFit="1" customWidth="1"/>
    <col min="21" max="21" width="7" style="35" bestFit="1" customWidth="1"/>
    <col min="22" max="22" width="9.5" style="35" bestFit="1" customWidth="1"/>
    <col min="23" max="23" width="8" style="35" bestFit="1" customWidth="1"/>
    <col min="24" max="24" width="9.296875" style="35" bestFit="1" customWidth="1"/>
    <col min="25" max="25" width="5.8984375" style="35" bestFit="1" customWidth="1"/>
    <col min="26" max="26" width="7.3984375" style="35" bestFit="1" customWidth="1"/>
    <col min="27" max="27" width="4.19921875" style="35" bestFit="1" customWidth="1"/>
    <col min="28" max="28" width="11.8984375" style="35" hidden="1" customWidth="1"/>
    <col min="29" max="29" width="11.69921875" style="35" bestFit="1" customWidth="1"/>
    <col min="30" max="16384" width="12.8984375" style="35"/>
  </cols>
  <sheetData>
    <row r="1" spans="1:29" s="129" customFormat="1" ht="32.4" thickTop="1" thickBot="1" x14ac:dyDescent="0.35">
      <c r="A1" s="101" t="s">
        <v>0</v>
      </c>
      <c r="B1" s="102" t="s">
        <v>93</v>
      </c>
      <c r="C1" s="103" t="s">
        <v>42</v>
      </c>
      <c r="D1" s="104" t="s">
        <v>41</v>
      </c>
      <c r="E1" s="105" t="s">
        <v>43</v>
      </c>
      <c r="F1" s="106" t="s">
        <v>64</v>
      </c>
      <c r="G1" s="107" t="s">
        <v>44</v>
      </c>
      <c r="H1" s="108"/>
      <c r="I1" s="109" t="s">
        <v>45</v>
      </c>
      <c r="J1" s="110" t="s">
        <v>46</v>
      </c>
      <c r="K1" s="111" t="s">
        <v>47</v>
      </c>
      <c r="L1" s="112" t="s">
        <v>48</v>
      </c>
      <c r="M1" s="113" t="s">
        <v>49</v>
      </c>
      <c r="N1" s="114" t="s">
        <v>50</v>
      </c>
      <c r="O1" s="115" t="s">
        <v>51</v>
      </c>
      <c r="P1" s="116" t="s">
        <v>68</v>
      </c>
      <c r="Q1" s="117" t="s">
        <v>65</v>
      </c>
      <c r="R1" s="118" t="s">
        <v>52</v>
      </c>
      <c r="S1" s="119" t="s">
        <v>53</v>
      </c>
      <c r="T1" s="120" t="s">
        <v>66</v>
      </c>
      <c r="U1" s="121" t="s">
        <v>69</v>
      </c>
      <c r="V1" s="122" t="s">
        <v>54</v>
      </c>
      <c r="W1" s="123" t="s">
        <v>55</v>
      </c>
      <c r="X1" s="124" t="s">
        <v>56</v>
      </c>
      <c r="Y1" s="125" t="s">
        <v>67</v>
      </c>
      <c r="Z1" s="126" t="s">
        <v>57</v>
      </c>
      <c r="AA1" s="127" t="s">
        <v>58</v>
      </c>
      <c r="AB1" s="123" t="s">
        <v>59</v>
      </c>
      <c r="AC1" s="128" t="s">
        <v>60</v>
      </c>
    </row>
    <row r="2" spans="1:29" ht="16.2" thickTop="1" x14ac:dyDescent="0.3">
      <c r="A2" s="130" t="s">
        <v>111</v>
      </c>
      <c r="B2" s="131">
        <v>1</v>
      </c>
      <c r="C2" s="132">
        <v>12</v>
      </c>
      <c r="D2" s="133">
        <v>12</v>
      </c>
      <c r="E2" s="134">
        <v>14</v>
      </c>
      <c r="F2" s="135">
        <v>0</v>
      </c>
      <c r="G2" s="136" t="s">
        <v>61</v>
      </c>
      <c r="H2" s="137">
        <v>0</v>
      </c>
      <c r="I2" s="138"/>
      <c r="J2" s="139"/>
      <c r="K2" s="140"/>
      <c r="L2" s="141"/>
      <c r="M2" s="142"/>
      <c r="N2" s="143"/>
      <c r="O2" s="144"/>
      <c r="P2" s="145"/>
      <c r="Q2" s="146"/>
      <c r="R2" s="147"/>
      <c r="S2" s="148"/>
      <c r="T2" s="149"/>
      <c r="U2" s="150"/>
      <c r="V2" s="151"/>
      <c r="W2" s="152">
        <f>SUM(I2:U2)</f>
        <v>0</v>
      </c>
      <c r="X2" s="153"/>
      <c r="Y2" s="154"/>
      <c r="Z2" s="155"/>
      <c r="AA2" s="156">
        <v>11</v>
      </c>
      <c r="AB2" s="60">
        <f t="shared" ref="AB2:AB5" si="0">SUM(Z2:AA2)-(W2+X2)</f>
        <v>11</v>
      </c>
      <c r="AC2" s="157">
        <f t="shared" ref="AC2:AC5" si="1">SMALL(AA2:AB2,1)+Y2</f>
        <v>11</v>
      </c>
    </row>
    <row r="3" spans="1:29" x14ac:dyDescent="0.3">
      <c r="A3" s="130" t="s">
        <v>103</v>
      </c>
      <c r="B3" s="130">
        <v>1</v>
      </c>
      <c r="C3" s="132">
        <v>11</v>
      </c>
      <c r="D3" s="133">
        <v>15</v>
      </c>
      <c r="E3" s="134">
        <v>15</v>
      </c>
      <c r="F3" s="135">
        <v>0</v>
      </c>
      <c r="G3" s="136" t="s">
        <v>61</v>
      </c>
      <c r="H3" s="137">
        <v>0</v>
      </c>
      <c r="I3" s="158"/>
      <c r="J3" s="159"/>
      <c r="K3" s="140"/>
      <c r="L3" s="141"/>
      <c r="M3" s="142"/>
      <c r="N3" s="143"/>
      <c r="O3" s="144"/>
      <c r="P3" s="145"/>
      <c r="Q3" s="146"/>
      <c r="R3" s="147"/>
      <c r="S3" s="160"/>
      <c r="T3" s="161"/>
      <c r="U3" s="162"/>
      <c r="V3" s="151"/>
      <c r="W3" s="152">
        <f t="shared" ref="W3:W5" si="2">SUM(I3:U3)</f>
        <v>0</v>
      </c>
      <c r="X3" s="153"/>
      <c r="Y3" s="154"/>
      <c r="Z3" s="163"/>
      <c r="AA3" s="156">
        <v>12</v>
      </c>
      <c r="AB3" s="60">
        <f t="shared" si="0"/>
        <v>12</v>
      </c>
      <c r="AC3" s="157">
        <f t="shared" si="1"/>
        <v>12</v>
      </c>
    </row>
    <row r="4" spans="1:29" x14ac:dyDescent="0.3">
      <c r="A4" s="130" t="s">
        <v>112</v>
      </c>
      <c r="B4" s="130">
        <v>1</v>
      </c>
      <c r="C4" s="132">
        <v>11</v>
      </c>
      <c r="D4" s="133">
        <v>14</v>
      </c>
      <c r="E4" s="134">
        <v>15</v>
      </c>
      <c r="F4" s="135">
        <v>0</v>
      </c>
      <c r="G4" s="136" t="s">
        <v>61</v>
      </c>
      <c r="H4" s="137">
        <v>0</v>
      </c>
      <c r="I4" s="158"/>
      <c r="J4" s="159"/>
      <c r="K4" s="140"/>
      <c r="L4" s="141"/>
      <c r="M4" s="142"/>
      <c r="N4" s="143"/>
      <c r="O4" s="144"/>
      <c r="P4" s="145"/>
      <c r="Q4" s="146"/>
      <c r="R4" s="147"/>
      <c r="S4" s="160"/>
      <c r="T4" s="161"/>
      <c r="U4" s="162"/>
      <c r="V4" s="151"/>
      <c r="W4" s="152">
        <f t="shared" si="2"/>
        <v>0</v>
      </c>
      <c r="X4" s="153"/>
      <c r="Y4" s="154"/>
      <c r="Z4" s="163"/>
      <c r="AA4" s="156">
        <v>4</v>
      </c>
      <c r="AB4" s="60">
        <f t="shared" si="0"/>
        <v>4</v>
      </c>
      <c r="AC4" s="157">
        <f t="shared" si="1"/>
        <v>4</v>
      </c>
    </row>
    <row r="5" spans="1:29" x14ac:dyDescent="0.3">
      <c r="A5" s="130" t="s">
        <v>113</v>
      </c>
      <c r="B5" s="130">
        <v>1</v>
      </c>
      <c r="C5" s="132">
        <v>13</v>
      </c>
      <c r="D5" s="133">
        <v>14</v>
      </c>
      <c r="E5" s="134">
        <v>16</v>
      </c>
      <c r="F5" s="135">
        <v>0</v>
      </c>
      <c r="G5" s="136" t="s">
        <v>61</v>
      </c>
      <c r="H5" s="137">
        <v>0</v>
      </c>
      <c r="I5" s="158"/>
      <c r="J5" s="159"/>
      <c r="K5" s="140"/>
      <c r="L5" s="141"/>
      <c r="M5" s="142"/>
      <c r="N5" s="143"/>
      <c r="O5" s="144"/>
      <c r="P5" s="145"/>
      <c r="Q5" s="146"/>
      <c r="R5" s="147"/>
      <c r="S5" s="160"/>
      <c r="T5" s="161"/>
      <c r="U5" s="162"/>
      <c r="V5" s="151"/>
      <c r="W5" s="152">
        <f t="shared" si="2"/>
        <v>0</v>
      </c>
      <c r="X5" s="153"/>
      <c r="Y5" s="154"/>
      <c r="Z5" s="163"/>
      <c r="AA5" s="156">
        <v>14</v>
      </c>
      <c r="AB5" s="60">
        <f t="shared" si="0"/>
        <v>14</v>
      </c>
      <c r="AC5" s="157">
        <f t="shared" si="1"/>
        <v>14</v>
      </c>
    </row>
    <row r="6" spans="1:29" x14ac:dyDescent="0.3">
      <c r="A6" s="164" t="s">
        <v>110</v>
      </c>
      <c r="B6" s="164">
        <v>1</v>
      </c>
      <c r="C6" s="132"/>
      <c r="D6" s="133"/>
      <c r="E6" s="134"/>
      <c r="F6" s="135">
        <v>0</v>
      </c>
      <c r="G6" s="136" t="s">
        <v>61</v>
      </c>
      <c r="H6" s="137">
        <v>0</v>
      </c>
      <c r="I6" s="158"/>
      <c r="J6" s="159"/>
      <c r="K6" s="140"/>
      <c r="L6" s="141"/>
      <c r="M6" s="142"/>
      <c r="N6" s="143"/>
      <c r="O6" s="144"/>
      <c r="P6" s="145"/>
      <c r="Q6" s="146"/>
      <c r="R6" s="147"/>
      <c r="S6" s="160"/>
      <c r="T6" s="161"/>
      <c r="U6" s="162"/>
      <c r="V6" s="151"/>
      <c r="W6" s="152">
        <f t="shared" ref="W6" si="3">SUM(I6:U6)</f>
        <v>0</v>
      </c>
      <c r="X6" s="153"/>
      <c r="Y6" s="154"/>
      <c r="Z6" s="163"/>
      <c r="AA6" s="156"/>
      <c r="AB6" s="60">
        <f t="shared" ref="AB6" si="4">SUM(Z6:AA6)-(W6+X6)</f>
        <v>0</v>
      </c>
      <c r="AC6" s="157">
        <f t="shared" ref="AC6" si="5">SMALL(AA6:AB6,1)+Y6</f>
        <v>0</v>
      </c>
    </row>
    <row r="7" spans="1:29" x14ac:dyDescent="0.3">
      <c r="A7" s="164" t="s">
        <v>110</v>
      </c>
      <c r="B7" s="164">
        <v>1</v>
      </c>
      <c r="C7" s="132"/>
      <c r="D7" s="133"/>
      <c r="E7" s="134"/>
      <c r="F7" s="135">
        <v>0</v>
      </c>
      <c r="G7" s="136" t="s">
        <v>61</v>
      </c>
      <c r="H7" s="137">
        <v>0</v>
      </c>
      <c r="I7" s="158"/>
      <c r="J7" s="159"/>
      <c r="K7" s="140"/>
      <c r="L7" s="141"/>
      <c r="M7" s="142"/>
      <c r="N7" s="143"/>
      <c r="O7" s="144"/>
      <c r="P7" s="145"/>
      <c r="Q7" s="146"/>
      <c r="R7" s="147"/>
      <c r="S7" s="160"/>
      <c r="T7" s="161"/>
      <c r="U7" s="162"/>
      <c r="V7" s="151"/>
      <c r="W7" s="152">
        <f t="shared" ref="W7:W8" si="6">SUM(I7:U7)</f>
        <v>0</v>
      </c>
      <c r="X7" s="153"/>
      <c r="Y7" s="154"/>
      <c r="Z7" s="163"/>
      <c r="AA7" s="156"/>
      <c r="AB7" s="60">
        <f t="shared" ref="AB7:AB8" si="7">SUM(Z7:AA7)-(W7+X7)</f>
        <v>0</v>
      </c>
      <c r="AC7" s="157">
        <f t="shared" ref="AC7:AC8" si="8">SMALL(AA7:AB7,1)+Y7</f>
        <v>0</v>
      </c>
    </row>
    <row r="8" spans="1:29" x14ac:dyDescent="0.3">
      <c r="A8" s="164" t="s">
        <v>110</v>
      </c>
      <c r="B8" s="164">
        <v>1</v>
      </c>
      <c r="C8" s="132"/>
      <c r="D8" s="133"/>
      <c r="E8" s="134"/>
      <c r="F8" s="135">
        <v>0</v>
      </c>
      <c r="G8" s="136" t="s">
        <v>61</v>
      </c>
      <c r="H8" s="137">
        <v>0</v>
      </c>
      <c r="I8" s="158"/>
      <c r="J8" s="159"/>
      <c r="K8" s="140"/>
      <c r="L8" s="141"/>
      <c r="M8" s="142"/>
      <c r="N8" s="143"/>
      <c r="O8" s="144"/>
      <c r="P8" s="145"/>
      <c r="Q8" s="146"/>
      <c r="R8" s="147"/>
      <c r="S8" s="160"/>
      <c r="T8" s="161"/>
      <c r="U8" s="162"/>
      <c r="V8" s="151"/>
      <c r="W8" s="152">
        <f t="shared" si="6"/>
        <v>0</v>
      </c>
      <c r="X8" s="153"/>
      <c r="Y8" s="154"/>
      <c r="Z8" s="163"/>
      <c r="AA8" s="156"/>
      <c r="AB8" s="60">
        <f t="shared" si="7"/>
        <v>0</v>
      </c>
      <c r="AC8" s="157">
        <f t="shared" si="8"/>
        <v>0</v>
      </c>
    </row>
    <row r="9" spans="1:29" x14ac:dyDescent="0.3">
      <c r="A9" s="165" t="s">
        <v>109</v>
      </c>
      <c r="B9" s="165">
        <v>2</v>
      </c>
      <c r="C9" s="132"/>
      <c r="D9" s="133"/>
      <c r="E9" s="134"/>
      <c r="F9" s="135">
        <v>0</v>
      </c>
      <c r="G9" s="136" t="s">
        <v>61</v>
      </c>
      <c r="H9" s="137">
        <v>0</v>
      </c>
      <c r="I9" s="158"/>
      <c r="J9" s="158"/>
      <c r="K9" s="140"/>
      <c r="L9" s="141"/>
      <c r="M9" s="142"/>
      <c r="N9" s="143"/>
      <c r="O9" s="144"/>
      <c r="P9" s="145"/>
      <c r="Q9" s="146"/>
      <c r="R9" s="147"/>
      <c r="S9" s="160"/>
      <c r="T9" s="161"/>
      <c r="U9" s="162"/>
      <c r="V9" s="166"/>
      <c r="W9" s="152">
        <f t="shared" ref="W9:W11" si="9">SUM(I9:U9)</f>
        <v>0</v>
      </c>
      <c r="X9" s="167"/>
      <c r="Y9" s="154"/>
      <c r="Z9" s="163"/>
      <c r="AA9" s="156"/>
      <c r="AB9" s="60">
        <f t="shared" ref="AB9:AB11" si="10">SUM(Z9:AA9)-(W9+X9)</f>
        <v>0</v>
      </c>
      <c r="AC9" s="157">
        <f t="shared" ref="AC9:AC11" si="11">SMALL(AA9:AB9,1)+Y9</f>
        <v>0</v>
      </c>
    </row>
    <row r="10" spans="1:29" x14ac:dyDescent="0.3">
      <c r="A10" s="165" t="s">
        <v>109</v>
      </c>
      <c r="B10" s="165">
        <v>2</v>
      </c>
      <c r="C10" s="132"/>
      <c r="D10" s="133"/>
      <c r="E10" s="134"/>
      <c r="F10" s="135">
        <v>0</v>
      </c>
      <c r="G10" s="136" t="s">
        <v>61</v>
      </c>
      <c r="H10" s="137">
        <v>0</v>
      </c>
      <c r="I10" s="158"/>
      <c r="J10" s="158"/>
      <c r="K10" s="140"/>
      <c r="L10" s="168"/>
      <c r="M10" s="169"/>
      <c r="N10" s="143"/>
      <c r="O10" s="144"/>
      <c r="P10" s="145"/>
      <c r="Q10" s="170"/>
      <c r="R10" s="171"/>
      <c r="S10" s="160"/>
      <c r="T10" s="161"/>
      <c r="U10" s="162"/>
      <c r="V10" s="166"/>
      <c r="W10" s="152">
        <f t="shared" si="9"/>
        <v>0</v>
      </c>
      <c r="X10" s="167"/>
      <c r="Y10" s="154"/>
      <c r="Z10" s="163"/>
      <c r="AA10" s="156"/>
      <c r="AB10" s="60">
        <f t="shared" si="10"/>
        <v>0</v>
      </c>
      <c r="AC10" s="157">
        <f t="shared" si="11"/>
        <v>0</v>
      </c>
    </row>
    <row r="11" spans="1:29" x14ac:dyDescent="0.3">
      <c r="A11" s="165" t="s">
        <v>109</v>
      </c>
      <c r="B11" s="165">
        <v>2</v>
      </c>
      <c r="C11" s="132"/>
      <c r="D11" s="133"/>
      <c r="E11" s="134"/>
      <c r="F11" s="135">
        <v>0</v>
      </c>
      <c r="G11" s="136" t="s">
        <v>61</v>
      </c>
      <c r="H11" s="137">
        <v>0</v>
      </c>
      <c r="I11" s="158"/>
      <c r="J11" s="158"/>
      <c r="K11" s="140"/>
      <c r="L11" s="168"/>
      <c r="M11" s="169"/>
      <c r="N11" s="143"/>
      <c r="O11" s="144"/>
      <c r="P11" s="145"/>
      <c r="Q11" s="170"/>
      <c r="R11" s="171"/>
      <c r="S11" s="160"/>
      <c r="T11" s="161"/>
      <c r="U11" s="162"/>
      <c r="V11" s="166"/>
      <c r="W11" s="152">
        <f t="shared" si="9"/>
        <v>0</v>
      </c>
      <c r="X11" s="167"/>
      <c r="Y11" s="154"/>
      <c r="Z11" s="163"/>
      <c r="AA11" s="156"/>
      <c r="AB11" s="60">
        <f t="shared" si="10"/>
        <v>0</v>
      </c>
      <c r="AC11" s="157">
        <f t="shared" si="11"/>
        <v>0</v>
      </c>
    </row>
    <row r="12" spans="1:29" x14ac:dyDescent="0.3">
      <c r="A12" s="165" t="s">
        <v>109</v>
      </c>
      <c r="B12" s="165">
        <v>2</v>
      </c>
      <c r="C12" s="132"/>
      <c r="D12" s="133"/>
      <c r="E12" s="134"/>
      <c r="F12" s="135">
        <v>0</v>
      </c>
      <c r="G12" s="136" t="s">
        <v>61</v>
      </c>
      <c r="H12" s="137">
        <v>0</v>
      </c>
      <c r="I12" s="158"/>
      <c r="J12" s="159"/>
      <c r="K12" s="140"/>
      <c r="L12" s="168"/>
      <c r="M12" s="169"/>
      <c r="N12" s="143"/>
      <c r="O12" s="144"/>
      <c r="P12" s="145"/>
      <c r="Q12" s="170"/>
      <c r="R12" s="171"/>
      <c r="S12" s="160"/>
      <c r="T12" s="161"/>
      <c r="U12" s="162"/>
      <c r="V12" s="166"/>
      <c r="W12" s="152">
        <f t="shared" ref="W12" si="12">SUM(I12:U12)</f>
        <v>0</v>
      </c>
      <c r="X12" s="167"/>
      <c r="Y12" s="154"/>
      <c r="Z12" s="163"/>
      <c r="AA12" s="156"/>
      <c r="AB12" s="60">
        <f t="shared" ref="AB12" si="13">SUM(Z12:AA12)-(W12+X12)</f>
        <v>0</v>
      </c>
      <c r="AC12" s="157">
        <f t="shared" ref="AC12" si="14">SMALL(AA12:AB12,1)+Y12</f>
        <v>0</v>
      </c>
    </row>
  </sheetData>
  <sortState xmlns:xlrd2="http://schemas.microsoft.com/office/spreadsheetml/2017/richdata2" ref="A2:AC8">
    <sortCondition ref="B2:B8"/>
  </sortState>
  <conditionalFormatting sqref="F2:F12">
    <cfRule type="cellIs" dxfId="2" priority="1" operator="greaterThan">
      <formula>0</formula>
    </cfRule>
  </conditionalFormatting>
  <conditionalFormatting sqref="AC2:AC12">
    <cfRule type="cellIs" dxfId="1" priority="2" stopIfTrue="1" operator="lessThan">
      <formula>0.5</formula>
    </cfRule>
    <cfRule type="cellIs" dxfId="0" priority="3" operator="lessThan">
      <formula>0.5*AA2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35" customWidth="1"/>
    <col min="2" max="2" width="8.59765625" style="172" bestFit="1" customWidth="1"/>
    <col min="3" max="3" width="3.8984375" style="35" customWidth="1"/>
    <col min="4" max="7" width="3.8984375" style="35" bestFit="1" customWidth="1"/>
    <col min="8" max="11" width="3.8984375" style="35" customWidth="1"/>
    <col min="12" max="12" width="3.8984375" style="35" bestFit="1" customWidth="1"/>
    <col min="13" max="18" width="8.69921875" style="35" customWidth="1"/>
    <col min="19" max="16384" width="9" style="35"/>
  </cols>
  <sheetData>
    <row r="1" spans="1:20" s="172" customFormat="1" ht="16.8" thickTop="1" thickBot="1" x14ac:dyDescent="0.35">
      <c r="A1" s="35"/>
      <c r="B1" s="173"/>
      <c r="C1" s="174" t="s">
        <v>6</v>
      </c>
      <c r="D1" s="174" t="s">
        <v>7</v>
      </c>
      <c r="E1" s="174" t="s">
        <v>8</v>
      </c>
      <c r="F1" s="174" t="s">
        <v>9</v>
      </c>
      <c r="G1" s="174" t="s">
        <v>10</v>
      </c>
      <c r="H1" s="175" t="s">
        <v>11</v>
      </c>
      <c r="I1" s="175" t="s">
        <v>98</v>
      </c>
      <c r="J1" s="175" t="s">
        <v>99</v>
      </c>
      <c r="K1" s="175" t="s">
        <v>100</v>
      </c>
      <c r="L1" s="176" t="s">
        <v>101</v>
      </c>
    </row>
    <row r="2" spans="1:20" x14ac:dyDescent="0.3">
      <c r="B2" s="177" t="s">
        <v>12</v>
      </c>
      <c r="C2" s="178">
        <f ca="1">RANDBETWEEN(1,3)</f>
        <v>2</v>
      </c>
      <c r="D2" s="178">
        <f ca="1">RANDBETWEEN(1,3)+RANDBETWEEN(1,3)</f>
        <v>4</v>
      </c>
      <c r="E2" s="178">
        <f ca="1">RANDBETWEEN(1,3)+RANDBETWEEN(1,3)+RANDBETWEEN(1,3)</f>
        <v>8</v>
      </c>
      <c r="F2" s="178">
        <f ca="1">RANDBETWEEN(1,3)+RANDBETWEEN(1,3)+RANDBETWEEN(1,3)+RANDBETWEEN(1,3)</f>
        <v>10</v>
      </c>
      <c r="G2" s="178">
        <f ca="1">RANDBETWEEN(1,3)+RANDBETWEEN(1,3)+RANDBETWEEN(1,3)+RANDBETWEEN(1,3)+RANDBETWEEN(1,3)</f>
        <v>11</v>
      </c>
      <c r="H2" s="179">
        <f ca="1">RANDBETWEEN(1,3)+RANDBETWEEN(1,3)+RANDBETWEEN(1,3)+RANDBETWEEN(1,3)+RANDBETWEEN(1,3)+RANDBETWEEN(1,3)</f>
        <v>9</v>
      </c>
      <c r="I2" s="179">
        <f ca="1">RANDBETWEEN(1,3)+RANDBETWEEN(1,3)+RANDBETWEEN(1,3)+RANDBETWEEN(1,3)+RANDBETWEEN(1,3)+RANDBETWEEN(1,3)+RANDBETWEEN(1,3)</f>
        <v>14</v>
      </c>
      <c r="J2" s="179">
        <f ca="1">RANDBETWEEN(1,3)+RANDBETWEEN(1,3)+RANDBETWEEN(1,3)+RANDBETWEEN(1,3)+RANDBETWEEN(1,3)+RANDBETWEEN(1,3)+RANDBETWEEN(1,3)+RANDBETWEEN(1,3)</f>
        <v>13</v>
      </c>
      <c r="K2" s="179">
        <f ca="1">RANDBETWEEN(1,3)+RANDBETWEEN(1,3)+RANDBETWEEN(1,3)+RANDBETWEEN(1,3)+RANDBETWEEN(1,3)+RANDBETWEEN(1,3)+RANDBETWEEN(1,3)+RANDBETWEEN(1,3)+RANDBETWEEN(1,3)</f>
        <v>20</v>
      </c>
      <c r="L2" s="180">
        <f ca="1">RANDBETWEEN(1,3)+RANDBETWEEN(1,3)+RANDBETWEEN(1,3)+RANDBETWEEN(1,3)+RANDBETWEEN(1,3)+RANDBETWEEN(1,3)+RANDBETWEEN(1,3)+RANDBETWEEN(1,3)+RANDBETWEEN(1,3)+RANDBETWEEN(1,3)</f>
        <v>22</v>
      </c>
      <c r="P2" s="172"/>
      <c r="Q2" s="172"/>
      <c r="R2" s="172"/>
      <c r="S2" s="172"/>
      <c r="T2" s="172"/>
    </row>
    <row r="3" spans="1:20" x14ac:dyDescent="0.3">
      <c r="B3" s="181" t="s">
        <v>13</v>
      </c>
      <c r="C3" s="182">
        <f ca="1">RANDBETWEEN(1,4)</f>
        <v>1</v>
      </c>
      <c r="D3" s="182">
        <f ca="1">RANDBETWEEN(1,4)+RANDBETWEEN(1,4)</f>
        <v>7</v>
      </c>
      <c r="E3" s="182">
        <f ca="1">RANDBETWEEN(1,4)+RANDBETWEEN(1,4)+RANDBETWEEN(1,4)</f>
        <v>4</v>
      </c>
      <c r="F3" s="182">
        <f ca="1">RANDBETWEEN(1,4)+RANDBETWEEN(1,4)+RANDBETWEEN(1,4)+RANDBETWEEN(1,4)</f>
        <v>11</v>
      </c>
      <c r="G3" s="182">
        <f ca="1">RANDBETWEEN(1,4)+RANDBETWEEN(1,4)+RANDBETWEEN(1,4)+RANDBETWEEN(1,4)+RANDBETWEEN(1,4)</f>
        <v>18</v>
      </c>
      <c r="H3" s="183">
        <f ca="1">RANDBETWEEN(1,4)+RANDBETWEEN(1,4)+RANDBETWEEN(1,4)+RANDBETWEEN(1,4)+RANDBETWEEN(1,4)+RANDBETWEEN(1,4)</f>
        <v>15</v>
      </c>
      <c r="I3" s="183">
        <f ca="1">RANDBETWEEN(1,4)+RANDBETWEEN(1,4)+RANDBETWEEN(1,4)+RANDBETWEEN(1,4)+RANDBETWEEN(1,4)+RANDBETWEEN(1,4)+RANDBETWEEN(1,4)</f>
        <v>19</v>
      </c>
      <c r="J3" s="183">
        <f ca="1">RANDBETWEEN(1,4)+RANDBETWEEN(1,4)+RANDBETWEEN(1,4)+RANDBETWEEN(1,4)+RANDBETWEEN(1,4)+RANDBETWEEN(1,4)+RANDBETWEEN(1,4)+RANDBETWEEN(1,4)</f>
        <v>18</v>
      </c>
      <c r="K3" s="183">
        <f ca="1">RANDBETWEEN(1,4)+RANDBETWEEN(1,4)+RANDBETWEEN(1,4)+RANDBETWEEN(1,4)+RANDBETWEEN(1,4)+RANDBETWEEN(1,4)+RANDBETWEEN(1,4)+RANDBETWEEN(1,4)+RANDBETWEEN(1,4)</f>
        <v>18</v>
      </c>
      <c r="L3" s="184">
        <f ca="1">RANDBETWEEN(1,4)+RANDBETWEEN(1,4)+RANDBETWEEN(1,4)+RANDBETWEEN(1,4)+RANDBETWEEN(1,4)+RANDBETWEEN(1,4)+RANDBETWEEN(1,4)+RANDBETWEEN(1,4)+RANDBETWEEN(1,4)+RANDBETWEEN(1,4)</f>
        <v>23</v>
      </c>
      <c r="P3" s="172"/>
      <c r="Q3" s="172"/>
      <c r="R3" s="172"/>
      <c r="S3" s="172"/>
      <c r="T3" s="172"/>
    </row>
    <row r="4" spans="1:20" x14ac:dyDescent="0.3">
      <c r="B4" s="181" t="s">
        <v>14</v>
      </c>
      <c r="C4" s="182">
        <f ca="1">RANDBETWEEN(1,6)</f>
        <v>6</v>
      </c>
      <c r="D4" s="182">
        <f ca="1">RANDBETWEEN(1,6)+RANDBETWEEN(1,6)</f>
        <v>4</v>
      </c>
      <c r="E4" s="182">
        <f ca="1">RANDBETWEEN(1,6)+RANDBETWEEN(1,6)+RANDBETWEEN(1,6)</f>
        <v>11</v>
      </c>
      <c r="F4" s="182">
        <f ca="1">RANDBETWEEN(1,6)+RANDBETWEEN(1,6)+RANDBETWEEN(1,6)+RANDBETWEEN(1,6)</f>
        <v>15</v>
      </c>
      <c r="G4" s="182">
        <f ca="1">RANDBETWEEN(1,6)+RANDBETWEEN(1,6)+RANDBETWEEN(1,6)+RANDBETWEEN(1,6)+RANDBETWEEN(1,6)</f>
        <v>18</v>
      </c>
      <c r="H4" s="183">
        <f ca="1">RANDBETWEEN(1,6)+RANDBETWEEN(1,6)+RANDBETWEEN(1,6)+RANDBETWEEN(1,6)+RANDBETWEEN(1,6)+RANDBETWEEN(1,6)</f>
        <v>26</v>
      </c>
      <c r="I4" s="183">
        <f ca="1">RANDBETWEEN(1,6)+RANDBETWEEN(1,6)+RANDBETWEEN(1,6)+RANDBETWEEN(1,6)+RANDBETWEEN(1,6)+RANDBETWEEN(1,6)+RANDBETWEEN(1,6)</f>
        <v>31</v>
      </c>
      <c r="J4" s="183">
        <f ca="1">RANDBETWEEN(1,6)+RANDBETWEEN(1,6)+RANDBETWEEN(1,6)+RANDBETWEEN(1,6)+RANDBETWEEN(1,6)+RANDBETWEEN(1,6)+RANDBETWEEN(1,6)+RANDBETWEEN(1,6)</f>
        <v>24</v>
      </c>
      <c r="K4" s="183">
        <f ca="1">RANDBETWEEN(1,6)+RANDBETWEEN(1,6)+RANDBETWEEN(1,6)+RANDBETWEEN(1,6)+RANDBETWEEN(1,6)+RANDBETWEEN(1,6)+RANDBETWEEN(1,6)+RANDBETWEEN(1,6)+RANDBETWEEN(1,6)</f>
        <v>21</v>
      </c>
      <c r="L4" s="184">
        <f ca="1">RANDBETWEEN(1,6)+RANDBETWEEN(1,6)+RANDBETWEEN(1,6)+RANDBETWEEN(1,6)+RANDBETWEEN(1,6)+RANDBETWEEN(1,6)+RANDBETWEEN(1,6)+RANDBETWEEN(1,6)+RANDBETWEEN(1,6)+RANDBETWEEN(1,6)</f>
        <v>43</v>
      </c>
      <c r="P4" s="172"/>
      <c r="Q4" s="172"/>
      <c r="R4" s="172"/>
      <c r="S4" s="172"/>
      <c r="T4" s="172"/>
    </row>
    <row r="5" spans="1:20" x14ac:dyDescent="0.3">
      <c r="B5" s="181" t="s">
        <v>15</v>
      </c>
      <c r="C5" s="182">
        <f ca="1">RANDBETWEEN(1,8)</f>
        <v>6</v>
      </c>
      <c r="D5" s="182">
        <f ca="1">RANDBETWEEN(1,8)+RANDBETWEEN(1,8)</f>
        <v>6</v>
      </c>
      <c r="E5" s="182">
        <f ca="1">RANDBETWEEN(1,8)+RANDBETWEEN(1,8)+RANDBETWEEN(1,8)</f>
        <v>5</v>
      </c>
      <c r="F5" s="182">
        <f ca="1">RANDBETWEEN(1,8)+RANDBETWEEN(1,8)+RANDBETWEEN(1,8)+RANDBETWEEN(1,8)</f>
        <v>21</v>
      </c>
      <c r="G5" s="182">
        <f ca="1">RANDBETWEEN(1,8)+RANDBETWEEN(1,8)+RANDBETWEEN(1,8)+RANDBETWEEN(1,8)+RANDBETWEEN(1,8)</f>
        <v>14</v>
      </c>
      <c r="H5" s="183">
        <f ca="1">RANDBETWEEN(1,8)+RANDBETWEEN(1,8)+RANDBETWEEN(1,8)+RANDBETWEEN(1,8)+RANDBETWEEN(1,8)+RANDBETWEEN(1,8)</f>
        <v>25</v>
      </c>
      <c r="I5" s="183">
        <f ca="1">RANDBETWEEN(1,8)+RANDBETWEEN(1,8)+RANDBETWEEN(1,8)+RANDBETWEEN(1,8)+RANDBETWEEN(1,8)+RANDBETWEEN(1,8)+RANDBETWEEN(1,8)</f>
        <v>31</v>
      </c>
      <c r="J5" s="183">
        <f ca="1">RANDBETWEEN(1,8)+RANDBETWEEN(1,8)+RANDBETWEEN(1,8)+RANDBETWEEN(1,8)+RANDBETWEEN(1,8)+RANDBETWEEN(1,8)+RANDBETWEEN(1,8)+RANDBETWEEN(1,8)</f>
        <v>30</v>
      </c>
      <c r="K5" s="183">
        <f ca="1">RANDBETWEEN(1,8)+RANDBETWEEN(1,8)+RANDBETWEEN(1,8)+RANDBETWEEN(1,8)+RANDBETWEEN(1,8)+RANDBETWEEN(1,8)+RANDBETWEEN(1,8)+RANDBETWEEN(1,8)+RANDBETWEEN(1,8)</f>
        <v>45</v>
      </c>
      <c r="L5" s="184">
        <f ca="1">RANDBETWEEN(1,8)+RANDBETWEEN(1,8)+RANDBETWEEN(1,8)+RANDBETWEEN(1,8)+RANDBETWEEN(1,8)+RANDBETWEEN(1,8)+RANDBETWEEN(1,8)+RANDBETWEEN(1,8)+RANDBETWEEN(1,8)+RANDBETWEEN(1,8)</f>
        <v>48</v>
      </c>
      <c r="P5" s="172"/>
      <c r="Q5" s="172"/>
      <c r="R5" s="172"/>
      <c r="S5" s="172"/>
      <c r="T5" s="172"/>
    </row>
    <row r="6" spans="1:20" x14ac:dyDescent="0.3">
      <c r="B6" s="181" t="s">
        <v>16</v>
      </c>
      <c r="C6" s="182">
        <f ca="1">RANDBETWEEN(1,10)</f>
        <v>1</v>
      </c>
      <c r="D6" s="182">
        <f ca="1">RANDBETWEEN(1,10)+RANDBETWEEN(1,10)</f>
        <v>9</v>
      </c>
      <c r="E6" s="182">
        <f ca="1">RANDBETWEEN(1,10)+RANDBETWEEN(1,10)+RANDBETWEEN(1,10)</f>
        <v>16</v>
      </c>
      <c r="F6" s="182">
        <f ca="1">RANDBETWEEN(1,10)+RANDBETWEEN(1,10)+RANDBETWEEN(1,10)+RANDBETWEEN(1,10)</f>
        <v>30</v>
      </c>
      <c r="G6" s="182">
        <f ca="1">RANDBETWEEN(1,10)+RANDBETWEEN(1,10)+RANDBETWEEN(1,10)+RANDBETWEEN(1,10)+RANDBETWEEN(1,10)</f>
        <v>31</v>
      </c>
      <c r="H6" s="183">
        <f ca="1">RANDBETWEEN(1,10)+RANDBETWEEN(1,10)+RANDBETWEEN(1,10)+RANDBETWEEN(1,10)+RANDBETWEEN(1,10)+RANDBETWEEN(1,10)</f>
        <v>36</v>
      </c>
      <c r="I6" s="183">
        <f ca="1">RANDBETWEEN(1,10)+RANDBETWEEN(1,10)+RANDBETWEEN(1,10)+RANDBETWEEN(1,10)+RANDBETWEEN(1,10)+RANDBETWEEN(1,10)+RANDBETWEEN(1,10)</f>
        <v>43</v>
      </c>
      <c r="J6" s="183">
        <f ca="1">RANDBETWEEN(1,10)+RANDBETWEEN(1,10)+RANDBETWEEN(1,10)+RANDBETWEEN(1,10)+RANDBETWEEN(1,10)+RANDBETWEEN(1,10)+RANDBETWEEN(1,10)+RANDBETWEEN(1,10)</f>
        <v>50</v>
      </c>
      <c r="K6" s="183">
        <f ca="1">RANDBETWEEN(1,10)+RANDBETWEEN(1,10)+RANDBETWEEN(1,10)+RANDBETWEEN(1,10)+RANDBETWEEN(1,10)+RANDBETWEEN(1,10)+RANDBETWEEN(1,10)+RANDBETWEEN(1,10)+RANDBETWEEN(1,10)</f>
        <v>66</v>
      </c>
      <c r="L6" s="184">
        <f ca="1">RANDBETWEEN(1,10)+RANDBETWEEN(1,10)+RANDBETWEEN(1,10)+RANDBETWEEN(1,10)+RANDBETWEEN(1,10)+RANDBETWEEN(1,10)+RANDBETWEEN(1,10)+RANDBETWEEN(1,10)+RANDBETWEEN(1,10)+RANDBETWEEN(1,10)</f>
        <v>54</v>
      </c>
      <c r="P6" s="172"/>
      <c r="Q6" s="172"/>
      <c r="R6" s="172"/>
      <c r="S6" s="172"/>
      <c r="T6" s="172"/>
    </row>
    <row r="7" spans="1:20" x14ac:dyDescent="0.3">
      <c r="B7" s="181" t="s">
        <v>17</v>
      </c>
      <c r="C7" s="182">
        <f ca="1">RANDBETWEEN(1,12)</f>
        <v>1</v>
      </c>
      <c r="D7" s="182">
        <f ca="1">RANDBETWEEN(1,12)+RANDBETWEEN(1,12)</f>
        <v>16</v>
      </c>
      <c r="E7" s="182">
        <f ca="1">RANDBETWEEN(1,12)+RANDBETWEEN(1,12)+RANDBETWEEN(1,12)</f>
        <v>18</v>
      </c>
      <c r="F7" s="182">
        <f ca="1">RANDBETWEEN(1,12)+RANDBETWEEN(1,12)+RANDBETWEEN(1,12)+RANDBETWEEN(1,12)</f>
        <v>28</v>
      </c>
      <c r="G7" s="182">
        <f ca="1">RANDBETWEEN(1,12)+RANDBETWEEN(1,12)+RANDBETWEEN(1,12)+RANDBETWEEN(1,12)+RANDBETWEEN(1,12)</f>
        <v>42</v>
      </c>
      <c r="H7" s="183">
        <f ca="1">RANDBETWEEN(1,12)+RANDBETWEEN(1,12)+RANDBETWEEN(1,12)+RANDBETWEEN(1,12)+RANDBETWEEN(1,12)+RANDBETWEEN(1,12)</f>
        <v>45</v>
      </c>
      <c r="I7" s="183">
        <f ca="1">RANDBETWEEN(1,12)+RANDBETWEEN(1,12)+RANDBETWEEN(1,12)+RANDBETWEEN(1,12)+RANDBETWEEN(1,12)+RANDBETWEEN(1,12)+RANDBETWEEN(1,12)</f>
        <v>62</v>
      </c>
      <c r="J7" s="183">
        <f ca="1">RANDBETWEEN(1,12)+RANDBETWEEN(1,12)+RANDBETWEEN(1,12)+RANDBETWEEN(1,12)+RANDBETWEEN(1,12)+RANDBETWEEN(1,12)+RANDBETWEEN(1,12)+RANDBETWEEN(1,12)</f>
        <v>47</v>
      </c>
      <c r="K7" s="183">
        <f ca="1">RANDBETWEEN(1,12)+RANDBETWEEN(1,12)+RANDBETWEEN(1,12)+RANDBETWEEN(1,12)+RANDBETWEEN(1,12)+RANDBETWEEN(1,12)+RANDBETWEEN(1,12)+RANDBETWEEN(1,12)+RANDBETWEEN(1,12)</f>
        <v>75</v>
      </c>
      <c r="L7" s="184">
        <f ca="1">RANDBETWEEN(1,12)+RANDBETWEEN(1,12)+RANDBETWEEN(1,12)+RANDBETWEEN(1,12)+RANDBETWEEN(1,12)+RANDBETWEEN(1,12)+RANDBETWEEN(1,12)+RANDBETWEEN(1,12)+RANDBETWEEN(1,12)+RANDBETWEEN(1,12)</f>
        <v>52</v>
      </c>
      <c r="P7" s="172"/>
      <c r="Q7" s="172"/>
      <c r="R7" s="172"/>
      <c r="S7" s="172"/>
      <c r="T7" s="172"/>
    </row>
    <row r="8" spans="1:20" x14ac:dyDescent="0.3">
      <c r="B8" s="181" t="s">
        <v>18</v>
      </c>
      <c r="C8" s="182">
        <f ca="1">RANDBETWEEN(1,20)</f>
        <v>9</v>
      </c>
      <c r="D8" s="182">
        <f ca="1">RANDBETWEEN(1,20)+RANDBETWEEN(1,20)</f>
        <v>15</v>
      </c>
      <c r="E8" s="182">
        <f ca="1">RANDBETWEEN(1,20)+RANDBETWEEN(1,20)+RANDBETWEEN(1,20)</f>
        <v>30</v>
      </c>
      <c r="F8" s="182">
        <f ca="1">RANDBETWEEN(1,20)+RANDBETWEEN(1,20)+RANDBETWEEN(1,20)+RANDBETWEEN(1,20)</f>
        <v>50</v>
      </c>
      <c r="G8" s="182">
        <f ca="1">RANDBETWEEN(1,20)+RANDBETWEEN(1,20)+RANDBETWEEN(1,20)+RANDBETWEEN(1,20)+RANDBETWEEN(1,20)</f>
        <v>62</v>
      </c>
      <c r="H8" s="183">
        <f ca="1">RANDBETWEEN(1,20)+RANDBETWEEN(1,20)+RANDBETWEEN(1,20)+RANDBETWEEN(1,20)+RANDBETWEEN(1,20)+RANDBETWEEN(1,20)</f>
        <v>75</v>
      </c>
      <c r="I8" s="183">
        <f ca="1">RANDBETWEEN(1,20)+RANDBETWEEN(1,20)+RANDBETWEEN(1,20)+RANDBETWEEN(1,20)+RANDBETWEEN(1,20)+RANDBETWEEN(1,20)+RANDBETWEEN(1,20)</f>
        <v>57</v>
      </c>
      <c r="J8" s="183">
        <f ca="1">RANDBETWEEN(1,20)+RANDBETWEEN(1,20)+RANDBETWEEN(1,20)+RANDBETWEEN(1,20)+RANDBETWEEN(1,20)+RANDBETWEEN(1,20)+RANDBETWEEN(1,20)+RANDBETWEEN(1,20)</f>
        <v>87</v>
      </c>
      <c r="K8" s="183">
        <f ca="1">RANDBETWEEN(1,20)+RANDBETWEEN(1,20)+RANDBETWEEN(1,20)+RANDBETWEEN(1,20)+RANDBETWEEN(1,20)+RANDBETWEEN(1,20)+RANDBETWEEN(1,20)+RANDBETWEEN(1,20)+RANDBETWEEN(1,20)</f>
        <v>70</v>
      </c>
      <c r="L8" s="184">
        <f ca="1">RANDBETWEEN(1,20)+RANDBETWEEN(1,20)+RANDBETWEEN(1,20)+RANDBETWEEN(1,20)+RANDBETWEEN(1,20)+RANDBETWEEN(1,20)+RANDBETWEEN(1,20)+RANDBETWEEN(1,20)+RANDBETWEEN(1,20)+RANDBETWEEN(1,20)</f>
        <v>122</v>
      </c>
      <c r="P8" s="172"/>
      <c r="Q8" s="172"/>
      <c r="R8" s="172"/>
      <c r="S8" s="172"/>
      <c r="T8" s="172"/>
    </row>
    <row r="9" spans="1:20" ht="16.2" thickBot="1" x14ac:dyDescent="0.35">
      <c r="B9" s="185" t="s">
        <v>19</v>
      </c>
      <c r="C9" s="186">
        <f ca="1">RANDBETWEEN(1,100)</f>
        <v>44</v>
      </c>
      <c r="D9" s="186">
        <f ca="1">RANDBETWEEN(1,100)+RANDBETWEEN(1,100)</f>
        <v>103</v>
      </c>
      <c r="E9" s="186">
        <f ca="1">RANDBETWEEN(1,100)+RANDBETWEEN(1,100)+RANDBETWEEN(1,100)</f>
        <v>174</v>
      </c>
      <c r="F9" s="186">
        <f ca="1">RANDBETWEEN(1,100)+RANDBETWEEN(1,100)+RANDBETWEEN(1,100)+RANDBETWEEN(1,100)</f>
        <v>195</v>
      </c>
      <c r="G9" s="186">
        <f ca="1">RANDBETWEEN(1,100)+RANDBETWEEN(1,100)+RANDBETWEEN(1,100)+RANDBETWEEN(1,100)+RANDBETWEEN(1,100)</f>
        <v>174</v>
      </c>
      <c r="H9" s="187">
        <f ca="1">RANDBETWEEN(1,100)+RANDBETWEEN(1,100)+RANDBETWEEN(1,100)+RANDBETWEEN(1,100)+RANDBETWEEN(1,100)+RANDBETWEEN(1,100)</f>
        <v>362</v>
      </c>
      <c r="I9" s="187">
        <f ca="1">RANDBETWEEN(1,100)+RANDBETWEEN(1,100)+RANDBETWEEN(1,100)+RANDBETWEEN(1,100)+RANDBETWEEN(1,100)+RANDBETWEEN(1,100)+RANDBETWEEN(1,100)</f>
        <v>266</v>
      </c>
      <c r="J9" s="187">
        <f ca="1">RANDBETWEEN(1,100)+RANDBETWEEN(1,100)+RANDBETWEEN(1,100)+RANDBETWEEN(1,100)+RANDBETWEEN(1,100)+RANDBETWEEN(1,100)+RANDBETWEEN(1,100)+RANDBETWEEN(1,100)</f>
        <v>396</v>
      </c>
      <c r="K9" s="187">
        <f ca="1">RANDBETWEEN(1,100)+RANDBETWEEN(1,100)+RANDBETWEEN(1,100)+RANDBETWEEN(1,100)+RANDBETWEEN(1,100)+RANDBETWEEN(1,100)+RANDBETWEEN(1,100)+RANDBETWEEN(1,100)+RANDBETWEEN(1,100)</f>
        <v>374</v>
      </c>
      <c r="L9" s="188">
        <f ca="1">RANDBETWEEN(1,100)+RANDBETWEEN(1,100)+RANDBETWEEN(1,100)+RANDBETWEEN(1,100)+RANDBETWEEN(1,100)+RANDBETWEEN(1,100)+RANDBETWEEN(1,100)+RANDBETWEEN(1,100)+RANDBETWEEN(1,100)+RANDBETWEEN(1,100)</f>
        <v>523</v>
      </c>
      <c r="P9" s="172"/>
      <c r="Q9" s="172"/>
      <c r="R9" s="172"/>
      <c r="S9" s="172"/>
      <c r="T9" s="172"/>
    </row>
    <row r="10" spans="1:20" ht="16.2" thickTop="1" x14ac:dyDescent="0.3">
      <c r="A10" s="172"/>
      <c r="C10" s="172"/>
      <c r="D10" s="172"/>
      <c r="E10" s="172"/>
      <c r="F10" s="172"/>
    </row>
    <row r="11" spans="1:20" x14ac:dyDescent="0.3">
      <c r="A11" s="172"/>
      <c r="C11" s="172"/>
      <c r="D11" s="172"/>
      <c r="E11" s="172"/>
      <c r="F11" s="172"/>
    </row>
    <row r="12" spans="1:20" x14ac:dyDescent="0.3">
      <c r="A12" s="172"/>
      <c r="C12" s="172"/>
      <c r="D12" s="172"/>
      <c r="E12" s="172"/>
      <c r="F12" s="172"/>
    </row>
    <row r="13" spans="1:20" x14ac:dyDescent="0.3">
      <c r="A13" s="172"/>
      <c r="C13" s="172"/>
      <c r="D13" s="172"/>
      <c r="E13" s="172"/>
      <c r="F13" s="172"/>
    </row>
    <row r="14" spans="1:20" x14ac:dyDescent="0.3">
      <c r="A14" s="172"/>
      <c r="C14" s="172"/>
      <c r="D14" s="172"/>
      <c r="E14" s="172"/>
      <c r="F14" s="172"/>
    </row>
    <row r="15" spans="1:20" x14ac:dyDescent="0.3">
      <c r="A15" s="172"/>
      <c r="C15" s="172"/>
      <c r="D15" s="172"/>
      <c r="E15" s="172"/>
      <c r="F15" s="172"/>
    </row>
    <row r="16" spans="1:20" x14ac:dyDescent="0.3">
      <c r="A16" s="172"/>
      <c r="C16" s="172"/>
      <c r="D16" s="172"/>
      <c r="E16" s="172"/>
      <c r="F16" s="172"/>
    </row>
    <row r="17" spans="1:26" x14ac:dyDescent="0.3">
      <c r="A17" s="172"/>
      <c r="C17" s="172"/>
      <c r="D17" s="172"/>
      <c r="E17" s="172"/>
      <c r="F17" s="172"/>
    </row>
    <row r="18" spans="1:26" x14ac:dyDescent="0.3">
      <c r="A18" s="172"/>
      <c r="C18" s="172"/>
      <c r="D18" s="172"/>
      <c r="E18" s="172"/>
      <c r="F18" s="172"/>
    </row>
    <row r="19" spans="1:26" x14ac:dyDescent="0.3">
      <c r="A19" s="172"/>
      <c r="C19" s="172"/>
      <c r="D19" s="172"/>
      <c r="E19" s="172"/>
      <c r="F19" s="172"/>
    </row>
    <row r="20" spans="1:26" x14ac:dyDescent="0.3">
      <c r="A20" s="172"/>
      <c r="C20" s="172"/>
      <c r="D20" s="172"/>
      <c r="E20" s="172"/>
      <c r="F20" s="172"/>
    </row>
    <row r="21" spans="1:26" x14ac:dyDescent="0.3">
      <c r="A21" s="172"/>
      <c r="C21" s="172"/>
      <c r="D21" s="172"/>
      <c r="E21" s="172"/>
      <c r="F21" s="172"/>
    </row>
    <row r="22" spans="1:26" x14ac:dyDescent="0.3">
      <c r="A22" s="172"/>
      <c r="C22" s="172"/>
      <c r="D22" s="172"/>
      <c r="E22" s="172"/>
      <c r="F22" s="172"/>
    </row>
    <row r="23" spans="1:26" x14ac:dyDescent="0.3">
      <c r="A23" s="172"/>
      <c r="C23" s="172"/>
      <c r="D23" s="172"/>
      <c r="E23" s="172"/>
      <c r="F23" s="172"/>
    </row>
    <row r="24" spans="1:26" x14ac:dyDescent="0.3">
      <c r="A24" s="172"/>
      <c r="C24" s="172"/>
      <c r="D24" s="172"/>
      <c r="E24" s="172"/>
      <c r="F24" s="172"/>
    </row>
    <row r="25" spans="1:26" x14ac:dyDescent="0.3">
      <c r="A25" s="172"/>
      <c r="C25" s="172"/>
      <c r="D25" s="172"/>
      <c r="E25" s="172"/>
      <c r="F25" s="172"/>
    </row>
    <row r="26" spans="1:26" x14ac:dyDescent="0.3">
      <c r="A26" s="172"/>
      <c r="C26" s="172"/>
      <c r="D26" s="172"/>
      <c r="E26" s="172"/>
      <c r="F26" s="172"/>
      <c r="K26" s="35">
        <v>3</v>
      </c>
    </row>
    <row r="27" spans="1:26" x14ac:dyDescent="0.3">
      <c r="A27" s="172"/>
      <c r="C27" s="172"/>
      <c r="D27" s="172"/>
      <c r="E27" s="172"/>
      <c r="F27" s="172"/>
      <c r="X27" s="14"/>
      <c r="Y27" s="14"/>
      <c r="Z27" s="14"/>
    </row>
    <row r="28" spans="1:26" x14ac:dyDescent="0.3">
      <c r="A28" s="172"/>
      <c r="C28" s="172"/>
      <c r="D28" s="172"/>
      <c r="E28" s="172"/>
      <c r="F28" s="172"/>
      <c r="X28" s="14"/>
      <c r="Y28" s="14"/>
      <c r="Z28" s="14"/>
    </row>
    <row r="29" spans="1:26" x14ac:dyDescent="0.3">
      <c r="A29" s="172"/>
      <c r="C29" s="172"/>
      <c r="D29" s="172"/>
      <c r="E29" s="172"/>
      <c r="F29" s="172"/>
      <c r="U29" s="14"/>
      <c r="V29" s="14"/>
      <c r="W29" s="14"/>
      <c r="X29" s="14"/>
      <c r="Y29" s="14"/>
      <c r="Z29" s="14"/>
    </row>
    <row r="30" spans="1:26" x14ac:dyDescent="0.3">
      <c r="A30" s="172"/>
      <c r="C30" s="172"/>
      <c r="D30" s="172"/>
      <c r="E30" s="172"/>
      <c r="F30" s="172"/>
    </row>
    <row r="31" spans="1:26" x14ac:dyDescent="0.3">
      <c r="C31" s="172"/>
      <c r="D31" s="172"/>
      <c r="E31" s="172"/>
      <c r="F31" s="172"/>
      <c r="G31" s="172"/>
      <c r="H31" s="172"/>
      <c r="I31" s="172"/>
      <c r="J31" s="172"/>
      <c r="K31" s="172"/>
    </row>
    <row r="32" spans="1:26" x14ac:dyDescent="0.3">
      <c r="C32" s="172"/>
      <c r="D32" s="172"/>
      <c r="E32" s="172"/>
      <c r="F32" s="172"/>
      <c r="G32" s="172"/>
      <c r="H32" s="172"/>
      <c r="I32" s="172"/>
      <c r="J32" s="172"/>
      <c r="K32" s="172"/>
    </row>
    <row r="33" spans="3:11" x14ac:dyDescent="0.3">
      <c r="C33" s="172"/>
      <c r="D33" s="172"/>
      <c r="E33" s="172"/>
      <c r="F33" s="172"/>
      <c r="G33" s="172"/>
      <c r="H33" s="172"/>
      <c r="I33" s="172"/>
      <c r="J33" s="172"/>
      <c r="K33" s="172"/>
    </row>
    <row r="34" spans="3:11" x14ac:dyDescent="0.3">
      <c r="C34" s="172"/>
      <c r="D34" s="172"/>
      <c r="E34" s="172"/>
      <c r="F34" s="172"/>
      <c r="G34" s="172"/>
      <c r="H34" s="172"/>
      <c r="I34" s="172"/>
      <c r="J34" s="172"/>
      <c r="K34" s="172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2025-03-30T03:05:21Z</dcterms:modified>
</cp:coreProperties>
</file>