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NLM\Used\Battle Tallies\"/>
    </mc:Choice>
  </mc:AlternateContent>
  <xr:revisionPtr revIDLastSave="0" documentId="8_{236993B8-F2D1-463F-985E-0C6B4BD1D1AD}" xr6:coauthVersionLast="47" xr6:coauthVersionMax="47" xr10:uidLastSave="{00000000-0000-0000-0000-000000000000}"/>
  <bookViews>
    <workbookView xWindow="-108" yWindow="-108" windowWidth="23256" windowHeight="13176" tabRatio="400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5" l="1"/>
  <c r="E2" i="5"/>
  <c r="C2" i="5"/>
  <c r="C4" i="5"/>
  <c r="E4" i="5"/>
  <c r="E3" i="5"/>
  <c r="C3" i="5"/>
  <c r="D13" i="1" l="1"/>
  <c r="D12" i="1"/>
  <c r="E12" i="1" s="1"/>
  <c r="D11" i="1"/>
  <c r="D10" i="1"/>
  <c r="L3" i="1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K19" i="9"/>
  <c r="N19" i="9" s="1"/>
  <c r="J19" i="9"/>
  <c r="K16" i="9"/>
  <c r="N16" i="9" s="1"/>
  <c r="J16" i="9"/>
  <c r="K15" i="9"/>
  <c r="N15" i="9" s="1"/>
  <c r="J15" i="9"/>
  <c r="K14" i="9"/>
  <c r="N14" i="9" s="1"/>
  <c r="J14" i="9"/>
  <c r="K13" i="9"/>
  <c r="J13" i="9"/>
  <c r="K12" i="9"/>
  <c r="N12" i="9" s="1"/>
  <c r="J12" i="9"/>
  <c r="K11" i="9"/>
  <c r="L11" i="9" s="1"/>
  <c r="J11" i="9"/>
  <c r="C8" i="7"/>
  <c r="D8" i="7"/>
  <c r="E8" i="7" s="1"/>
  <c r="C9" i="7"/>
  <c r="D9" i="7"/>
  <c r="E9" i="7" s="1"/>
  <c r="C10" i="7"/>
  <c r="D10" i="7"/>
  <c r="E10" i="7" s="1"/>
  <c r="C11" i="7"/>
  <c r="D11" i="7"/>
  <c r="E11" i="7" s="1"/>
  <c r="C12" i="7"/>
  <c r="D12" i="7"/>
  <c r="E12" i="7" s="1"/>
  <c r="C13" i="7"/>
  <c r="D13" i="7"/>
  <c r="C14" i="7"/>
  <c r="D14" i="7"/>
  <c r="E14" i="7" s="1"/>
  <c r="C15" i="7"/>
  <c r="D15" i="7"/>
  <c r="E15" i="7" s="1"/>
  <c r="C16" i="7"/>
  <c r="D16" i="7"/>
  <c r="E16" i="7" s="1"/>
  <c r="D17" i="7"/>
  <c r="E17" i="7" s="1"/>
  <c r="W7" i="5"/>
  <c r="AB7" i="5" s="1"/>
  <c r="AC7" i="5" s="1"/>
  <c r="D8" i="1"/>
  <c r="L13" i="9" l="1"/>
  <c r="N11" i="9"/>
  <c r="L12" i="9"/>
  <c r="L15" i="9"/>
  <c r="N13" i="9"/>
  <c r="L19" i="9"/>
  <c r="L16" i="9"/>
  <c r="L14" i="9"/>
  <c r="E13" i="7"/>
  <c r="G24" i="9"/>
  <c r="G25" i="9"/>
  <c r="G26" i="9"/>
  <c r="G27" i="9"/>
  <c r="F25" i="9"/>
  <c r="E25" i="9"/>
  <c r="F24" i="9"/>
  <c r="F26" i="9"/>
  <c r="F27" i="9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K31" i="9" l="1"/>
  <c r="N31" i="9" s="1"/>
  <c r="J31" i="9"/>
  <c r="K29" i="9"/>
  <c r="N29" i="9" s="1"/>
  <c r="J29" i="9"/>
  <c r="K28" i="9"/>
  <c r="J28" i="9"/>
  <c r="E13" i="1"/>
  <c r="E11" i="1"/>
  <c r="E10" i="1"/>
  <c r="W10" i="5"/>
  <c r="AB10" i="5" s="1"/>
  <c r="AC10" i="5" s="1"/>
  <c r="W9" i="5"/>
  <c r="AB9" i="5" s="1"/>
  <c r="AC9" i="5" s="1"/>
  <c r="W8" i="5"/>
  <c r="AB8" i="5" s="1"/>
  <c r="AC8" i="5" s="1"/>
  <c r="E2" i="1"/>
  <c r="E5" i="1"/>
  <c r="E4" i="1"/>
  <c r="L28" i="9" l="1"/>
  <c r="N28" i="9"/>
  <c r="L29" i="9"/>
  <c r="L31" i="9"/>
  <c r="E5" i="5"/>
  <c r="D5" i="5"/>
  <c r="D4" i="5" l="1"/>
  <c r="K7" i="9"/>
  <c r="N7" i="9" s="1"/>
  <c r="J7" i="9"/>
  <c r="K6" i="9"/>
  <c r="N6" i="9" s="1"/>
  <c r="J6" i="9"/>
  <c r="K5" i="9"/>
  <c r="N5" i="9" s="1"/>
  <c r="J5" i="9"/>
  <c r="K21" i="9"/>
  <c r="N21" i="9" s="1"/>
  <c r="J21" i="9"/>
  <c r="K20" i="9"/>
  <c r="N20" i="9" s="1"/>
  <c r="J20" i="9"/>
  <c r="K10" i="9"/>
  <c r="N10" i="9" s="1"/>
  <c r="J10" i="9"/>
  <c r="J4" i="9"/>
  <c r="K4" i="9"/>
  <c r="N4" i="9" s="1"/>
  <c r="K25" i="9"/>
  <c r="N25" i="9" s="1"/>
  <c r="J25" i="9"/>
  <c r="K24" i="9"/>
  <c r="J24" i="9"/>
  <c r="K23" i="9"/>
  <c r="N23" i="9" s="1"/>
  <c r="J23" i="9"/>
  <c r="J18" i="10"/>
  <c r="K18" i="10" s="1"/>
  <c r="M18" i="10" s="1"/>
  <c r="L7" i="9" l="1"/>
  <c r="L6" i="9"/>
  <c r="L5" i="9"/>
  <c r="L21" i="9"/>
  <c r="L10" i="9"/>
  <c r="L20" i="9"/>
  <c r="L4" i="9"/>
  <c r="L24" i="9"/>
  <c r="N24" i="9"/>
  <c r="L25" i="9"/>
  <c r="L23" i="9"/>
  <c r="K26" i="9"/>
  <c r="N26" i="9" s="1"/>
  <c r="J26" i="9"/>
  <c r="L26" i="9" l="1"/>
  <c r="J2" i="9"/>
  <c r="K2" i="9"/>
  <c r="J3" i="9"/>
  <c r="K3" i="9"/>
  <c r="L3" i="9" l="1"/>
  <c r="L2" i="9"/>
  <c r="W4" i="5" l="1"/>
  <c r="AB4" i="5" s="1"/>
  <c r="AC4" i="5" s="1"/>
  <c r="N3" i="9"/>
  <c r="N2" i="9"/>
  <c r="W2" i="5" l="1"/>
  <c r="W3" i="5"/>
  <c r="W5" i="5"/>
  <c r="W6" i="5"/>
  <c r="J7" i="7" l="1"/>
  <c r="K7" i="7" s="1"/>
  <c r="AB6" i="5" l="1"/>
  <c r="AC6" i="5" s="1"/>
  <c r="J6" i="7" l="1"/>
  <c r="K6" i="7" s="1"/>
  <c r="J5" i="7" l="1"/>
  <c r="K5" i="7" s="1"/>
  <c r="J4" i="7"/>
  <c r="K4" i="7" s="1"/>
  <c r="J3" i="7"/>
  <c r="K3" i="7" s="1"/>
  <c r="J2" i="7"/>
  <c r="K2" i="7" s="1"/>
  <c r="J22" i="9" l="1"/>
  <c r="K22" i="9"/>
  <c r="N22" i="9" s="1"/>
  <c r="L22" i="9" l="1"/>
  <c r="K27" i="9" l="1"/>
  <c r="J27" i="9"/>
  <c r="D7" i="7"/>
  <c r="E7" i="7" s="1"/>
  <c r="D6" i="7"/>
  <c r="E6" i="7" s="1"/>
  <c r="D5" i="7"/>
  <c r="E5" i="7" s="1"/>
  <c r="L27" i="9" l="1"/>
  <c r="N27" i="9"/>
  <c r="J13" i="10"/>
  <c r="K13" i="10" s="1"/>
  <c r="M13" i="10" s="1"/>
  <c r="J7" i="10" l="1"/>
  <c r="K7" i="10" s="1"/>
  <c r="M7" i="10" s="1"/>
  <c r="J12" i="10" l="1"/>
  <c r="K12" i="10" s="1"/>
  <c r="M12" i="10" s="1"/>
  <c r="J14" i="10"/>
  <c r="K14" i="10" s="1"/>
  <c r="M14" i="10" s="1"/>
  <c r="J5" i="10" l="1"/>
  <c r="K5" i="10" s="1"/>
  <c r="M5" i="10" s="1"/>
  <c r="D3" i="5" l="1"/>
  <c r="D2" i="5" l="1"/>
  <c r="J8" i="10"/>
  <c r="K8" i="10" s="1"/>
  <c r="M8" i="10" s="1"/>
  <c r="J6" i="10"/>
  <c r="K6" i="10" s="1"/>
  <c r="M6" i="10" s="1"/>
  <c r="M10" i="1" l="1"/>
  <c r="M9" i="1"/>
  <c r="M8" i="1"/>
  <c r="D4" i="7" l="1"/>
  <c r="E4" i="7" s="1"/>
  <c r="D3" i="7"/>
  <c r="E3" i="7" s="1"/>
  <c r="D2" i="7"/>
  <c r="E2" i="7" s="1"/>
  <c r="M24" i="10" l="1"/>
  <c r="M23" i="10"/>
  <c r="J17" i="10" l="1"/>
  <c r="K17" i="10" s="1"/>
  <c r="M17" i="10" s="1"/>
  <c r="M34" i="1" l="1"/>
  <c r="I8" i="1" l="1"/>
  <c r="E3" i="1" l="1"/>
  <c r="J10" i="10" l="1"/>
  <c r="K10" i="10" s="1"/>
  <c r="M10" i="10" s="1"/>
  <c r="J16" i="10" l="1"/>
  <c r="K16" i="10" s="1"/>
  <c r="M16" i="10" s="1"/>
  <c r="J21" i="10" l="1"/>
  <c r="K21" i="10" s="1"/>
  <c r="M21" i="10" s="1"/>
  <c r="J15" i="10" l="1"/>
  <c r="K15" i="10" s="1"/>
  <c r="M15" i="10" s="1"/>
  <c r="J11" i="10" l="1"/>
  <c r="K11" i="10" s="1"/>
  <c r="M11" i="10" s="1"/>
  <c r="AB3" i="5" l="1"/>
  <c r="AC3" i="5" s="1"/>
  <c r="J26" i="10" l="1"/>
  <c r="K26" i="10" s="1"/>
  <c r="M26" i="10" s="1"/>
  <c r="J25" i="10" l="1"/>
  <c r="K25" i="10" s="1"/>
  <c r="M25" i="10" s="1"/>
  <c r="J24" i="10"/>
  <c r="K24" i="10" s="1"/>
  <c r="J23" i="10" l="1"/>
  <c r="K23" i="10" s="1"/>
  <c r="J3" i="10" l="1"/>
  <c r="K3" i="10" s="1"/>
  <c r="M3" i="10" s="1"/>
  <c r="J22" i="10" l="1"/>
  <c r="K22" i="10" s="1"/>
  <c r="M22" i="10" s="1"/>
  <c r="T1" i="10" l="1"/>
  <c r="AB2" i="5" l="1"/>
  <c r="AC2" i="5" s="1"/>
  <c r="E6" i="1" l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2" i="1" s="1"/>
  <c r="I10" i="1" l="1"/>
  <c r="M13" i="1" s="1"/>
  <c r="M14" i="1" l="1"/>
  <c r="M15" i="1" l="1"/>
  <c r="AB5" i="5"/>
  <c r="AC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24" authorId="0" shapeId="0" xr:uid="{C9ED54F3-54A7-4C23-A45D-E61D322F6F91}">
      <text>
        <r>
          <rPr>
            <i/>
            <sz val="12"/>
            <color theme="1"/>
            <rFont val="Times New Roman"/>
            <family val="1"/>
          </rPr>
          <t>chasing perfection +2</t>
        </r>
      </text>
    </comment>
    <comment ref="G24" authorId="0" shapeId="0" xr:uid="{0B1296FC-6F5D-4FE7-8BDF-0CA7075C137D}">
      <text>
        <r>
          <rPr>
            <i/>
            <sz val="12"/>
            <color theme="1"/>
            <rFont val="Times New Roman"/>
            <family val="1"/>
          </rPr>
          <t>chasing perfection +2</t>
        </r>
      </text>
    </comment>
    <comment ref="F25" authorId="0" shapeId="0" xr:uid="{1418BD23-75F8-4096-A97C-E159671146BD}">
      <text>
        <r>
          <rPr>
            <i/>
            <sz val="12"/>
            <color theme="1"/>
            <rFont val="Times New Roman"/>
            <family val="1"/>
          </rPr>
          <t>chasing perfection +2</t>
        </r>
      </text>
    </comment>
    <comment ref="G25" authorId="0" shapeId="0" xr:uid="{D133084F-B9FB-4DE7-80A4-CF7A4DA59AB6}">
      <text>
        <r>
          <rPr>
            <i/>
            <sz val="12"/>
            <color theme="1"/>
            <rFont val="Times New Roman"/>
            <family val="1"/>
          </rPr>
          <t>chasing perfection +2</t>
        </r>
      </text>
    </comment>
    <comment ref="F26" authorId="0" shapeId="0" xr:uid="{CB19BA83-5AC5-4BFC-BF35-2868C2A5BC71}">
      <text>
        <r>
          <rPr>
            <i/>
            <sz val="12"/>
            <color theme="1"/>
            <rFont val="Times New Roman"/>
            <family val="1"/>
          </rPr>
          <t>chasing perfection +2</t>
        </r>
      </text>
    </comment>
    <comment ref="G26" authorId="0" shapeId="0" xr:uid="{E8C708F1-424A-451F-9D15-19BE6D3066B9}">
      <text>
        <r>
          <rPr>
            <i/>
            <sz val="12"/>
            <color theme="1"/>
            <rFont val="Times New Roman"/>
            <family val="1"/>
          </rPr>
          <t>chasing perfection +2</t>
        </r>
      </text>
    </comment>
    <comment ref="F27" authorId="0" shapeId="0" xr:uid="{31696CFB-44E0-449E-A616-8CE2EB632760}">
      <text>
        <r>
          <rPr>
            <i/>
            <sz val="12"/>
            <color theme="1"/>
            <rFont val="Times New Roman"/>
            <family val="1"/>
          </rPr>
          <t>chasing perfection +2</t>
        </r>
      </text>
    </comment>
    <comment ref="G27" authorId="0" shapeId="0" xr:uid="{43AFC11B-E736-46E6-B6EC-C2529725AC9B}">
      <text>
        <r>
          <rPr>
            <i/>
            <sz val="12"/>
            <color theme="1"/>
            <rFont val="Times New Roman"/>
            <family val="1"/>
          </rPr>
          <t>chasing perfection +2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8" authorId="0" shapeId="0" xr:uid="{8F54A154-195B-4A4F-9ADB-757F6471DB7B}">
      <text>
        <r>
          <rPr>
            <i/>
            <sz val="12"/>
            <color theme="1"/>
            <rFont val="Times New Roman"/>
            <family val="1"/>
          </rPr>
          <t>nightshield +2</t>
        </r>
      </text>
    </comment>
    <comment ref="C9" authorId="0" shapeId="0" xr:uid="{8DD8CBC6-E62F-4E81-9C62-0BA1578A5A21}">
      <text>
        <r>
          <rPr>
            <i/>
            <sz val="12"/>
            <color theme="1"/>
            <rFont val="Times New Roman"/>
            <family val="1"/>
          </rPr>
          <t>nightshield +2</t>
        </r>
      </text>
    </comment>
    <comment ref="C10" authorId="0" shapeId="0" xr:uid="{BAF4A156-99CD-4FC1-9373-664BD0D09C66}">
      <text>
        <r>
          <rPr>
            <i/>
            <sz val="12"/>
            <color theme="1"/>
            <rFont val="Times New Roman"/>
            <family val="1"/>
          </rPr>
          <t>nightshield +2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7D3569FB-CC47-472F-9E6B-02F1A7CC11BF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E2" authorId="0" shapeId="0" xr:uid="{29809925-CBFB-4A9D-8E42-7E0BFA9129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C3" authorId="0" shapeId="0" xr:uid="{7A5080F4-ACB6-4D43-A40E-D40AAC6A77F7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E3" authorId="0" shapeId="0" xr:uid="{9B391B08-E678-4811-821F-3B331B4BEBAC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C4" authorId="0" shapeId="0" xr:uid="{17B213CF-36F5-4999-89B2-AA6268481840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4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E4" authorId="0" shapeId="0" xr:uid="{087D8321-468B-43E0-A35E-9E32B35F3C05}">
      <text>
        <r>
          <rPr>
            <i/>
            <sz val="12"/>
            <color theme="1"/>
            <rFont val="Times New Roman"/>
            <family val="1"/>
          </rPr>
          <t>haste +1
mage armor +4
chasing perfection +2</t>
        </r>
      </text>
    </comment>
    <comment ref="C5" authorId="0" shapeId="0" xr:uid="{64161958-B9FF-40DE-954E-2BAC909512F6}">
      <text>
        <r>
          <rPr>
            <i/>
            <sz val="12"/>
            <color theme="1"/>
            <rFont val="Times New Roman"/>
            <family val="1"/>
          </rPr>
          <t>shield of faith +3
dispel evil +4</t>
        </r>
      </text>
    </comment>
    <comment ref="D5" authorId="0" shapeId="0" xr:uid="{2594185F-C3F7-4DE3-86E2-79D2B4391BA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E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haste +1
barkskin +5
dragonskin +5
shield of faith +3
dispel evil +4</t>
        </r>
      </text>
    </comment>
    <comment ref="H8" authorId="0" shapeId="0" xr:uid="{09637D42-AAD4-47C9-98FB-C1446F04D287}">
      <text>
        <r>
          <rPr>
            <i/>
            <sz val="12"/>
            <color theme="1"/>
            <rFont val="Times New Roman"/>
            <family val="1"/>
          </rPr>
          <t>Aura of Toughness (3)</t>
        </r>
      </text>
    </comment>
    <comment ref="H9" authorId="0" shapeId="0" xr:uid="{1293815C-8E91-4DCF-B993-1BE63C0D6550}">
      <text>
        <r>
          <rPr>
            <i/>
            <sz val="12"/>
            <color theme="1"/>
            <rFont val="Times New Roman"/>
            <family val="1"/>
          </rPr>
          <t>Aura of Toughness (3)</t>
        </r>
      </text>
    </comment>
    <comment ref="H10" authorId="0" shapeId="0" xr:uid="{80B36422-CD09-40B6-BB91-4DE3473EFD85}">
      <text>
        <r>
          <rPr>
            <i/>
            <sz val="12"/>
            <color theme="1"/>
            <rFont val="Times New Roman"/>
            <family val="1"/>
          </rPr>
          <t>Aura of Toughness (3)</t>
        </r>
      </text>
    </comment>
  </commentList>
</comments>
</file>

<file path=xl/sharedStrings.xml><?xml version="1.0" encoding="utf-8"?>
<sst xmlns="http://schemas.openxmlformats.org/spreadsheetml/2006/main" count="630" uniqueCount="232">
  <si>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</si>
  <si>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</si>
  <si>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</si>
  <si>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</si>
  <si>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</si>
  <si>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</si>
  <si>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</si>
  <si>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</si>
  <si>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</si>
  <si>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</si>
  <si>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</si>
  <si>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</si>
  <si>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</si>
  <si>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</si>
  <si>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</si>
  <si>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</si>
  <si>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</si>
  <si>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</si>
  <si>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</si>
  <si>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</si>
  <si>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</si>
  <si>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</si>
  <si>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</si>
  <si>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</si>
  <si>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</si>
  <si>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</si>
  <si>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</si>
  <si>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</si>
  <si>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</si>
  <si>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</si>
  <si>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</si>
  <si>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</si>
  <si>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</si>
  <si>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</si>
  <si>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</si>
  <si>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</si>
  <si>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</si>
  <si>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</si>
  <si>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</si>
  <si>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</si>
  <si>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</si>
  <si>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</si>
  <si>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</si>
  <si>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</si>
  <si>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</si>
  <si>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</si>
  <si>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</si>
  <si>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</si>
  <si>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</si>
  <si>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</si>
  <si>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</si>
  <si>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</si>
  <si>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</si>
  <si>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</si>
  <si>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</si>
  <si>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</si>
  <si>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</si>
  <si>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</si>
  <si>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</si>
  <si>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</si>
  <si>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</si>
  <si>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</si>
  <si>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</si>
  <si>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</si>
  <si>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</si>
  <si>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</si>
  <si>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</si>
  <si>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</si>
  <si>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</si>
  <si>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</si>
  <si>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</si>
  <si>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</si>
  <si>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</si>
  <si>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</si>
  <si>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</si>
  <si>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</si>
  <si>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</si>
  <si>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</si>
  <si>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</si>
  <si>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</si>
  <si>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</si>
  <si>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</si>
  <si>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</si>
  <si>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</si>
  <si>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</si>
  <si>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</si>
  <si>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</si>
  <si>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</si>
  <si>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</si>
  <si>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</si>
  <si>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</si>
  <si>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</si>
  <si>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</si>
  <si>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</si>
  <si>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</si>
  <si>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</si>
  <si>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</si>
  <si>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</si>
  <si>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</si>
  <si>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</si>
  <si>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</si>
  <si>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Steelshade</t>
  </si>
  <si>
    <t>Atlas</t>
  </si>
  <si>
    <t>Devrion</t>
  </si>
  <si>
    <t>Archivist</t>
  </si>
  <si>
    <t>Warmage</t>
  </si>
  <si>
    <t>Rogue</t>
  </si>
  <si>
    <t>Check</t>
  </si>
  <si>
    <t>Brene</t>
  </si>
  <si>
    <t>True Seeing</t>
  </si>
  <si>
    <t>Lion’s Roar</t>
  </si>
  <si>
    <t>Chasing Perfection</t>
  </si>
  <si>
    <t>Dragonskin</t>
  </si>
  <si>
    <t>Mage Armor</t>
  </si>
  <si>
    <t>Haste</t>
  </si>
  <si>
    <t>Concentration</t>
  </si>
  <si>
    <r>
      <t>Atlas</t>
    </r>
    <r>
      <rPr>
        <b/>
        <vertAlign val="superscript"/>
        <sz val="12"/>
        <color theme="1"/>
        <rFont val="Times New Roman"/>
        <family val="1"/>
      </rPr>
      <t>PfE</t>
    </r>
  </si>
  <si>
    <t>Diplomacy</t>
  </si>
  <si>
    <t>Call Lightning</t>
  </si>
  <si>
    <t>Bypass SR</t>
  </si>
  <si>
    <t>Stoneskin</t>
  </si>
  <si>
    <t>Summon Monster III</t>
  </si>
  <si>
    <t>Accuracy</t>
  </si>
  <si>
    <t>Resist Energy</t>
  </si>
  <si>
    <t>Keen Edge</t>
  </si>
  <si>
    <t>Half-Dragon Duskblade</t>
  </si>
  <si>
    <t>Speed</t>
  </si>
  <si>
    <t>R30</t>
  </si>
  <si>
    <t>Bigby’s Clenched Fist</t>
  </si>
  <si>
    <t>Escape Artist</t>
  </si>
  <si>
    <t>Rhylon</t>
  </si>
  <si>
    <t>Concealment</t>
  </si>
  <si>
    <t>DR</t>
  </si>
  <si>
    <t>60’/150’/60’</t>
  </si>
  <si>
    <t>Grapple</t>
  </si>
  <si>
    <t>Bite</t>
  </si>
  <si>
    <t>2d8+11</t>
  </si>
  <si>
    <t>2d6+5</t>
  </si>
  <si>
    <t>Claw 1</t>
  </si>
  <si>
    <t>Claw 2</t>
  </si>
  <si>
    <t>1d8+5</t>
  </si>
  <si>
    <t>Wing 1</t>
  </si>
  <si>
    <t>Wing 2</t>
  </si>
  <si>
    <t>Tail Slap</t>
  </si>
  <si>
    <t>2d6+16</t>
  </si>
  <si>
    <t>magic</t>
  </si>
  <si>
    <t>Breath Weapon</t>
  </si>
  <si>
    <t>Frightful Presence</t>
  </si>
  <si>
    <t>100’</t>
  </si>
  <si>
    <t>20d4 acid; Ref DC 31 ½</t>
  </si>
  <si>
    <t>300’</t>
  </si>
  <si>
    <t>HD ≤30; DC 28 negates</t>
  </si>
  <si>
    <t>Draconomicon</t>
  </si>
  <si>
    <t>Cleric of Tiamat</t>
  </si>
  <si>
    <t>Knight</t>
  </si>
  <si>
    <t>Dragon Shaman</t>
  </si>
  <si>
    <t>Goebbels</t>
  </si>
  <si>
    <t>Goehring</t>
  </si>
  <si>
    <t>Goliad</t>
  </si>
  <si>
    <t>Level</t>
  </si>
  <si>
    <t>DC</t>
  </si>
  <si>
    <t>Cast?</t>
  </si>
  <si>
    <t>Detect Magic</t>
  </si>
  <si>
    <t>Detect Poison</t>
  </si>
  <si>
    <t>Message</t>
  </si>
  <si>
    <t>Read Magic</t>
  </si>
  <si>
    <t>Magic Weapon</t>
  </si>
  <si>
    <t>Shield of Faith</t>
  </si>
  <si>
    <t>Owl’s Wisdom</t>
  </si>
  <si>
    <t>Dispel Magic</t>
  </si>
  <si>
    <t>Spell Immunity</t>
  </si>
  <si>
    <t>Flame Strike</t>
  </si>
  <si>
    <t>Barghest’s Feast</t>
  </si>
  <si>
    <t>Dispel Good</t>
  </si>
  <si>
    <t>Confound</t>
  </si>
  <si>
    <t>Masochism</t>
  </si>
  <si>
    <t>Animate Objects</t>
  </si>
  <si>
    <t>Unholy Blight</t>
  </si>
  <si>
    <t>Magic Circle against Good</t>
  </si>
  <si>
    <t>Sadism</t>
  </si>
  <si>
    <t>Shatter</t>
  </si>
  <si>
    <t>Protection from Good</t>
  </si>
  <si>
    <t>Sound Burst</t>
  </si>
  <si>
    <t>Silence</t>
  </si>
  <si>
    <t>Boneblast</t>
  </si>
  <si>
    <t>Sorrow</t>
  </si>
  <si>
    <t>Nightshield</t>
  </si>
  <si>
    <t>Detect Good</t>
  </si>
  <si>
    <t>Curse Water</t>
  </si>
  <si>
    <t>Slash Tongue</t>
  </si>
  <si>
    <t>Goebbels’ Spells</t>
  </si>
  <si>
    <t>Bonus</t>
  </si>
  <si>
    <t>Dimensional Anchor</t>
  </si>
  <si>
    <t>50’</t>
  </si>
  <si>
    <t>40’</t>
  </si>
  <si>
    <t>45’</t>
  </si>
  <si>
    <t>Falchion, 2nd Attack</t>
  </si>
  <si>
    <t>Glaive, 2nd Attack</t>
  </si>
  <si>
    <t>Draconic Aura +3</t>
  </si>
  <si>
    <t>*</t>
  </si>
  <si>
    <t>Touch of Vitality</t>
  </si>
  <si>
    <t>Greatsword, 2nd Attack</t>
  </si>
  <si>
    <t>all</t>
  </si>
  <si>
    <t>Light Crossbow +2</t>
  </si>
  <si>
    <t>Falchion +3</t>
  </si>
  <si>
    <t>Greatsword +3</t>
  </si>
  <si>
    <t>Heavy Crossbow +3</t>
  </si>
  <si>
    <t>2d4+7+3</t>
  </si>
  <si>
    <t>1d10+3</t>
  </si>
  <si>
    <t>Hold Person</t>
  </si>
  <si>
    <t>Glaive +4</t>
  </si>
  <si>
    <t>2d4+3+3</t>
  </si>
  <si>
    <t>1d8+2</t>
  </si>
  <si>
    <t>Haldulf</t>
  </si>
  <si>
    <t>2d6+6</t>
  </si>
  <si>
    <t>1d8+3</t>
  </si>
  <si>
    <t>1d6+3</t>
  </si>
  <si>
    <t>1d8+9</t>
  </si>
  <si>
    <t>80’</t>
  </si>
  <si>
    <t>12d4 acid; Ref DC 23 ½</t>
  </si>
  <si>
    <t>180’</t>
  </si>
  <si>
    <t>HD ≤30; DC 20 negates</t>
  </si>
  <si>
    <t>Fly</t>
  </si>
  <si>
    <t>Sunbeam</t>
  </si>
  <si>
    <t>6d6 acid; 60’ line; DC 18 ½</t>
  </si>
  <si>
    <t>7d</t>
  </si>
  <si>
    <t>8d</t>
  </si>
  <si>
    <t>9d</t>
  </si>
  <si>
    <t>10d</t>
  </si>
  <si>
    <t>End to Strife</t>
  </si>
  <si>
    <t>Light</t>
  </si>
  <si>
    <t>Angren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</si>
</sst>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2"/>
      <color theme="0"/>
      <name val="Times New Roman"/>
      <family val="1"/>
    </font>
    <font>
      <b/>
      <sz val="12"/>
      <color theme="0" tint="-0.14999847407452621"/>
      <name val="Times New Roman"/>
      <family val="1"/>
    </font>
    <font>
      <b/>
      <sz val="13"/>
      <name val="Times New Roman"/>
      <family val="1"/>
    </font>
    <font>
      <b/>
      <sz val="13"/>
      <color indexed="9"/>
      <name val="Times New Roman"/>
      <family val="1"/>
    </font>
    <font>
      <sz val="13"/>
      <name val="Times New Roman"/>
      <family val="1"/>
    </font>
    <font>
      <i/>
      <sz val="18"/>
      <color rgb="FF7030A0"/>
      <name val="Times New Roman"/>
      <family val="1"/>
    </font>
    <font>
      <sz val="13"/>
      <color rgb="FF7030A0"/>
      <name val="Times New Roman"/>
      <family val="1"/>
    </font>
    <font>
      <b/>
      <sz val="13"/>
      <color rgb="FF7030A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0.499984740745262"/>
        <bgColor indexed="64"/>
      </patternFill>
    </fill>
  </fills>
  <borders count="7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3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9" fontId="23" fillId="0" borderId="0" xfId="11" applyFont="1" applyAlignment="1">
      <alignment horizontal="center" vertical="center"/>
    </xf>
    <xf numFmtId="9" fontId="27" fillId="31" borderId="27" xfId="11" applyFont="1" applyFill="1" applyBorder="1" applyAlignment="1">
      <alignment horizontal="center" vertical="center" wrapText="1"/>
    </xf>
    <xf numFmtId="9" fontId="27" fillId="31" borderId="51" xfId="11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7" borderId="30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8" fillId="0" borderId="59" xfId="0" applyFont="1" applyBorder="1" applyAlignment="1">
      <alignment horizontal="centerContinuous" vertical="center"/>
    </xf>
    <xf numFmtId="0" fontId="28" fillId="0" borderId="60" xfId="0" applyFont="1" applyBorder="1" applyAlignment="1">
      <alignment horizontal="centerContinuous" vertical="center"/>
    </xf>
    <xf numFmtId="0" fontId="30" fillId="0" borderId="30" xfId="0" applyFont="1" applyBorder="1" applyAlignment="1">
      <alignment horizontal="center" vertical="center"/>
    </xf>
    <xf numFmtId="0" fontId="20" fillId="24" borderId="64" xfId="6" applyNumberFormat="1" applyFont="1" applyFill="1" applyBorder="1" applyAlignment="1">
      <alignment horizontal="center" vertical="center" shrinkToFit="1"/>
    </xf>
    <xf numFmtId="0" fontId="30" fillId="0" borderId="32" xfId="0" applyFont="1" applyBorder="1" applyAlignment="1">
      <alignment horizontal="center" vertical="center"/>
    </xf>
    <xf numFmtId="0" fontId="20" fillId="24" borderId="65" xfId="6" applyNumberFormat="1" applyFont="1" applyFill="1" applyBorder="1" applyAlignment="1">
      <alignment horizontal="center" vertical="center" shrinkToFit="1"/>
    </xf>
    <xf numFmtId="0" fontId="30" fillId="0" borderId="66" xfId="0" applyFont="1" applyBorder="1" applyAlignment="1">
      <alignment horizontal="center" vertical="center"/>
    </xf>
    <xf numFmtId="0" fontId="20" fillId="24" borderId="67" xfId="6" applyNumberFormat="1" applyFont="1" applyFill="1" applyBorder="1" applyAlignment="1">
      <alignment horizontal="center" vertical="center" shrinkToFit="1"/>
    </xf>
    <xf numFmtId="0" fontId="30" fillId="0" borderId="30" xfId="0" applyNumberFormat="1" applyFont="1" applyBorder="1" applyAlignment="1">
      <alignment horizontal="center" vertical="center"/>
    </xf>
    <xf numFmtId="0" fontId="30" fillId="0" borderId="32" xfId="0" applyNumberFormat="1" applyFont="1" applyBorder="1" applyAlignment="1">
      <alignment horizontal="center" vertical="center"/>
    </xf>
    <xf numFmtId="0" fontId="30" fillId="0" borderId="66" xfId="0" applyNumberFormat="1" applyFont="1" applyBorder="1" applyAlignment="1">
      <alignment horizontal="center" vertical="center"/>
    </xf>
    <xf numFmtId="0" fontId="29" fillId="9" borderId="61" xfId="0" applyFont="1" applyFill="1" applyBorder="1" applyAlignment="1">
      <alignment horizontal="centerContinuous" vertical="center"/>
    </xf>
    <xf numFmtId="0" fontId="29" fillId="9" borderId="62" xfId="0" applyFont="1" applyFill="1" applyBorder="1" applyAlignment="1">
      <alignment horizontal="center" vertical="center"/>
    </xf>
    <xf numFmtId="0" fontId="29" fillId="9" borderId="63" xfId="0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Continuous" vertical="center"/>
    </xf>
    <xf numFmtId="0" fontId="32" fillId="0" borderId="37" xfId="0" applyFont="1" applyBorder="1" applyAlignment="1">
      <alignment horizontal="center" vertical="center" shrinkToFit="1"/>
    </xf>
    <xf numFmtId="0" fontId="32" fillId="0" borderId="61" xfId="0" applyFont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69" xfId="1" applyBorder="1" applyAlignment="1">
      <alignment horizontal="center" vertical="center"/>
    </xf>
    <xf numFmtId="0" fontId="3" fillId="2" borderId="70" xfId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95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20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18</c:v>
                </c:pt>
                <c:pt idx="6">
                  <c:v>20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17</c:v>
                </c:pt>
                <c:pt idx="5">
                  <c:v>32</c:v>
                </c:pt>
                <c:pt idx="6">
                  <c:v>29</c:v>
                </c:pt>
                <c:pt idx="7">
                  <c:v>24</c:v>
                </c:pt>
                <c:pt idx="8">
                  <c:v>31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13</c:v>
                </c:pt>
                <c:pt idx="3">
                  <c:v>16</c:v>
                </c:pt>
                <c:pt idx="4">
                  <c:v>24</c:v>
                </c:pt>
                <c:pt idx="5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45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12</c:v>
                </c:pt>
                <c:pt idx="2">
                  <c:v>9</c:v>
                </c:pt>
                <c:pt idx="3">
                  <c:v>24</c:v>
                </c:pt>
                <c:pt idx="4">
                  <c:v>25</c:v>
                </c:pt>
                <c:pt idx="5">
                  <c:v>44</c:v>
                </c:pt>
                <c:pt idx="6">
                  <c:v>37</c:v>
                </c:pt>
                <c:pt idx="7">
                  <c:v>34</c:v>
                </c:pt>
                <c:pt idx="8">
                  <c:v>55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22</c:v>
                </c:pt>
                <c:pt idx="3">
                  <c:v>14</c:v>
                </c:pt>
                <c:pt idx="4">
                  <c:v>35</c:v>
                </c:pt>
                <c:pt idx="5">
                  <c:v>49</c:v>
                </c:pt>
                <c:pt idx="6">
                  <c:v>47</c:v>
                </c:pt>
                <c:pt idx="7">
                  <c:v>61</c:v>
                </c:pt>
                <c:pt idx="8">
                  <c:v>68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25</c:v>
                </c:pt>
                <c:pt idx="2">
                  <c:v>23</c:v>
                </c:pt>
                <c:pt idx="3">
                  <c:v>38</c:v>
                </c:pt>
                <c:pt idx="4">
                  <c:v>47</c:v>
                </c:pt>
                <c:pt idx="5">
                  <c:v>92</c:v>
                </c:pt>
                <c:pt idx="6">
                  <c:v>69</c:v>
                </c:pt>
                <c:pt idx="7">
                  <c:v>67</c:v>
                </c:pt>
                <c:pt idx="8">
                  <c:v>85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  <c:pt idx="5">
                  <c:v>4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12</c:v>
                </c:pt>
                <c:pt idx="4">
                  <c:v>12</c:v>
                </c:pt>
                <c:pt idx="5">
                  <c:v>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13</c:v>
                </c:pt>
                <c:pt idx="4">
                  <c:v>9</c:v>
                </c:pt>
                <c:pt idx="5">
                  <c:v>22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24</c:v>
                </c:pt>
                <c:pt idx="4">
                  <c:v>25</c:v>
                </c:pt>
                <c:pt idx="5">
                  <c:v>35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18</c:v>
                </c:pt>
                <c:pt idx="2">
                  <c:v>32</c:v>
                </c:pt>
                <c:pt idx="3">
                  <c:v>33</c:v>
                </c:pt>
                <c:pt idx="4">
                  <c:v>44</c:v>
                </c:pt>
                <c:pt idx="5">
                  <c:v>49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20</c:v>
                </c:pt>
                <c:pt idx="2">
                  <c:v>29</c:v>
                </c:pt>
                <c:pt idx="3">
                  <c:v>28</c:v>
                </c:pt>
                <c:pt idx="4">
                  <c:v>37</c:v>
                </c:pt>
                <c:pt idx="5">
                  <c:v>47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24</c:v>
                </c:pt>
                <c:pt idx="3">
                  <c:v>33</c:v>
                </c:pt>
                <c:pt idx="4">
                  <c:v>34</c:v>
                </c:pt>
                <c:pt idx="5">
                  <c:v>61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20</c:v>
                </c:pt>
                <c:pt idx="1">
                  <c:v>18</c:v>
                </c:pt>
                <c:pt idx="2">
                  <c:v>31</c:v>
                </c:pt>
                <c:pt idx="3">
                  <c:v>45</c:v>
                </c:pt>
                <c:pt idx="4">
                  <c:v>55</c:v>
                </c:pt>
                <c:pt idx="5">
                  <c:v>68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19</c:v>
                </c:pt>
                <c:pt idx="1">
                  <c:v>20</c:v>
                </c:pt>
                <c:pt idx="2">
                  <c:v>38</c:v>
                </c:pt>
                <c:pt idx="3">
                  <c:v>47</c:v>
                </c:pt>
                <c:pt idx="4">
                  <c:v>61</c:v>
                </c:pt>
                <c:pt idx="5">
                  <c:v>89</c:v>
                </c:pt>
                <c:pt idx="6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20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18</c:v>
                </c:pt>
                <c:pt idx="6">
                  <c:v>20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17</c:v>
                </c:pt>
                <c:pt idx="5">
                  <c:v>32</c:v>
                </c:pt>
                <c:pt idx="6">
                  <c:v>29</c:v>
                </c:pt>
                <c:pt idx="7">
                  <c:v>24</c:v>
                </c:pt>
                <c:pt idx="8">
                  <c:v>31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13</c:v>
                </c:pt>
                <c:pt idx="3">
                  <c:v>16</c:v>
                </c:pt>
                <c:pt idx="4">
                  <c:v>24</c:v>
                </c:pt>
                <c:pt idx="5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45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12</c:v>
                </c:pt>
                <c:pt idx="2">
                  <c:v>9</c:v>
                </c:pt>
                <c:pt idx="3">
                  <c:v>24</c:v>
                </c:pt>
                <c:pt idx="4">
                  <c:v>25</c:v>
                </c:pt>
                <c:pt idx="5">
                  <c:v>44</c:v>
                </c:pt>
                <c:pt idx="6">
                  <c:v>37</c:v>
                </c:pt>
                <c:pt idx="7">
                  <c:v>34</c:v>
                </c:pt>
                <c:pt idx="8">
                  <c:v>55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22</c:v>
                </c:pt>
                <c:pt idx="3">
                  <c:v>14</c:v>
                </c:pt>
                <c:pt idx="4">
                  <c:v>35</c:v>
                </c:pt>
                <c:pt idx="5">
                  <c:v>49</c:v>
                </c:pt>
                <c:pt idx="6">
                  <c:v>47</c:v>
                </c:pt>
                <c:pt idx="7">
                  <c:v>61</c:v>
                </c:pt>
                <c:pt idx="8">
                  <c:v>68</c:v>
                </c:pt>
                <c:pt idx="9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25</c:v>
                </c:pt>
                <c:pt idx="2">
                  <c:v>23</c:v>
                </c:pt>
                <c:pt idx="3">
                  <c:v>38</c:v>
                </c:pt>
                <c:pt idx="4">
                  <c:v>47</c:v>
                </c:pt>
                <c:pt idx="5">
                  <c:v>92</c:v>
                </c:pt>
                <c:pt idx="6">
                  <c:v>69</c:v>
                </c:pt>
                <c:pt idx="7">
                  <c:v>67</c:v>
                </c:pt>
                <c:pt idx="8">
                  <c:v>85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32480</xdr:colOff>
      <xdr:row>1</xdr:row>
      <xdr:rowOff>128087</xdr:rowOff>
    </xdr:from>
    <xdr:to>
      <xdr:col>14</xdr:col>
      <xdr:colOff>3802380</xdr:colOff>
      <xdr:row>19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0B67FA1-80D7-4E88-9DF0-B3C5329B3C5E}"/>
            </a:ext>
          </a:extLst>
        </xdr:cNvPr>
        <xdr:cNvGrpSpPr/>
      </xdr:nvGrpSpPr>
      <xdr:grpSpPr>
        <a:xfrm>
          <a:off x="8825960" y="531947"/>
          <a:ext cx="3769900" cy="3438073"/>
          <a:chOff x="8475440" y="531947"/>
          <a:chExt cx="4025042" cy="411625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58A9A5D3-8ED7-4720-826D-1F093C30B1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88680" y="531947"/>
            <a:ext cx="3992880" cy="1523111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82A3045-F916-4BB9-BE0E-D08A980033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475440" y="2125980"/>
            <a:ext cx="4025042" cy="2522220"/>
          </a:xfrm>
          <a:prstGeom prst="rect">
            <a:avLst/>
          </a:prstGeom>
        </xdr:spPr>
      </xdr:pic>
    </xdr:grpSp>
    <xdr:clientData/>
  </xdr:twoCellAnchor>
  <xdr:twoCellAnchor editAs="oneCell">
    <xdr:from>
      <xdr:col>14</xdr:col>
      <xdr:colOff>38100</xdr:colOff>
      <xdr:row>23</xdr:row>
      <xdr:rowOff>23730</xdr:rowOff>
    </xdr:from>
    <xdr:to>
      <xdr:col>14</xdr:col>
      <xdr:colOff>3976135</xdr:colOff>
      <xdr:row>35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3CC0453-3F67-45AD-9971-BB829F50D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1580" y="4786230"/>
          <a:ext cx="3938035" cy="2437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41</xdr:col>
      <xdr:colOff>237181</xdr:colOff>
      <xdr:row>17</xdr:row>
      <xdr:rowOff>197629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4D1513-0C6B-4D93-AF1D-E7C5105F2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48900" y="0"/>
          <a:ext cx="7552381" cy="3923809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41</xdr:col>
      <xdr:colOff>170514</xdr:colOff>
      <xdr:row>36</xdr:row>
      <xdr:rowOff>161424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25B3FD-1E77-42BA-9595-AC9B00425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3939540"/>
          <a:ext cx="7485714" cy="40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9.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11.19921875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20" style="43" bestFit="1" customWidth="1"/>
    <col min="11" max="11" width="4.19921875" style="43" customWidth="1"/>
    <col min="12" max="12" width="17.19921875" style="43" customWidth="1"/>
    <col min="13" max="13" width="7.3984375" style="43" bestFit="1" customWidth="1"/>
    <col min="14" max="14" width="14.09765625" style="43" bestFit="1" customWidth="1"/>
    <col min="15" max="15" width="13" style="43" bestFit="1" customWidth="1"/>
    <col min="16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126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3" t="s">
        <v>108</v>
      </c>
      <c r="B2" s="73">
        <v>1</v>
      </c>
      <c r="C2" s="44">
        <v>6</v>
      </c>
      <c r="D2" s="45">
        <v>12</v>
      </c>
      <c r="E2" s="44">
        <f>SUM(C2:D2)</f>
        <v>18</v>
      </c>
      <c r="F2" s="44" t="s">
        <v>5</v>
      </c>
      <c r="H2" s="74" t="s">
        <v>0</v>
      </c>
      <c r="I2" s="75" t="s">
        <v>21</v>
      </c>
      <c r="J2" s="76" t="s">
        <v>22</v>
      </c>
      <c r="L2" s="127" t="s">
        <v>0</v>
      </c>
      <c r="M2" s="128" t="s">
        <v>82</v>
      </c>
      <c r="N2" s="129" t="s">
        <v>64</v>
      </c>
    </row>
    <row r="3" spans="1:14" x14ac:dyDescent="0.3">
      <c r="A3" s="73" t="s">
        <v>101</v>
      </c>
      <c r="B3" s="73">
        <v>1</v>
      </c>
      <c r="C3" s="44">
        <v>5</v>
      </c>
      <c r="D3" s="45">
        <v>11</v>
      </c>
      <c r="E3" s="44">
        <f>SUM(C3:D3)</f>
        <v>16</v>
      </c>
      <c r="F3" s="44" t="s">
        <v>97</v>
      </c>
      <c r="H3" s="77" t="s">
        <v>102</v>
      </c>
      <c r="I3" s="73">
        <v>19</v>
      </c>
      <c r="J3" s="78" t="s">
        <v>104</v>
      </c>
      <c r="L3" s="130" t="s">
        <v>130</v>
      </c>
      <c r="M3" s="118">
        <v>19</v>
      </c>
      <c r="N3" s="131" t="s">
        <v>152</v>
      </c>
    </row>
    <row r="4" spans="1:14" x14ac:dyDescent="0.3">
      <c r="A4" s="118" t="s">
        <v>130</v>
      </c>
      <c r="B4" s="118">
        <v>2</v>
      </c>
      <c r="C4" s="44">
        <v>4</v>
      </c>
      <c r="D4" s="45">
        <v>8</v>
      </c>
      <c r="E4" s="44">
        <f>SUM(C4:D4)</f>
        <v>12</v>
      </c>
      <c r="F4" s="44" t="s">
        <v>133</v>
      </c>
      <c r="H4" s="77" t="s">
        <v>108</v>
      </c>
      <c r="I4" s="73">
        <v>19</v>
      </c>
      <c r="J4" s="78" t="s">
        <v>106</v>
      </c>
      <c r="L4" s="130" t="s">
        <v>156</v>
      </c>
      <c r="M4" s="118">
        <v>12</v>
      </c>
      <c r="N4" s="131" t="s">
        <v>153</v>
      </c>
    </row>
    <row r="5" spans="1:14" x14ac:dyDescent="0.3">
      <c r="A5" s="73" t="s">
        <v>102</v>
      </c>
      <c r="B5" s="73">
        <v>1</v>
      </c>
      <c r="C5" s="44">
        <v>2</v>
      </c>
      <c r="D5" s="45">
        <v>9</v>
      </c>
      <c r="E5" s="44">
        <f>SUM(C5:D5)</f>
        <v>11</v>
      </c>
      <c r="F5" s="44" t="s">
        <v>5</v>
      </c>
      <c r="H5" s="77" t="s">
        <v>103</v>
      </c>
      <c r="I5" s="73">
        <v>19</v>
      </c>
      <c r="J5" s="78" t="s">
        <v>105</v>
      </c>
      <c r="L5" s="130" t="s">
        <v>158</v>
      </c>
      <c r="M5" s="118">
        <v>12</v>
      </c>
      <c r="N5" s="131" t="s">
        <v>154</v>
      </c>
    </row>
    <row r="6" spans="1:14" ht="16.2" thickBot="1" x14ac:dyDescent="0.35">
      <c r="A6" s="73" t="s">
        <v>103</v>
      </c>
      <c r="B6" s="73">
        <v>1</v>
      </c>
      <c r="C6" s="44">
        <v>6</v>
      </c>
      <c r="D6" s="45">
        <v>3</v>
      </c>
      <c r="E6" s="44">
        <f>SUM(C6:D6)</f>
        <v>9</v>
      </c>
      <c r="F6" s="44" t="s">
        <v>5</v>
      </c>
      <c r="H6" s="175" t="s">
        <v>101</v>
      </c>
      <c r="I6" s="176">
        <v>19</v>
      </c>
      <c r="J6" s="177" t="s">
        <v>125</v>
      </c>
      <c r="L6" s="130" t="s">
        <v>157</v>
      </c>
      <c r="M6" s="118">
        <v>12</v>
      </c>
      <c r="N6" s="131" t="s">
        <v>155</v>
      </c>
    </row>
    <row r="7" spans="1:14" ht="16.2" thickBot="1" x14ac:dyDescent="0.35">
      <c r="B7" s="43"/>
      <c r="C7" s="43"/>
      <c r="D7" s="43"/>
      <c r="E7" s="43"/>
      <c r="F7" s="43"/>
      <c r="H7" s="79" t="s">
        <v>23</v>
      </c>
      <c r="I7" s="80">
        <f>SUM(I3:I6)</f>
        <v>76</v>
      </c>
      <c r="J7" s="78"/>
      <c r="L7" s="132" t="s">
        <v>213</v>
      </c>
      <c r="M7" s="133">
        <v>11</v>
      </c>
      <c r="N7" s="134" t="s">
        <v>152</v>
      </c>
    </row>
    <row r="8" spans="1:14" x14ac:dyDescent="0.3">
      <c r="B8" s="43"/>
      <c r="C8" s="43"/>
      <c r="D8" s="45">
        <f t="shared" ref="D8" ca="1" si="0">RANDBETWEEN(1,20)</f>
        <v>5</v>
      </c>
      <c r="E8" s="43"/>
      <c r="F8" s="43"/>
      <c r="H8" s="79" t="s">
        <v>24</v>
      </c>
      <c r="I8" s="80">
        <f>COUNT(I3:I6)</f>
        <v>4</v>
      </c>
      <c r="J8" s="81"/>
      <c r="L8" s="135" t="s">
        <v>23</v>
      </c>
      <c r="M8" s="136">
        <f>SUM(M5:M7)</f>
        <v>35</v>
      </c>
      <c r="N8" s="131"/>
    </row>
    <row r="9" spans="1:14" x14ac:dyDescent="0.3">
      <c r="H9" s="79" t="s">
        <v>26</v>
      </c>
      <c r="I9" s="82">
        <f>I7/4</f>
        <v>19</v>
      </c>
      <c r="J9" s="78" t="s">
        <v>27</v>
      </c>
      <c r="L9" s="135" t="s">
        <v>96</v>
      </c>
      <c r="M9" s="136">
        <f>AVERAGE(M5:M7)</f>
        <v>11.666666666666666</v>
      </c>
      <c r="N9" s="131"/>
    </row>
    <row r="10" spans="1:14" ht="16.2" thickBot="1" x14ac:dyDescent="0.35">
      <c r="A10" s="118" t="s">
        <v>156</v>
      </c>
      <c r="B10" s="118">
        <v>2</v>
      </c>
      <c r="C10" s="44">
        <v>4</v>
      </c>
      <c r="D10" s="45">
        <f ca="1">RANDBETWEEN(1,20)</f>
        <v>19</v>
      </c>
      <c r="E10" s="44">
        <f ca="1">SUM(C10:D10)</f>
        <v>23</v>
      </c>
      <c r="F10" s="44" t="s">
        <v>195</v>
      </c>
      <c r="H10" s="83" t="s">
        <v>28</v>
      </c>
      <c r="I10" s="84">
        <f>I9*2</f>
        <v>38</v>
      </c>
      <c r="J10" s="85" t="s">
        <v>29</v>
      </c>
      <c r="L10" s="137" t="s">
        <v>24</v>
      </c>
      <c r="M10" s="169">
        <f>COUNT(M5:M7)</f>
        <v>3</v>
      </c>
      <c r="N10" s="138"/>
    </row>
    <row r="11" spans="1:14" ht="16.2" thickTop="1" x14ac:dyDescent="0.3">
      <c r="A11" s="118" t="s">
        <v>158</v>
      </c>
      <c r="B11" s="118">
        <v>2</v>
      </c>
      <c r="C11" s="44">
        <v>4</v>
      </c>
      <c r="D11" s="45">
        <f ca="1">RANDBETWEEN(1,20)</f>
        <v>15</v>
      </c>
      <c r="E11" s="44">
        <f ca="1">SUM(C11:D11)</f>
        <v>19</v>
      </c>
      <c r="F11" s="44" t="s">
        <v>194</v>
      </c>
      <c r="H11" s="86"/>
      <c r="I11" s="86"/>
      <c r="J11" s="86"/>
    </row>
    <row r="12" spans="1:14" x14ac:dyDescent="0.3">
      <c r="A12" s="118" t="s">
        <v>213</v>
      </c>
      <c r="B12" s="118">
        <v>2</v>
      </c>
      <c r="C12" s="44">
        <v>4</v>
      </c>
      <c r="D12" s="45">
        <f ca="1">RANDBETWEEN(1,20)</f>
        <v>12</v>
      </c>
      <c r="E12" s="44">
        <f ca="1">SUM(C12:D12)</f>
        <v>16</v>
      </c>
      <c r="F12" s="44" t="s">
        <v>133</v>
      </c>
      <c r="H12" s="86"/>
      <c r="I12" s="86"/>
      <c r="L12" s="87" t="s">
        <v>30</v>
      </c>
      <c r="M12" s="88">
        <f>I9</f>
        <v>19</v>
      </c>
      <c r="N12" s="86"/>
    </row>
    <row r="13" spans="1:14" x14ac:dyDescent="0.3">
      <c r="A13" s="118" t="s">
        <v>157</v>
      </c>
      <c r="B13" s="118">
        <v>2</v>
      </c>
      <c r="C13" s="44">
        <v>4</v>
      </c>
      <c r="D13" s="45">
        <f ca="1">RANDBETWEEN(1,20)</f>
        <v>3</v>
      </c>
      <c r="E13" s="44">
        <f ca="1">SUM(C13:D13)</f>
        <v>7</v>
      </c>
      <c r="F13" s="44" t="s">
        <v>193</v>
      </c>
      <c r="H13" s="86"/>
      <c r="I13" s="86"/>
      <c r="J13" s="86"/>
      <c r="L13" s="87" t="s">
        <v>31</v>
      </c>
      <c r="M13" s="88">
        <f>I10</f>
        <v>38</v>
      </c>
      <c r="N13" s="86"/>
    </row>
    <row r="14" spans="1:14" x14ac:dyDescent="0.3">
      <c r="B14" s="43"/>
      <c r="H14" s="86"/>
      <c r="I14" s="86"/>
      <c r="J14" s="86"/>
      <c r="L14" s="87" t="s">
        <v>32</v>
      </c>
      <c r="M14" s="88">
        <f>I7</f>
        <v>76</v>
      </c>
      <c r="N14" s="86"/>
    </row>
    <row r="15" spans="1:14" x14ac:dyDescent="0.3">
      <c r="H15" s="86"/>
      <c r="I15" s="86"/>
      <c r="J15" s="86"/>
      <c r="L15" s="89" t="s">
        <v>33</v>
      </c>
      <c r="M15" s="88">
        <f>M8</f>
        <v>35</v>
      </c>
      <c r="N15" s="86"/>
    </row>
    <row r="16" spans="1:14" x14ac:dyDescent="0.3">
      <c r="H16" s="86"/>
      <c r="I16" s="86"/>
      <c r="J16" s="86"/>
    </row>
    <row r="17" spans="8:14" x14ac:dyDescent="0.3">
      <c r="H17" s="86"/>
      <c r="I17" s="86"/>
      <c r="J17" s="86"/>
    </row>
    <row r="18" spans="8:14" x14ac:dyDescent="0.3">
      <c r="H18" s="86"/>
      <c r="I18" s="86"/>
      <c r="J18" s="86"/>
    </row>
    <row r="19" spans="8:14" x14ac:dyDescent="0.3">
      <c r="H19" s="86"/>
      <c r="I19" s="86"/>
      <c r="J19" s="86"/>
    </row>
    <row r="20" spans="8:14" x14ac:dyDescent="0.3">
      <c r="H20" s="86"/>
      <c r="I20" s="86"/>
      <c r="J20" s="86"/>
    </row>
    <row r="21" spans="8:14" x14ac:dyDescent="0.3">
      <c r="H21" s="86"/>
      <c r="I21" s="86"/>
      <c r="J21" s="86"/>
    </row>
    <row r="30" spans="8:14" x14ac:dyDescent="0.3">
      <c r="L30" s="87"/>
      <c r="M30" s="88"/>
      <c r="N30" s="86"/>
    </row>
    <row r="31" spans="8:14" x14ac:dyDescent="0.3">
      <c r="L31" s="87"/>
      <c r="M31" s="88"/>
      <c r="N31" s="86"/>
    </row>
    <row r="32" spans="8:14" x14ac:dyDescent="0.3">
      <c r="L32" s="87"/>
      <c r="M32" s="88"/>
      <c r="N32" s="86"/>
    </row>
    <row r="33" spans="12:14" x14ac:dyDescent="0.3">
      <c r="N33" s="86"/>
    </row>
    <row r="34" spans="12:14" x14ac:dyDescent="0.3">
      <c r="L34" s="89" t="s">
        <v>33</v>
      </c>
      <c r="M34" s="88">
        <f>M26</f>
        <v>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5">
    <cfRule type="cellIs" dxfId="955" priority="1438" operator="greaterThan">
      <formula>$M$14</formula>
    </cfRule>
    <cfRule type="cellIs" dxfId="954" priority="1439" operator="between">
      <formula>$M$13</formula>
      <formula>$M$14</formula>
    </cfRule>
    <cfRule type="cellIs" dxfId="953" priority="1440" operator="between">
      <formula>$M$12</formula>
      <formula>$M$13</formula>
    </cfRule>
    <cfRule type="cellIs" dxfId="952" priority="1441" operator="lessThan">
      <formula>$M$12</formula>
    </cfRule>
  </conditionalFormatting>
  <conditionalFormatting sqref="M34">
    <cfRule type="cellIs" dxfId="951" priority="1" operator="greaterThan">
      <formula>$M$14</formula>
    </cfRule>
    <cfRule type="cellIs" dxfId="950" priority="2" operator="between">
      <formula>$M$13</formula>
      <formula>$M$14</formula>
    </cfRule>
    <cfRule type="cellIs" dxfId="949" priority="3" operator="between">
      <formula>$M$12</formula>
      <formula>$M$13</formula>
    </cfRule>
    <cfRule type="cellIs" dxfId="948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9.69921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61" t="s">
        <v>72</v>
      </c>
      <c r="C1" s="61" t="s">
        <v>73</v>
      </c>
      <c r="D1" s="55" t="s">
        <v>74</v>
      </c>
      <c r="E1" s="55" t="s">
        <v>94</v>
      </c>
      <c r="F1" s="55" t="s">
        <v>93</v>
      </c>
      <c r="G1" s="55" t="s">
        <v>92</v>
      </c>
      <c r="H1" s="55" t="s">
        <v>91</v>
      </c>
      <c r="I1" s="55" t="s">
        <v>95</v>
      </c>
      <c r="J1" s="55" t="s">
        <v>75</v>
      </c>
      <c r="K1" s="55" t="s">
        <v>76</v>
      </c>
      <c r="L1" s="55" t="s">
        <v>77</v>
      </c>
      <c r="M1" s="55" t="s">
        <v>78</v>
      </c>
      <c r="O1" s="157" t="s">
        <v>79</v>
      </c>
      <c r="P1" s="71">
        <v>49</v>
      </c>
      <c r="Q1" s="158" t="s">
        <v>100</v>
      </c>
      <c r="R1" s="156">
        <v>0.625</v>
      </c>
      <c r="S1" s="159" t="s">
        <v>99</v>
      </c>
      <c r="T1" s="156">
        <f>R1+((P1)/(24*60*10))</f>
        <v>0.62840277777777775</v>
      </c>
    </row>
    <row r="2" spans="1:20" ht="16.8" x14ac:dyDescent="0.3">
      <c r="A2" s="174" t="s">
        <v>102</v>
      </c>
      <c r="B2" s="62" t="s">
        <v>111</v>
      </c>
      <c r="C2" s="63">
        <v>0</v>
      </c>
      <c r="D2" s="57">
        <v>19</v>
      </c>
      <c r="E2" s="58" t="s">
        <v>80</v>
      </c>
      <c r="F2" s="58" t="s">
        <v>85</v>
      </c>
      <c r="G2" s="58" t="s">
        <v>80</v>
      </c>
      <c r="H2" s="58" t="s">
        <v>80</v>
      </c>
      <c r="I2" s="57"/>
      <c r="J2" s="57">
        <f t="shared" ref="J2:J18" si="0">IF($E2="þ",$D2,IF($F2="þ",($D2*10),IF($G2="þ",($D2*100),IF($H2="þ",($D2*600),$I2))))</f>
        <v>190</v>
      </c>
      <c r="K2" s="57">
        <f t="shared" ref="K2:K9" si="1">J2+C2</f>
        <v>190</v>
      </c>
      <c r="L2" s="58" t="s">
        <v>85</v>
      </c>
      <c r="M2" s="180" t="str">
        <f t="shared" ref="M2:M17" si="2">IF(C2="","",IF(K2&lt;=$P$1,"þ","q"))</f>
        <v>q</v>
      </c>
    </row>
    <row r="3" spans="1:20" ht="16.8" x14ac:dyDescent="0.3">
      <c r="A3" s="174" t="s">
        <v>102</v>
      </c>
      <c r="B3" s="62" t="s">
        <v>230</v>
      </c>
      <c r="C3" s="63">
        <v>61</v>
      </c>
      <c r="D3" s="57">
        <v>19</v>
      </c>
      <c r="E3" s="58" t="s">
        <v>80</v>
      </c>
      <c r="F3" s="58" t="s">
        <v>80</v>
      </c>
      <c r="G3" s="58" t="s">
        <v>85</v>
      </c>
      <c r="H3" s="58" t="s">
        <v>80</v>
      </c>
      <c r="I3" s="57"/>
      <c r="J3" s="57">
        <f t="shared" si="0"/>
        <v>1900</v>
      </c>
      <c r="K3" s="57">
        <f t="shared" ref="K3" si="3">J3+C3</f>
        <v>1961</v>
      </c>
      <c r="L3" s="58" t="s">
        <v>85</v>
      </c>
      <c r="M3" s="59" t="str">
        <f t="shared" si="2"/>
        <v>q</v>
      </c>
    </row>
    <row r="4" spans="1:20" ht="16.8" x14ac:dyDescent="0.3">
      <c r="A4" s="174" t="s">
        <v>102</v>
      </c>
      <c r="B4" s="62" t="s">
        <v>118</v>
      </c>
      <c r="C4" s="63"/>
      <c r="D4" s="57">
        <v>19</v>
      </c>
      <c r="E4" s="58" t="s">
        <v>80</v>
      </c>
      <c r="F4" s="58" t="s">
        <v>85</v>
      </c>
      <c r="G4" s="58" t="s">
        <v>80</v>
      </c>
      <c r="H4" s="58" t="s">
        <v>80</v>
      </c>
      <c r="I4" s="57"/>
      <c r="J4" s="57">
        <f t="shared" si="0"/>
        <v>190</v>
      </c>
      <c r="K4" s="57">
        <f t="shared" si="1"/>
        <v>190</v>
      </c>
      <c r="L4" s="58" t="s">
        <v>80</v>
      </c>
      <c r="M4" s="59" t="str">
        <f t="shared" si="2"/>
        <v/>
      </c>
      <c r="O4" s="72"/>
    </row>
    <row r="5" spans="1:20" ht="16.8" x14ac:dyDescent="0.3">
      <c r="A5" s="174" t="s">
        <v>102</v>
      </c>
      <c r="B5" s="62" t="s">
        <v>229</v>
      </c>
      <c r="C5" s="63">
        <v>48</v>
      </c>
      <c r="D5" s="57">
        <v>19</v>
      </c>
      <c r="E5" s="58" t="s">
        <v>85</v>
      </c>
      <c r="F5" s="58" t="s">
        <v>80</v>
      </c>
      <c r="G5" s="58" t="s">
        <v>80</v>
      </c>
      <c r="H5" s="58" t="s">
        <v>80</v>
      </c>
      <c r="I5" s="57"/>
      <c r="J5" s="57">
        <f t="shared" si="0"/>
        <v>19</v>
      </c>
      <c r="K5" s="57">
        <f t="shared" si="1"/>
        <v>67</v>
      </c>
      <c r="L5" s="58" t="s">
        <v>85</v>
      </c>
      <c r="M5" s="59" t="str">
        <f t="shared" ref="M5" si="4">IF(C5="","",IF(K5&lt;=$P$1,"þ","q"))</f>
        <v>q</v>
      </c>
      <c r="O5" s="72"/>
    </row>
    <row r="6" spans="1:20" ht="16.8" x14ac:dyDescent="0.3">
      <c r="A6" s="174" t="s">
        <v>102</v>
      </c>
      <c r="B6" s="62" t="s">
        <v>110</v>
      </c>
      <c r="C6" s="63">
        <v>71</v>
      </c>
      <c r="D6" s="57">
        <v>19</v>
      </c>
      <c r="E6" s="58" t="s">
        <v>80</v>
      </c>
      <c r="F6" s="58" t="s">
        <v>85</v>
      </c>
      <c r="G6" s="58" t="s">
        <v>80</v>
      </c>
      <c r="H6" s="58" t="s">
        <v>80</v>
      </c>
      <c r="I6" s="57"/>
      <c r="J6" s="57">
        <f t="shared" si="0"/>
        <v>190</v>
      </c>
      <c r="K6" s="57">
        <f t="shared" ref="K6:K8" si="5">J6+C6</f>
        <v>261</v>
      </c>
      <c r="L6" s="58" t="s">
        <v>85</v>
      </c>
      <c r="M6" s="59" t="str">
        <f t="shared" si="2"/>
        <v>q</v>
      </c>
      <c r="O6" s="72"/>
    </row>
    <row r="7" spans="1:20" ht="16.8" x14ac:dyDescent="0.3">
      <c r="A7" s="174" t="s">
        <v>102</v>
      </c>
      <c r="B7" s="62" t="s">
        <v>109</v>
      </c>
      <c r="C7" s="63"/>
      <c r="D7" s="57">
        <v>19</v>
      </c>
      <c r="E7" s="58" t="s">
        <v>80</v>
      </c>
      <c r="F7" s="58" t="s">
        <v>85</v>
      </c>
      <c r="G7" s="58" t="s">
        <v>80</v>
      </c>
      <c r="H7" s="58" t="s">
        <v>80</v>
      </c>
      <c r="I7" s="57"/>
      <c r="J7" s="57">
        <f t="shared" si="0"/>
        <v>190</v>
      </c>
      <c r="K7" s="57">
        <f t="shared" ref="K7" si="6">J7+C7</f>
        <v>190</v>
      </c>
      <c r="L7" s="58" t="s">
        <v>80</v>
      </c>
      <c r="M7" s="59" t="str">
        <f t="shared" ref="M7" si="7">IF(C7="","",IF(K7&lt;=$P$1,"þ","q"))</f>
        <v/>
      </c>
      <c r="O7" s="72"/>
    </row>
    <row r="8" spans="1:20" ht="16.8" x14ac:dyDescent="0.3">
      <c r="A8" s="66" t="s">
        <v>101</v>
      </c>
      <c r="B8" s="62" t="s">
        <v>114</v>
      </c>
      <c r="C8" s="63"/>
      <c r="D8" s="57">
        <v>5</v>
      </c>
      <c r="E8" s="58" t="s">
        <v>85</v>
      </c>
      <c r="F8" s="58" t="s">
        <v>80</v>
      </c>
      <c r="G8" s="58" t="s">
        <v>80</v>
      </c>
      <c r="H8" s="58" t="s">
        <v>80</v>
      </c>
      <c r="I8" s="57"/>
      <c r="J8" s="57">
        <f t="shared" si="0"/>
        <v>5</v>
      </c>
      <c r="K8" s="57">
        <f t="shared" si="5"/>
        <v>5</v>
      </c>
      <c r="L8" s="58" t="s">
        <v>85</v>
      </c>
      <c r="M8" s="59" t="str">
        <f t="shared" ref="M8" si="8">IF(C8="","",IF(K8&lt;=$P$1,"þ","q"))</f>
        <v/>
      </c>
      <c r="O8" s="72"/>
    </row>
    <row r="9" spans="1:20" ht="16.8" x14ac:dyDescent="0.3">
      <c r="A9" s="66" t="s">
        <v>101</v>
      </c>
      <c r="B9" s="62" t="s">
        <v>109</v>
      </c>
      <c r="C9" s="63"/>
      <c r="D9" s="57">
        <v>18</v>
      </c>
      <c r="E9" s="58" t="s">
        <v>80</v>
      </c>
      <c r="F9" s="58" t="s">
        <v>85</v>
      </c>
      <c r="G9" s="58" t="s">
        <v>80</v>
      </c>
      <c r="H9" s="58" t="s">
        <v>80</v>
      </c>
      <c r="I9" s="57"/>
      <c r="J9" s="57">
        <f t="shared" si="0"/>
        <v>180</v>
      </c>
      <c r="K9" s="57">
        <f t="shared" si="1"/>
        <v>180</v>
      </c>
      <c r="L9" s="58" t="s">
        <v>80</v>
      </c>
      <c r="M9" s="59" t="str">
        <f t="shared" si="2"/>
        <v/>
      </c>
      <c r="O9" s="72"/>
    </row>
    <row r="10" spans="1:20" ht="16.8" x14ac:dyDescent="0.3">
      <c r="A10" s="66" t="s">
        <v>101</v>
      </c>
      <c r="B10" s="62" t="s">
        <v>112</v>
      </c>
      <c r="C10" s="63">
        <v>0</v>
      </c>
      <c r="D10" s="57">
        <v>18</v>
      </c>
      <c r="E10" s="58" t="s">
        <v>80</v>
      </c>
      <c r="F10" s="58" t="s">
        <v>80</v>
      </c>
      <c r="G10" s="58" t="s">
        <v>85</v>
      </c>
      <c r="H10" s="58" t="s">
        <v>80</v>
      </c>
      <c r="I10" s="57"/>
      <c r="J10" s="57">
        <f t="shared" si="0"/>
        <v>1800</v>
      </c>
      <c r="K10" s="57">
        <f t="shared" ref="K10" si="9">J10+C10</f>
        <v>1800</v>
      </c>
      <c r="L10" s="58" t="s">
        <v>85</v>
      </c>
      <c r="M10" s="59" t="str">
        <f t="shared" si="2"/>
        <v>q</v>
      </c>
      <c r="O10" s="72"/>
    </row>
    <row r="11" spans="1:20" ht="16.8" x14ac:dyDescent="0.3">
      <c r="A11" s="66" t="s">
        <v>101</v>
      </c>
      <c r="B11" s="62" t="s">
        <v>123</v>
      </c>
      <c r="C11" s="63"/>
      <c r="D11" s="57">
        <v>18</v>
      </c>
      <c r="E11" s="58" t="s">
        <v>80</v>
      </c>
      <c r="F11" s="58" t="s">
        <v>80</v>
      </c>
      <c r="G11" s="58" t="s">
        <v>85</v>
      </c>
      <c r="H11" s="58" t="s">
        <v>80</v>
      </c>
      <c r="I11" s="57"/>
      <c r="J11" s="57">
        <f t="shared" si="0"/>
        <v>1800</v>
      </c>
      <c r="K11" s="57">
        <f t="shared" ref="K11:K15" si="10">J11+C11</f>
        <v>1800</v>
      </c>
      <c r="L11" s="58" t="s">
        <v>80</v>
      </c>
      <c r="M11" s="59" t="str">
        <f t="shared" si="2"/>
        <v/>
      </c>
      <c r="O11" s="72"/>
    </row>
    <row r="12" spans="1:20" ht="16.8" x14ac:dyDescent="0.3">
      <c r="A12" s="66" t="s">
        <v>101</v>
      </c>
      <c r="B12" s="62" t="s">
        <v>128</v>
      </c>
      <c r="C12" s="63"/>
      <c r="D12" s="57">
        <v>18</v>
      </c>
      <c r="E12" s="58" t="s">
        <v>85</v>
      </c>
      <c r="F12" s="58" t="s">
        <v>80</v>
      </c>
      <c r="G12" s="58" t="s">
        <v>80</v>
      </c>
      <c r="H12" s="58" t="s">
        <v>80</v>
      </c>
      <c r="I12" s="57"/>
      <c r="J12" s="57">
        <f t="shared" si="0"/>
        <v>18</v>
      </c>
      <c r="K12" s="57">
        <f t="shared" ref="K12:K14" si="11">J12+C12</f>
        <v>18</v>
      </c>
      <c r="L12" s="58" t="s">
        <v>85</v>
      </c>
      <c r="M12" s="59" t="str">
        <f t="shared" ref="M12:M14" si="12">IF(C12="","",IF(K12&lt;=$P$1,"þ","q"))</f>
        <v/>
      </c>
      <c r="O12" s="72"/>
    </row>
    <row r="13" spans="1:20" ht="16.8" x14ac:dyDescent="0.3">
      <c r="A13" s="66" t="s">
        <v>101</v>
      </c>
      <c r="B13" s="62" t="s">
        <v>124</v>
      </c>
      <c r="C13" s="63"/>
      <c r="D13" s="57">
        <v>18</v>
      </c>
      <c r="E13" s="58" t="s">
        <v>80</v>
      </c>
      <c r="F13" s="58" t="s">
        <v>85</v>
      </c>
      <c r="G13" s="58" t="s">
        <v>80</v>
      </c>
      <c r="H13" s="58" t="s">
        <v>80</v>
      </c>
      <c r="I13" s="57"/>
      <c r="J13" s="57">
        <f t="shared" si="0"/>
        <v>180</v>
      </c>
      <c r="K13" s="57">
        <f t="shared" ref="K13" si="13">J13+C13</f>
        <v>180</v>
      </c>
      <c r="L13" s="58" t="s">
        <v>80</v>
      </c>
      <c r="M13" s="59" t="str">
        <f t="shared" ref="M13" si="14">IF(C13="","",IF(K13&lt;=$P$1,"þ","q"))</f>
        <v/>
      </c>
      <c r="O13" s="72"/>
    </row>
    <row r="14" spans="1:20" ht="16.8" x14ac:dyDescent="0.3">
      <c r="A14" s="142" t="s">
        <v>108</v>
      </c>
      <c r="B14" s="62" t="s">
        <v>222</v>
      </c>
      <c r="C14" s="63">
        <v>1</v>
      </c>
      <c r="D14" s="57">
        <v>6</v>
      </c>
      <c r="E14" s="58" t="s">
        <v>80</v>
      </c>
      <c r="F14" s="58" t="s">
        <v>85</v>
      </c>
      <c r="G14" s="58" t="s">
        <v>80</v>
      </c>
      <c r="H14" s="58" t="s">
        <v>80</v>
      </c>
      <c r="I14" s="57"/>
      <c r="J14" s="57">
        <f t="shared" si="0"/>
        <v>60</v>
      </c>
      <c r="K14" s="57">
        <f t="shared" si="11"/>
        <v>61</v>
      </c>
      <c r="L14" s="58" t="s">
        <v>85</v>
      </c>
      <c r="M14" s="59" t="str">
        <f t="shared" si="12"/>
        <v>q</v>
      </c>
      <c r="O14" s="72"/>
    </row>
    <row r="15" spans="1:20" ht="16.8" x14ac:dyDescent="0.3">
      <c r="A15" s="142" t="s">
        <v>108</v>
      </c>
      <c r="B15" s="62" t="s">
        <v>121</v>
      </c>
      <c r="C15" s="63"/>
      <c r="D15" s="57">
        <v>5</v>
      </c>
      <c r="E15" s="58" t="s">
        <v>85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5</v>
      </c>
      <c r="K15" s="57">
        <f t="shared" si="10"/>
        <v>5</v>
      </c>
      <c r="L15" s="58" t="s">
        <v>80</v>
      </c>
      <c r="M15" s="59" t="str">
        <f t="shared" si="2"/>
        <v/>
      </c>
      <c r="O15" s="72"/>
    </row>
    <row r="16" spans="1:20" ht="16.8" x14ac:dyDescent="0.3">
      <c r="A16" s="65" t="s">
        <v>103</v>
      </c>
      <c r="B16" s="62" t="s">
        <v>113</v>
      </c>
      <c r="C16" s="63">
        <v>0</v>
      </c>
      <c r="D16" s="57">
        <v>19</v>
      </c>
      <c r="E16" s="58" t="s">
        <v>80</v>
      </c>
      <c r="F16" s="58" t="s">
        <v>80</v>
      </c>
      <c r="G16" s="58" t="s">
        <v>80</v>
      </c>
      <c r="H16" s="58" t="s">
        <v>85</v>
      </c>
      <c r="I16" s="57"/>
      <c r="J16" s="57">
        <f t="shared" si="0"/>
        <v>11400</v>
      </c>
      <c r="K16" s="57">
        <f t="shared" ref="K16" si="15">J16+C16</f>
        <v>11400</v>
      </c>
      <c r="L16" s="58" t="s">
        <v>85</v>
      </c>
      <c r="M16" s="59" t="str">
        <f t="shared" si="2"/>
        <v>q</v>
      </c>
      <c r="O16" s="72"/>
    </row>
    <row r="17" spans="1:15" ht="16.8" x14ac:dyDescent="0.3">
      <c r="A17" s="65" t="s">
        <v>103</v>
      </c>
      <c r="B17" s="62" t="s">
        <v>122</v>
      </c>
      <c r="C17" s="63">
        <v>0</v>
      </c>
      <c r="D17" s="57">
        <v>19</v>
      </c>
      <c r="E17" s="58" t="s">
        <v>80</v>
      </c>
      <c r="F17" s="58" t="s">
        <v>80</v>
      </c>
      <c r="G17" s="58" t="s">
        <v>85</v>
      </c>
      <c r="H17" s="58" t="s">
        <v>80</v>
      </c>
      <c r="I17" s="57"/>
      <c r="J17" s="57">
        <f t="shared" si="0"/>
        <v>1900</v>
      </c>
      <c r="K17" s="57">
        <f t="shared" ref="K17" si="16">J17+C17</f>
        <v>1900</v>
      </c>
      <c r="L17" s="58" t="s">
        <v>85</v>
      </c>
      <c r="M17" s="59" t="str">
        <f t="shared" si="2"/>
        <v>q</v>
      </c>
      <c r="O17" s="72"/>
    </row>
    <row r="18" spans="1:15" ht="16.8" x14ac:dyDescent="0.3">
      <c r="A18" s="65" t="s">
        <v>103</v>
      </c>
      <c r="B18" s="62" t="s">
        <v>223</v>
      </c>
      <c r="C18" s="63">
        <v>1</v>
      </c>
      <c r="D18" s="57">
        <v>19</v>
      </c>
      <c r="E18" s="58" t="s">
        <v>85</v>
      </c>
      <c r="F18" s="58" t="s">
        <v>80</v>
      </c>
      <c r="G18" s="58" t="s">
        <v>80</v>
      </c>
      <c r="H18" s="58" t="s">
        <v>80</v>
      </c>
      <c r="I18" s="57"/>
      <c r="J18" s="57">
        <f t="shared" si="0"/>
        <v>19</v>
      </c>
      <c r="K18" s="57">
        <f t="shared" ref="K18" si="17">J18+C18</f>
        <v>20</v>
      </c>
      <c r="L18" s="58" t="s">
        <v>85</v>
      </c>
      <c r="M18" s="59" t="str">
        <f t="shared" ref="M18" si="18">IF(C18="","",IF(K18&lt;=$P$1,"þ","q"))</f>
        <v>þ</v>
      </c>
      <c r="O18" s="72"/>
    </row>
    <row r="19" spans="1:15" x14ac:dyDescent="0.3">
      <c r="O19" s="43"/>
    </row>
    <row r="20" spans="1:15" ht="31.2" x14ac:dyDescent="0.3">
      <c r="A20" s="55" t="s">
        <v>71</v>
      </c>
      <c r="B20" s="61" t="s">
        <v>72</v>
      </c>
      <c r="C20" s="61" t="s">
        <v>73</v>
      </c>
      <c r="D20" s="55" t="s">
        <v>74</v>
      </c>
      <c r="E20" s="55" t="s">
        <v>94</v>
      </c>
      <c r="F20" s="55" t="s">
        <v>93</v>
      </c>
      <c r="G20" s="55" t="s">
        <v>92</v>
      </c>
      <c r="H20" s="55" t="s">
        <v>91</v>
      </c>
      <c r="I20" s="55" t="s">
        <v>95</v>
      </c>
      <c r="J20" s="55" t="s">
        <v>75</v>
      </c>
      <c r="K20" s="55" t="s">
        <v>76</v>
      </c>
      <c r="L20" s="55" t="s">
        <v>77</v>
      </c>
      <c r="M20" s="55" t="s">
        <v>78</v>
      </c>
      <c r="O20" s="170"/>
    </row>
    <row r="21" spans="1:15" ht="16.8" x14ac:dyDescent="0.3">
      <c r="A21" s="64" t="s">
        <v>130</v>
      </c>
      <c r="B21" s="62"/>
      <c r="C21" s="63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ref="J21:J26" si="19">IF($E21="þ",$D21,IF($F21="þ",($D21*10),IF($G21="þ",($D21*100),IF($H21="þ",($D21*600),$I21))))</f>
        <v>0</v>
      </c>
      <c r="K21" s="57">
        <f t="shared" ref="K21" si="20">J21+C21</f>
        <v>0</v>
      </c>
      <c r="L21" s="58" t="s">
        <v>80</v>
      </c>
      <c r="M21" s="59" t="str">
        <f t="shared" ref="M21:M26" si="21">IF(C21="","",IF(K21&lt;=$P$1,"þ","q"))</f>
        <v/>
      </c>
    </row>
    <row r="22" spans="1:15" ht="16.8" x14ac:dyDescent="0.3">
      <c r="A22" s="64" t="s">
        <v>130</v>
      </c>
      <c r="B22" s="62"/>
      <c r="C22" s="63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9"/>
        <v>0</v>
      </c>
      <c r="K22" s="57">
        <f t="shared" ref="K22" si="22">J22+C22</f>
        <v>0</v>
      </c>
      <c r="L22" s="58" t="s">
        <v>80</v>
      </c>
      <c r="M22" s="59" t="str">
        <f t="shared" si="21"/>
        <v/>
      </c>
    </row>
    <row r="23" spans="1:15" ht="16.8" x14ac:dyDescent="0.3">
      <c r="A23" s="64" t="s">
        <v>130</v>
      </c>
      <c r="B23" s="62"/>
      <c r="C23" s="63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9"/>
        <v>0</v>
      </c>
      <c r="K23" s="57">
        <f t="shared" ref="K23" si="23">J23+C23</f>
        <v>0</v>
      </c>
      <c r="L23" s="58" t="s">
        <v>80</v>
      </c>
      <c r="M23" s="59" t="str">
        <f t="shared" si="21"/>
        <v/>
      </c>
    </row>
    <row r="24" spans="1:15" ht="16.8" x14ac:dyDescent="0.3">
      <c r="A24" s="64" t="s">
        <v>130</v>
      </c>
      <c r="B24" s="62"/>
      <c r="C24" s="63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9"/>
        <v>0</v>
      </c>
      <c r="K24" s="57">
        <f t="shared" ref="K24:K25" si="24">J24+C24</f>
        <v>0</v>
      </c>
      <c r="L24" s="58" t="s">
        <v>80</v>
      </c>
      <c r="M24" s="59" t="str">
        <f t="shared" si="21"/>
        <v/>
      </c>
    </row>
    <row r="25" spans="1:15" ht="16.8" x14ac:dyDescent="0.3">
      <c r="A25" s="162" t="s">
        <v>156</v>
      </c>
      <c r="B25" s="62" t="s">
        <v>209</v>
      </c>
      <c r="C25" s="63">
        <v>0</v>
      </c>
      <c r="D25" s="57">
        <v>12</v>
      </c>
      <c r="E25" s="58" t="s">
        <v>85</v>
      </c>
      <c r="F25" s="58" t="s">
        <v>80</v>
      </c>
      <c r="G25" s="58" t="s">
        <v>80</v>
      </c>
      <c r="H25" s="58" t="s">
        <v>80</v>
      </c>
      <c r="I25" s="57"/>
      <c r="J25" s="57">
        <f t="shared" si="19"/>
        <v>12</v>
      </c>
      <c r="K25" s="57">
        <f t="shared" si="24"/>
        <v>12</v>
      </c>
      <c r="L25" s="58" t="s">
        <v>85</v>
      </c>
      <c r="M25" s="59" t="str">
        <f t="shared" si="21"/>
        <v>þ</v>
      </c>
    </row>
    <row r="26" spans="1:15" ht="16.8" x14ac:dyDescent="0.3">
      <c r="A26" s="162" t="s">
        <v>156</v>
      </c>
      <c r="B26" s="62" t="s">
        <v>209</v>
      </c>
      <c r="C26" s="63">
        <v>2</v>
      </c>
      <c r="D26" s="57">
        <v>12</v>
      </c>
      <c r="E26" s="58" t="s">
        <v>85</v>
      </c>
      <c r="F26" s="58" t="s">
        <v>80</v>
      </c>
      <c r="G26" s="58" t="s">
        <v>80</v>
      </c>
      <c r="H26" s="58" t="s">
        <v>80</v>
      </c>
      <c r="I26" s="57"/>
      <c r="J26" s="57">
        <f t="shared" si="19"/>
        <v>12</v>
      </c>
      <c r="K26" s="57">
        <f t="shared" ref="K26" si="25">J26+C26</f>
        <v>14</v>
      </c>
      <c r="L26" s="58" t="s">
        <v>85</v>
      </c>
      <c r="M26" s="59" t="str">
        <f t="shared" si="21"/>
        <v>þ</v>
      </c>
    </row>
    <row r="27" spans="1:15" ht="16.8" x14ac:dyDescent="0.3">
      <c r="A27" s="162" t="s">
        <v>157</v>
      </c>
      <c r="B27" s="62" t="s">
        <v>198</v>
      </c>
      <c r="C27" s="63" t="s">
        <v>199</v>
      </c>
      <c r="D27" s="57" t="s">
        <v>199</v>
      </c>
      <c r="E27" s="58" t="s">
        <v>80</v>
      </c>
      <c r="F27" s="58" t="s">
        <v>80</v>
      </c>
      <c r="G27" s="58" t="s">
        <v>80</v>
      </c>
      <c r="H27" s="58" t="s">
        <v>80</v>
      </c>
      <c r="I27" s="57" t="s">
        <v>199</v>
      </c>
      <c r="J27" s="57" t="s">
        <v>199</v>
      </c>
      <c r="K27" s="57" t="s">
        <v>199</v>
      </c>
      <c r="L27" s="58"/>
      <c r="M27" s="59"/>
    </row>
    <row r="28" spans="1:15" ht="16.8" x14ac:dyDescent="0.3">
      <c r="A28" s="162" t="s">
        <v>157</v>
      </c>
      <c r="B28" s="62" t="s">
        <v>200</v>
      </c>
      <c r="C28" s="63" t="s">
        <v>199</v>
      </c>
      <c r="D28" s="57" t="s">
        <v>199</v>
      </c>
      <c r="E28" s="58" t="s">
        <v>80</v>
      </c>
      <c r="F28" s="58" t="s">
        <v>80</v>
      </c>
      <c r="G28" s="58" t="s">
        <v>80</v>
      </c>
      <c r="H28" s="58" t="s">
        <v>80</v>
      </c>
      <c r="I28" s="57" t="s">
        <v>199</v>
      </c>
      <c r="J28" s="57" t="s">
        <v>199</v>
      </c>
      <c r="K28" s="57" t="s">
        <v>199</v>
      </c>
      <c r="L28" s="58"/>
      <c r="M28" s="59"/>
    </row>
  </sheetData>
  <sortState xmlns:xlrd2="http://schemas.microsoft.com/office/spreadsheetml/2017/richdata2" ref="A2:M19">
    <sortCondition ref="A2:A19"/>
    <sortCondition ref="C2:C19"/>
  </sortState>
  <conditionalFormatting sqref="M4 E22:E23 G22:H23 M21:M28">
    <cfRule type="cellIs" dxfId="947" priority="2985" stopIfTrue="1" operator="equal">
      <formula>"þ"</formula>
    </cfRule>
  </conditionalFormatting>
  <conditionalFormatting sqref="K4 K2">
    <cfRule type="cellIs" dxfId="946" priority="2984" operator="lessThan">
      <formula>$P$1</formula>
    </cfRule>
  </conditionalFormatting>
  <conditionalFormatting sqref="L19:M19">
    <cfRule type="cellIs" dxfId="945" priority="2983" stopIfTrue="1" operator="equal">
      <formula>"þ"</formula>
    </cfRule>
  </conditionalFormatting>
  <conditionalFormatting sqref="P1">
    <cfRule type="cellIs" dxfId="944" priority="2967" operator="equal">
      <formula>0</formula>
    </cfRule>
  </conditionalFormatting>
  <conditionalFormatting sqref="M9">
    <cfRule type="cellIs" dxfId="943" priority="2888" stopIfTrue="1" operator="equal">
      <formula>"þ"</formula>
    </cfRule>
  </conditionalFormatting>
  <conditionalFormatting sqref="M9">
    <cfRule type="cellIs" dxfId="942" priority="2887" stopIfTrue="1" operator="equal">
      <formula>"þ"</formula>
    </cfRule>
  </conditionalFormatting>
  <conditionalFormatting sqref="K9">
    <cfRule type="cellIs" dxfId="941" priority="2886" operator="lessThan">
      <formula>$P$1</formula>
    </cfRule>
  </conditionalFormatting>
  <conditionalFormatting sqref="H9">
    <cfRule type="cellIs" dxfId="940" priority="2885" stopIfTrue="1" operator="equal">
      <formula>"þ"</formula>
    </cfRule>
  </conditionalFormatting>
  <conditionalFormatting sqref="H9">
    <cfRule type="cellIs" dxfId="939" priority="2884" stopIfTrue="1" operator="equal">
      <formula>"þ"</formula>
    </cfRule>
  </conditionalFormatting>
  <conditionalFormatting sqref="H2">
    <cfRule type="cellIs" dxfId="938" priority="2881" stopIfTrue="1" operator="equal">
      <formula>"þ"</formula>
    </cfRule>
  </conditionalFormatting>
  <conditionalFormatting sqref="H2">
    <cfRule type="cellIs" dxfId="937" priority="2880" stopIfTrue="1" operator="equal">
      <formula>"þ"</formula>
    </cfRule>
  </conditionalFormatting>
  <conditionalFormatting sqref="T1">
    <cfRule type="cellIs" dxfId="936" priority="2563" operator="equal">
      <formula>0</formula>
    </cfRule>
  </conditionalFormatting>
  <conditionalFormatting sqref="R1">
    <cfRule type="cellIs" dxfId="935" priority="2565" operator="equal">
      <formula>0</formula>
    </cfRule>
  </conditionalFormatting>
  <conditionalFormatting sqref="K22">
    <cfRule type="cellIs" dxfId="934" priority="2248" operator="lessThan">
      <formula>$P$1</formula>
    </cfRule>
  </conditionalFormatting>
  <conditionalFormatting sqref="K22">
    <cfRule type="cellIs" dxfId="933" priority="2246" operator="lessThan">
      <formula>$P$1</formula>
    </cfRule>
  </conditionalFormatting>
  <conditionalFormatting sqref="K22">
    <cfRule type="cellIs" dxfId="932" priority="2244" operator="lessThan">
      <formula>$P$1</formula>
    </cfRule>
  </conditionalFormatting>
  <conditionalFormatting sqref="K22">
    <cfRule type="cellIs" dxfId="931" priority="2242" operator="lessThan">
      <formula>$P$1</formula>
    </cfRule>
  </conditionalFormatting>
  <conditionalFormatting sqref="E22 H22">
    <cfRule type="cellIs" dxfId="930" priority="2241" stopIfTrue="1" operator="equal">
      <formula>"þ"</formula>
    </cfRule>
  </conditionalFormatting>
  <conditionalFormatting sqref="E22 H22">
    <cfRule type="cellIs" dxfId="929" priority="2240" stopIfTrue="1" operator="equal">
      <formula>"þ"</formula>
    </cfRule>
  </conditionalFormatting>
  <conditionalFormatting sqref="G22">
    <cfRule type="cellIs" dxfId="928" priority="2239" stopIfTrue="1" operator="equal">
      <formula>"þ"</formula>
    </cfRule>
  </conditionalFormatting>
  <conditionalFormatting sqref="G22">
    <cfRule type="cellIs" dxfId="927" priority="2238" stopIfTrue="1" operator="equal">
      <formula>"þ"</formula>
    </cfRule>
  </conditionalFormatting>
  <conditionalFormatting sqref="E22">
    <cfRule type="cellIs" dxfId="926" priority="2237" stopIfTrue="1" operator="equal">
      <formula>"þ"</formula>
    </cfRule>
  </conditionalFormatting>
  <conditionalFormatting sqref="E22">
    <cfRule type="cellIs" dxfId="925" priority="2236" stopIfTrue="1" operator="equal">
      <formula>"þ"</formula>
    </cfRule>
  </conditionalFormatting>
  <conditionalFormatting sqref="E22">
    <cfRule type="cellIs" dxfId="924" priority="2229" stopIfTrue="1" operator="equal">
      <formula>"þ"</formula>
    </cfRule>
  </conditionalFormatting>
  <conditionalFormatting sqref="E22">
    <cfRule type="cellIs" dxfId="923" priority="2228" stopIfTrue="1" operator="equal">
      <formula>"þ"</formula>
    </cfRule>
  </conditionalFormatting>
  <conditionalFormatting sqref="M3">
    <cfRule type="cellIs" dxfId="922" priority="2174" stopIfTrue="1" operator="equal">
      <formula>"þ"</formula>
    </cfRule>
  </conditionalFormatting>
  <conditionalFormatting sqref="K3">
    <cfRule type="cellIs" dxfId="921" priority="2173" operator="lessThan">
      <formula>$P$1</formula>
    </cfRule>
  </conditionalFormatting>
  <conditionalFormatting sqref="K23">
    <cfRule type="cellIs" dxfId="920" priority="2099" operator="lessThan">
      <formula>$P$1</formula>
    </cfRule>
  </conditionalFormatting>
  <conditionalFormatting sqref="K23">
    <cfRule type="cellIs" dxfId="919" priority="2097" operator="lessThan">
      <formula>$P$1</formula>
    </cfRule>
  </conditionalFormatting>
  <conditionalFormatting sqref="K23">
    <cfRule type="cellIs" dxfId="918" priority="2095" operator="lessThan">
      <formula>$P$1</formula>
    </cfRule>
  </conditionalFormatting>
  <conditionalFormatting sqref="K23">
    <cfRule type="cellIs" dxfId="917" priority="2093" operator="lessThan">
      <formula>$P$1</formula>
    </cfRule>
  </conditionalFormatting>
  <conditionalFormatting sqref="E23 H23">
    <cfRule type="cellIs" dxfId="916" priority="2092" stopIfTrue="1" operator="equal">
      <formula>"þ"</formula>
    </cfRule>
  </conditionalFormatting>
  <conditionalFormatting sqref="E23 H23">
    <cfRule type="cellIs" dxfId="915" priority="2091" stopIfTrue="1" operator="equal">
      <formula>"þ"</formula>
    </cfRule>
  </conditionalFormatting>
  <conditionalFormatting sqref="G23">
    <cfRule type="cellIs" dxfId="914" priority="2090" stopIfTrue="1" operator="equal">
      <formula>"þ"</formula>
    </cfRule>
  </conditionalFormatting>
  <conditionalFormatting sqref="G23">
    <cfRule type="cellIs" dxfId="913" priority="2089" stopIfTrue="1" operator="equal">
      <formula>"þ"</formula>
    </cfRule>
  </conditionalFormatting>
  <conditionalFormatting sqref="E23">
    <cfRule type="cellIs" dxfId="912" priority="2088" stopIfTrue="1" operator="equal">
      <formula>"þ"</formula>
    </cfRule>
  </conditionalFormatting>
  <conditionalFormatting sqref="E23">
    <cfRule type="cellIs" dxfId="911" priority="2087" stopIfTrue="1" operator="equal">
      <formula>"þ"</formula>
    </cfRule>
  </conditionalFormatting>
  <conditionalFormatting sqref="E23">
    <cfRule type="cellIs" dxfId="910" priority="2080" stopIfTrue="1" operator="equal">
      <formula>"þ"</formula>
    </cfRule>
  </conditionalFormatting>
  <conditionalFormatting sqref="E23">
    <cfRule type="cellIs" dxfId="909" priority="2079" stopIfTrue="1" operator="equal">
      <formula>"þ"</formula>
    </cfRule>
  </conditionalFormatting>
  <conditionalFormatting sqref="E22">
    <cfRule type="cellIs" dxfId="908" priority="1925" stopIfTrue="1" operator="equal">
      <formula>"þ"</formula>
    </cfRule>
  </conditionalFormatting>
  <conditionalFormatting sqref="E22">
    <cfRule type="cellIs" dxfId="907" priority="1924" stopIfTrue="1" operator="equal">
      <formula>"þ"</formula>
    </cfRule>
  </conditionalFormatting>
  <conditionalFormatting sqref="E22">
    <cfRule type="cellIs" dxfId="906" priority="1921" stopIfTrue="1" operator="equal">
      <formula>"þ"</formula>
    </cfRule>
  </conditionalFormatting>
  <conditionalFormatting sqref="E22">
    <cfRule type="cellIs" dxfId="905" priority="1920" stopIfTrue="1" operator="equal">
      <formula>"þ"</formula>
    </cfRule>
  </conditionalFormatting>
  <conditionalFormatting sqref="E22">
    <cfRule type="cellIs" dxfId="904" priority="1919" stopIfTrue="1" operator="equal">
      <formula>"þ"</formula>
    </cfRule>
  </conditionalFormatting>
  <conditionalFormatting sqref="E22">
    <cfRule type="cellIs" dxfId="903" priority="1918" stopIfTrue="1" operator="equal">
      <formula>"þ"</formula>
    </cfRule>
  </conditionalFormatting>
  <conditionalFormatting sqref="E24:H25">
    <cfRule type="cellIs" dxfId="902" priority="1812" stopIfTrue="1" operator="equal">
      <formula>"þ"</formula>
    </cfRule>
  </conditionalFormatting>
  <conditionalFormatting sqref="K24:K25">
    <cfRule type="cellIs" dxfId="901" priority="1810" operator="lessThan">
      <formula>$P$1</formula>
    </cfRule>
  </conditionalFormatting>
  <conditionalFormatting sqref="K24:K25">
    <cfRule type="cellIs" dxfId="900" priority="1808" operator="lessThan">
      <formula>$P$1</formula>
    </cfRule>
  </conditionalFormatting>
  <conditionalFormatting sqref="K24:K25">
    <cfRule type="cellIs" dxfId="899" priority="1806" operator="lessThan">
      <formula>$P$1</formula>
    </cfRule>
  </conditionalFormatting>
  <conditionalFormatting sqref="K24:K25">
    <cfRule type="cellIs" dxfId="898" priority="1804" operator="lessThan">
      <formula>$P$1</formula>
    </cfRule>
  </conditionalFormatting>
  <conditionalFormatting sqref="E24:E25 H24:H25">
    <cfRule type="cellIs" dxfId="897" priority="1803" stopIfTrue="1" operator="equal">
      <formula>"þ"</formula>
    </cfRule>
  </conditionalFormatting>
  <conditionalFormatting sqref="E24:E25 H24:H25">
    <cfRule type="cellIs" dxfId="896" priority="1802" stopIfTrue="1" operator="equal">
      <formula>"þ"</formula>
    </cfRule>
  </conditionalFormatting>
  <conditionalFormatting sqref="G24:G25">
    <cfRule type="cellIs" dxfId="895" priority="1801" stopIfTrue="1" operator="equal">
      <formula>"þ"</formula>
    </cfRule>
  </conditionalFormatting>
  <conditionalFormatting sqref="G24:G25">
    <cfRule type="cellIs" dxfId="894" priority="1800" stopIfTrue="1" operator="equal">
      <formula>"þ"</formula>
    </cfRule>
  </conditionalFormatting>
  <conditionalFormatting sqref="E24:E25">
    <cfRule type="cellIs" dxfId="893" priority="1799" stopIfTrue="1" operator="equal">
      <formula>"þ"</formula>
    </cfRule>
  </conditionalFormatting>
  <conditionalFormatting sqref="E24:E25">
    <cfRule type="cellIs" dxfId="892" priority="1798" stopIfTrue="1" operator="equal">
      <formula>"þ"</formula>
    </cfRule>
  </conditionalFormatting>
  <conditionalFormatting sqref="F24:F25">
    <cfRule type="cellIs" dxfId="891" priority="1795" stopIfTrue="1" operator="equal">
      <formula>"þ"</formula>
    </cfRule>
  </conditionalFormatting>
  <conditionalFormatting sqref="F24:F25">
    <cfRule type="cellIs" dxfId="890" priority="1794" stopIfTrue="1" operator="equal">
      <formula>"þ"</formula>
    </cfRule>
  </conditionalFormatting>
  <conditionalFormatting sqref="F24:F25">
    <cfRule type="cellIs" dxfId="889" priority="1793" stopIfTrue="1" operator="equal">
      <formula>"þ"</formula>
    </cfRule>
  </conditionalFormatting>
  <conditionalFormatting sqref="F24:F25">
    <cfRule type="cellIs" dxfId="888" priority="1792" stopIfTrue="1" operator="equal">
      <formula>"þ"</formula>
    </cfRule>
  </conditionalFormatting>
  <conditionalFormatting sqref="E24:E25">
    <cfRule type="cellIs" dxfId="887" priority="1791" stopIfTrue="1" operator="equal">
      <formula>"þ"</formula>
    </cfRule>
  </conditionalFormatting>
  <conditionalFormatting sqref="E24:E25">
    <cfRule type="cellIs" dxfId="886" priority="1790" stopIfTrue="1" operator="equal">
      <formula>"þ"</formula>
    </cfRule>
  </conditionalFormatting>
  <conditionalFormatting sqref="E23">
    <cfRule type="cellIs" dxfId="885" priority="1787" stopIfTrue="1" operator="equal">
      <formula>"þ"</formula>
    </cfRule>
  </conditionalFormatting>
  <conditionalFormatting sqref="E23">
    <cfRule type="cellIs" dxfId="884" priority="1786" stopIfTrue="1" operator="equal">
      <formula>"þ"</formula>
    </cfRule>
  </conditionalFormatting>
  <conditionalFormatting sqref="E23">
    <cfRule type="cellIs" dxfId="883" priority="1785" stopIfTrue="1" operator="equal">
      <formula>"þ"</formula>
    </cfRule>
  </conditionalFormatting>
  <conditionalFormatting sqref="E23">
    <cfRule type="cellIs" dxfId="882" priority="1784" stopIfTrue="1" operator="equal">
      <formula>"þ"</formula>
    </cfRule>
  </conditionalFormatting>
  <conditionalFormatting sqref="F24:F25">
    <cfRule type="cellIs" dxfId="881" priority="1783" stopIfTrue="1" operator="equal">
      <formula>"þ"</formula>
    </cfRule>
  </conditionalFormatting>
  <conditionalFormatting sqref="F24:F25">
    <cfRule type="cellIs" dxfId="880" priority="1782" stopIfTrue="1" operator="equal">
      <formula>"þ"</formula>
    </cfRule>
  </conditionalFormatting>
  <conditionalFormatting sqref="E24:E25">
    <cfRule type="cellIs" dxfId="879" priority="1781" stopIfTrue="1" operator="equal">
      <formula>"þ"</formula>
    </cfRule>
  </conditionalFormatting>
  <conditionalFormatting sqref="E24:E25">
    <cfRule type="cellIs" dxfId="878" priority="1780" stopIfTrue="1" operator="equal">
      <formula>"þ"</formula>
    </cfRule>
  </conditionalFormatting>
  <conditionalFormatting sqref="E24:E25">
    <cfRule type="cellIs" dxfId="877" priority="1779" stopIfTrue="1" operator="equal">
      <formula>"þ"</formula>
    </cfRule>
  </conditionalFormatting>
  <conditionalFormatting sqref="E24:E25">
    <cfRule type="cellIs" dxfId="876" priority="1778" stopIfTrue="1" operator="equal">
      <formula>"þ"</formula>
    </cfRule>
  </conditionalFormatting>
  <conditionalFormatting sqref="H3">
    <cfRule type="cellIs" dxfId="875" priority="1769" stopIfTrue="1" operator="equal">
      <formula>"þ"</formula>
    </cfRule>
  </conditionalFormatting>
  <conditionalFormatting sqref="L24:L25">
    <cfRule type="cellIs" dxfId="874" priority="1755" stopIfTrue="1" operator="equal">
      <formula>"þ"</formula>
    </cfRule>
  </conditionalFormatting>
  <conditionalFormatting sqref="L24:L25">
    <cfRule type="cellIs" dxfId="873" priority="1754" stopIfTrue="1" operator="equal">
      <formula>"þ"</formula>
    </cfRule>
  </conditionalFormatting>
  <conditionalFormatting sqref="F26:H26">
    <cfRule type="cellIs" dxfId="872" priority="1753" stopIfTrue="1" operator="equal">
      <formula>"þ"</formula>
    </cfRule>
  </conditionalFormatting>
  <conditionalFormatting sqref="K26">
    <cfRule type="cellIs" dxfId="871" priority="1751" operator="lessThan">
      <formula>$P$1</formula>
    </cfRule>
  </conditionalFormatting>
  <conditionalFormatting sqref="K26">
    <cfRule type="cellIs" dxfId="870" priority="1749" operator="lessThan">
      <formula>$P$1</formula>
    </cfRule>
  </conditionalFormatting>
  <conditionalFormatting sqref="K26">
    <cfRule type="cellIs" dxfId="869" priority="1747" operator="lessThan">
      <formula>$P$1</formula>
    </cfRule>
  </conditionalFormatting>
  <conditionalFormatting sqref="K26">
    <cfRule type="cellIs" dxfId="868" priority="1745" operator="lessThan">
      <formula>$P$1</formula>
    </cfRule>
  </conditionalFormatting>
  <conditionalFormatting sqref="H26">
    <cfRule type="cellIs" dxfId="867" priority="1744" stopIfTrue="1" operator="equal">
      <formula>"þ"</formula>
    </cfRule>
  </conditionalFormatting>
  <conditionalFormatting sqref="H26">
    <cfRule type="cellIs" dxfId="866" priority="1743" stopIfTrue="1" operator="equal">
      <formula>"þ"</formula>
    </cfRule>
  </conditionalFormatting>
  <conditionalFormatting sqref="G26">
    <cfRule type="cellIs" dxfId="865" priority="1742" stopIfTrue="1" operator="equal">
      <formula>"þ"</formula>
    </cfRule>
  </conditionalFormatting>
  <conditionalFormatting sqref="G26">
    <cfRule type="cellIs" dxfId="864" priority="1741" stopIfTrue="1" operator="equal">
      <formula>"þ"</formula>
    </cfRule>
  </conditionalFormatting>
  <conditionalFormatting sqref="F26">
    <cfRule type="cellIs" dxfId="863" priority="1738" stopIfTrue="1" operator="equal">
      <formula>"þ"</formula>
    </cfRule>
  </conditionalFormatting>
  <conditionalFormatting sqref="F26">
    <cfRule type="cellIs" dxfId="862" priority="1737" stopIfTrue="1" operator="equal">
      <formula>"þ"</formula>
    </cfRule>
  </conditionalFormatting>
  <conditionalFormatting sqref="F26">
    <cfRule type="cellIs" dxfId="861" priority="1736" stopIfTrue="1" operator="equal">
      <formula>"þ"</formula>
    </cfRule>
  </conditionalFormatting>
  <conditionalFormatting sqref="F26">
    <cfRule type="cellIs" dxfId="860" priority="1735" stopIfTrue="1" operator="equal">
      <formula>"þ"</formula>
    </cfRule>
  </conditionalFormatting>
  <conditionalFormatting sqref="F26">
    <cfRule type="cellIs" dxfId="859" priority="1732" stopIfTrue="1" operator="equal">
      <formula>"þ"</formula>
    </cfRule>
  </conditionalFormatting>
  <conditionalFormatting sqref="F26">
    <cfRule type="cellIs" dxfId="858" priority="1731" stopIfTrue="1" operator="equal">
      <formula>"þ"</formula>
    </cfRule>
  </conditionalFormatting>
  <conditionalFormatting sqref="G4">
    <cfRule type="cellIs" dxfId="857" priority="1566" stopIfTrue="1" operator="equal">
      <formula>"þ"</formula>
    </cfRule>
  </conditionalFormatting>
  <conditionalFormatting sqref="G4">
    <cfRule type="cellIs" dxfId="856" priority="1565" stopIfTrue="1" operator="equal">
      <formula>"þ"</formula>
    </cfRule>
  </conditionalFormatting>
  <conditionalFormatting sqref="G4">
    <cfRule type="cellIs" dxfId="855" priority="1564" stopIfTrue="1" operator="equal">
      <formula>"þ"</formula>
    </cfRule>
  </conditionalFormatting>
  <conditionalFormatting sqref="G4">
    <cfRule type="cellIs" dxfId="854" priority="1563" stopIfTrue="1" operator="equal">
      <formula>"þ"</formula>
    </cfRule>
  </conditionalFormatting>
  <conditionalFormatting sqref="G4">
    <cfRule type="cellIs" dxfId="853" priority="1567" stopIfTrue="1" operator="equal">
      <formula>"þ"</formula>
    </cfRule>
  </conditionalFormatting>
  <conditionalFormatting sqref="H4">
    <cfRule type="cellIs" dxfId="852" priority="1562" stopIfTrue="1" operator="equal">
      <formula>"þ"</formula>
    </cfRule>
  </conditionalFormatting>
  <conditionalFormatting sqref="H4">
    <cfRule type="cellIs" dxfId="851" priority="1561" stopIfTrue="1" operator="equal">
      <formula>"þ"</formula>
    </cfRule>
  </conditionalFormatting>
  <conditionalFormatting sqref="G4">
    <cfRule type="cellIs" dxfId="850" priority="1560" stopIfTrue="1" operator="equal">
      <formula>"þ"</formula>
    </cfRule>
  </conditionalFormatting>
  <conditionalFormatting sqref="G4">
    <cfRule type="cellIs" dxfId="849" priority="1559" stopIfTrue="1" operator="equal">
      <formula>"þ"</formula>
    </cfRule>
  </conditionalFormatting>
  <conditionalFormatting sqref="G4">
    <cfRule type="cellIs" dxfId="848" priority="1558" stopIfTrue="1" operator="equal">
      <formula>"þ"</formula>
    </cfRule>
  </conditionalFormatting>
  <conditionalFormatting sqref="E4">
    <cfRule type="cellIs" dxfId="847" priority="1578" stopIfTrue="1" operator="equal">
      <formula>"þ"</formula>
    </cfRule>
  </conditionalFormatting>
  <conditionalFormatting sqref="E4">
    <cfRule type="cellIs" dxfId="846" priority="1577" stopIfTrue="1" operator="equal">
      <formula>"þ"</formula>
    </cfRule>
  </conditionalFormatting>
  <conditionalFormatting sqref="E4">
    <cfRule type="cellIs" dxfId="845" priority="1576" stopIfTrue="1" operator="equal">
      <formula>"þ"</formula>
    </cfRule>
  </conditionalFormatting>
  <conditionalFormatting sqref="E4">
    <cfRule type="cellIs" dxfId="844" priority="1575" stopIfTrue="1" operator="equal">
      <formula>"þ"</formula>
    </cfRule>
  </conditionalFormatting>
  <conditionalFormatting sqref="G4">
    <cfRule type="cellIs" dxfId="843" priority="1568" stopIfTrue="1" operator="equal">
      <formula>"þ"</formula>
    </cfRule>
  </conditionalFormatting>
  <conditionalFormatting sqref="G4">
    <cfRule type="cellIs" dxfId="842" priority="1557" stopIfTrue="1" operator="equal">
      <formula>"þ"</formula>
    </cfRule>
  </conditionalFormatting>
  <conditionalFormatting sqref="G4">
    <cfRule type="cellIs" dxfId="841" priority="1556" stopIfTrue="1" operator="equal">
      <formula>"þ"</formula>
    </cfRule>
  </conditionalFormatting>
  <conditionalFormatting sqref="G4">
    <cfRule type="cellIs" dxfId="840" priority="1555" stopIfTrue="1" operator="equal">
      <formula>"þ"</formula>
    </cfRule>
  </conditionalFormatting>
  <conditionalFormatting sqref="H4">
    <cfRule type="cellIs" dxfId="839" priority="1554" stopIfTrue="1" operator="equal">
      <formula>"þ"</formula>
    </cfRule>
  </conditionalFormatting>
  <conditionalFormatting sqref="H4">
    <cfRule type="cellIs" dxfId="838" priority="1553" stopIfTrue="1" operator="equal">
      <formula>"þ"</formula>
    </cfRule>
  </conditionalFormatting>
  <conditionalFormatting sqref="H4">
    <cfRule type="cellIs" dxfId="837" priority="1552" stopIfTrue="1" operator="equal">
      <formula>"þ"</formula>
    </cfRule>
  </conditionalFormatting>
  <conditionalFormatting sqref="H4">
    <cfRule type="cellIs" dxfId="836" priority="1551" stopIfTrue="1" operator="equal">
      <formula>"þ"</formula>
    </cfRule>
  </conditionalFormatting>
  <conditionalFormatting sqref="H4">
    <cfRule type="cellIs" dxfId="835" priority="1550" stopIfTrue="1" operator="equal">
      <formula>"þ"</formula>
    </cfRule>
  </conditionalFormatting>
  <conditionalFormatting sqref="H4">
    <cfRule type="cellIs" dxfId="834" priority="1549" stopIfTrue="1" operator="equal">
      <formula>"þ"</formula>
    </cfRule>
  </conditionalFormatting>
  <conditionalFormatting sqref="M11">
    <cfRule type="cellIs" dxfId="833" priority="1514" stopIfTrue="1" operator="equal">
      <formula>"þ"</formula>
    </cfRule>
  </conditionalFormatting>
  <conditionalFormatting sqref="M11">
    <cfRule type="cellIs" dxfId="832" priority="1513" stopIfTrue="1" operator="equal">
      <formula>"þ"</formula>
    </cfRule>
  </conditionalFormatting>
  <conditionalFormatting sqref="K11">
    <cfRule type="cellIs" dxfId="831" priority="1512" operator="lessThan">
      <formula>$P$1</formula>
    </cfRule>
  </conditionalFormatting>
  <conditionalFormatting sqref="H15">
    <cfRule type="cellIs" dxfId="830" priority="1495" stopIfTrue="1" operator="equal">
      <formula>"þ"</formula>
    </cfRule>
  </conditionalFormatting>
  <conditionalFormatting sqref="H15">
    <cfRule type="cellIs" dxfId="829" priority="1494" stopIfTrue="1" operator="equal">
      <formula>"þ"</formula>
    </cfRule>
  </conditionalFormatting>
  <conditionalFormatting sqref="M15">
    <cfRule type="cellIs" dxfId="828" priority="1498" stopIfTrue="1" operator="equal">
      <formula>"þ"</formula>
    </cfRule>
  </conditionalFormatting>
  <conditionalFormatting sqref="M15">
    <cfRule type="cellIs" dxfId="827" priority="1497" stopIfTrue="1" operator="equal">
      <formula>"þ"</formula>
    </cfRule>
  </conditionalFormatting>
  <conditionalFormatting sqref="K15">
    <cfRule type="cellIs" dxfId="826" priority="1496" operator="lessThan">
      <formula>$P$1</formula>
    </cfRule>
  </conditionalFormatting>
  <conditionalFormatting sqref="M12">
    <cfRule type="cellIs" dxfId="825" priority="1281" stopIfTrue="1" operator="equal">
      <formula>"þ"</formula>
    </cfRule>
  </conditionalFormatting>
  <conditionalFormatting sqref="M12">
    <cfRule type="cellIs" dxfId="824" priority="1280" stopIfTrue="1" operator="equal">
      <formula>"þ"</formula>
    </cfRule>
  </conditionalFormatting>
  <conditionalFormatting sqref="K12">
    <cfRule type="cellIs" dxfId="823" priority="1267" operator="lessThan">
      <formula>$P$1</formula>
    </cfRule>
  </conditionalFormatting>
  <conditionalFormatting sqref="L21">
    <cfRule type="cellIs" dxfId="822" priority="1198" stopIfTrue="1" operator="equal">
      <formula>"þ"</formula>
    </cfRule>
  </conditionalFormatting>
  <conditionalFormatting sqref="L21">
    <cfRule type="cellIs" dxfId="821" priority="1195" stopIfTrue="1" operator="equal">
      <formula>"þ"</formula>
    </cfRule>
  </conditionalFormatting>
  <conditionalFormatting sqref="L21">
    <cfRule type="cellIs" dxfId="820" priority="1197" stopIfTrue="1" operator="equal">
      <formula>"þ"</formula>
    </cfRule>
  </conditionalFormatting>
  <conditionalFormatting sqref="L21">
    <cfRule type="cellIs" dxfId="819" priority="1196" stopIfTrue="1" operator="equal">
      <formula>"þ"</formula>
    </cfRule>
  </conditionalFormatting>
  <conditionalFormatting sqref="K21">
    <cfRule type="cellIs" dxfId="818" priority="1211" operator="lessThan">
      <formula>$P$1</formula>
    </cfRule>
  </conditionalFormatting>
  <conditionalFormatting sqref="K21">
    <cfRule type="cellIs" dxfId="817" priority="1209" operator="lessThan">
      <formula>$P$1</formula>
    </cfRule>
  </conditionalFormatting>
  <conditionalFormatting sqref="K21">
    <cfRule type="cellIs" dxfId="816" priority="1207" operator="lessThan">
      <formula>$P$1</formula>
    </cfRule>
  </conditionalFormatting>
  <conditionalFormatting sqref="K21">
    <cfRule type="cellIs" dxfId="815" priority="1205" operator="lessThan">
      <formula>$P$1</formula>
    </cfRule>
  </conditionalFormatting>
  <conditionalFormatting sqref="M14">
    <cfRule type="cellIs" dxfId="814" priority="1160" stopIfTrue="1" operator="equal">
      <formula>"þ"</formula>
    </cfRule>
  </conditionalFormatting>
  <conditionalFormatting sqref="M14">
    <cfRule type="cellIs" dxfId="813" priority="1159" stopIfTrue="1" operator="equal">
      <formula>"þ"</formula>
    </cfRule>
  </conditionalFormatting>
  <conditionalFormatting sqref="K14">
    <cfRule type="cellIs" dxfId="812" priority="1156" operator="lessThan">
      <formula>$P$1</formula>
    </cfRule>
  </conditionalFormatting>
  <conditionalFormatting sqref="L27">
    <cfRule type="cellIs" dxfId="811" priority="1063" stopIfTrue="1" operator="equal">
      <formula>"þ"</formula>
    </cfRule>
  </conditionalFormatting>
  <conditionalFormatting sqref="L27">
    <cfRule type="cellIs" dxfId="810" priority="1062" stopIfTrue="1" operator="equal">
      <formula>"þ"</formula>
    </cfRule>
  </conditionalFormatting>
  <conditionalFormatting sqref="E27:H27">
    <cfRule type="cellIs" dxfId="809" priority="1090" stopIfTrue="1" operator="equal">
      <formula>"þ"</formula>
    </cfRule>
  </conditionalFormatting>
  <conditionalFormatting sqref="K27">
    <cfRule type="cellIs" dxfId="808" priority="1088" operator="lessThan">
      <formula>$P$1</formula>
    </cfRule>
  </conditionalFormatting>
  <conditionalFormatting sqref="K27">
    <cfRule type="cellIs" dxfId="807" priority="1086" operator="lessThan">
      <formula>$P$1</formula>
    </cfRule>
  </conditionalFormatting>
  <conditionalFormatting sqref="K27">
    <cfRule type="cellIs" dxfId="806" priority="1084" operator="lessThan">
      <formula>$P$1</formula>
    </cfRule>
  </conditionalFormatting>
  <conditionalFormatting sqref="K27">
    <cfRule type="cellIs" dxfId="805" priority="1082" operator="lessThan">
      <formula>$P$1</formula>
    </cfRule>
  </conditionalFormatting>
  <conditionalFormatting sqref="E27 H27">
    <cfRule type="cellIs" dxfId="804" priority="1081" stopIfTrue="1" operator="equal">
      <formula>"þ"</formula>
    </cfRule>
  </conditionalFormatting>
  <conditionalFormatting sqref="E27 H27">
    <cfRule type="cellIs" dxfId="803" priority="1080" stopIfTrue="1" operator="equal">
      <formula>"þ"</formula>
    </cfRule>
  </conditionalFormatting>
  <conditionalFormatting sqref="G27">
    <cfRule type="cellIs" dxfId="802" priority="1079" stopIfTrue="1" operator="equal">
      <formula>"þ"</formula>
    </cfRule>
  </conditionalFormatting>
  <conditionalFormatting sqref="G27">
    <cfRule type="cellIs" dxfId="801" priority="1078" stopIfTrue="1" operator="equal">
      <formula>"þ"</formula>
    </cfRule>
  </conditionalFormatting>
  <conditionalFormatting sqref="E27">
    <cfRule type="cellIs" dxfId="800" priority="1077" stopIfTrue="1" operator="equal">
      <formula>"þ"</formula>
    </cfRule>
  </conditionalFormatting>
  <conditionalFormatting sqref="E27">
    <cfRule type="cellIs" dxfId="799" priority="1076" stopIfTrue="1" operator="equal">
      <formula>"þ"</formula>
    </cfRule>
  </conditionalFormatting>
  <conditionalFormatting sqref="F27">
    <cfRule type="cellIs" dxfId="798" priority="1075" stopIfTrue="1" operator="equal">
      <formula>"þ"</formula>
    </cfRule>
  </conditionalFormatting>
  <conditionalFormatting sqref="F27">
    <cfRule type="cellIs" dxfId="797" priority="1074" stopIfTrue="1" operator="equal">
      <formula>"þ"</formula>
    </cfRule>
  </conditionalFormatting>
  <conditionalFormatting sqref="F27">
    <cfRule type="cellIs" dxfId="796" priority="1073" stopIfTrue="1" operator="equal">
      <formula>"þ"</formula>
    </cfRule>
  </conditionalFormatting>
  <conditionalFormatting sqref="F27">
    <cfRule type="cellIs" dxfId="795" priority="1072" stopIfTrue="1" operator="equal">
      <formula>"þ"</formula>
    </cfRule>
  </conditionalFormatting>
  <conditionalFormatting sqref="E27">
    <cfRule type="cellIs" dxfId="794" priority="1071" stopIfTrue="1" operator="equal">
      <formula>"þ"</formula>
    </cfRule>
  </conditionalFormatting>
  <conditionalFormatting sqref="E27">
    <cfRule type="cellIs" dxfId="793" priority="1070" stopIfTrue="1" operator="equal">
      <formula>"þ"</formula>
    </cfRule>
  </conditionalFormatting>
  <conditionalFormatting sqref="F27">
    <cfRule type="cellIs" dxfId="792" priority="1069" stopIfTrue="1" operator="equal">
      <formula>"þ"</formula>
    </cfRule>
  </conditionalFormatting>
  <conditionalFormatting sqref="F27">
    <cfRule type="cellIs" dxfId="791" priority="1068" stopIfTrue="1" operator="equal">
      <formula>"þ"</formula>
    </cfRule>
  </conditionalFormatting>
  <conditionalFormatting sqref="E27">
    <cfRule type="cellIs" dxfId="790" priority="1067" stopIfTrue="1" operator="equal">
      <formula>"þ"</formula>
    </cfRule>
  </conditionalFormatting>
  <conditionalFormatting sqref="E27">
    <cfRule type="cellIs" dxfId="789" priority="1066" stopIfTrue="1" operator="equal">
      <formula>"þ"</formula>
    </cfRule>
  </conditionalFormatting>
  <conditionalFormatting sqref="E27">
    <cfRule type="cellIs" dxfId="788" priority="1065" stopIfTrue="1" operator="equal">
      <formula>"þ"</formula>
    </cfRule>
  </conditionalFormatting>
  <conditionalFormatting sqref="E27">
    <cfRule type="cellIs" dxfId="787" priority="1064" stopIfTrue="1" operator="equal">
      <formula>"þ"</formula>
    </cfRule>
  </conditionalFormatting>
  <conditionalFormatting sqref="M16">
    <cfRule type="cellIs" dxfId="786" priority="1061" stopIfTrue="1" operator="equal">
      <formula>"þ"</formula>
    </cfRule>
  </conditionalFormatting>
  <conditionalFormatting sqref="M16">
    <cfRule type="cellIs" dxfId="785" priority="1060" stopIfTrue="1" operator="equal">
      <formula>"þ"</formula>
    </cfRule>
  </conditionalFormatting>
  <conditionalFormatting sqref="K16">
    <cfRule type="cellIs" dxfId="784" priority="1059" operator="lessThan">
      <formula>$P$1</formula>
    </cfRule>
  </conditionalFormatting>
  <conditionalFormatting sqref="F16">
    <cfRule type="cellIs" dxfId="783" priority="1051" stopIfTrue="1" operator="equal">
      <formula>"þ"</formula>
    </cfRule>
  </conditionalFormatting>
  <conditionalFormatting sqref="F16">
    <cfRule type="cellIs" dxfId="782" priority="1050" stopIfTrue="1" operator="equal">
      <formula>"þ"</formula>
    </cfRule>
  </conditionalFormatting>
  <conditionalFormatting sqref="G16">
    <cfRule type="cellIs" dxfId="781" priority="1047" stopIfTrue="1" operator="equal">
      <formula>"þ"</formula>
    </cfRule>
  </conditionalFormatting>
  <conditionalFormatting sqref="G16">
    <cfRule type="cellIs" dxfId="780" priority="1046" stopIfTrue="1" operator="equal">
      <formula>"þ"</formula>
    </cfRule>
  </conditionalFormatting>
  <conditionalFormatting sqref="M10">
    <cfRule type="cellIs" dxfId="779" priority="1006" stopIfTrue="1" operator="equal">
      <formula>"þ"</formula>
    </cfRule>
  </conditionalFormatting>
  <conditionalFormatting sqref="M10">
    <cfRule type="cellIs" dxfId="778" priority="1005" stopIfTrue="1" operator="equal">
      <formula>"þ"</formula>
    </cfRule>
  </conditionalFormatting>
  <conditionalFormatting sqref="K10">
    <cfRule type="cellIs" dxfId="777" priority="1004" operator="lessThan">
      <formula>$P$1</formula>
    </cfRule>
  </conditionalFormatting>
  <conditionalFormatting sqref="H10">
    <cfRule type="cellIs" dxfId="776" priority="1003" stopIfTrue="1" operator="equal">
      <formula>"þ"</formula>
    </cfRule>
  </conditionalFormatting>
  <conditionalFormatting sqref="H10">
    <cfRule type="cellIs" dxfId="775" priority="1002" stopIfTrue="1" operator="equal">
      <formula>"þ"</formula>
    </cfRule>
  </conditionalFormatting>
  <conditionalFormatting sqref="F10">
    <cfRule type="cellIs" dxfId="774" priority="999" stopIfTrue="1" operator="equal">
      <formula>"þ"</formula>
    </cfRule>
  </conditionalFormatting>
  <conditionalFormatting sqref="L28">
    <cfRule type="cellIs" dxfId="773" priority="967" stopIfTrue="1" operator="equal">
      <formula>"þ"</formula>
    </cfRule>
  </conditionalFormatting>
  <conditionalFormatting sqref="L28">
    <cfRule type="cellIs" dxfId="772" priority="966" stopIfTrue="1" operator="equal">
      <formula>"þ"</formula>
    </cfRule>
  </conditionalFormatting>
  <conditionalFormatting sqref="E11 H11:H12 E14:H14">
    <cfRule type="cellIs" dxfId="771" priority="949" stopIfTrue="1" operator="equal">
      <formula>"þ"</formula>
    </cfRule>
  </conditionalFormatting>
  <conditionalFormatting sqref="E11 H11:H12 E14:H14">
    <cfRule type="cellIs" dxfId="770" priority="948" stopIfTrue="1" operator="equal">
      <formula>"þ"</formula>
    </cfRule>
  </conditionalFormatting>
  <conditionalFormatting sqref="E11 H11:H12 E14:H14">
    <cfRule type="cellIs" dxfId="769" priority="947" stopIfTrue="1" operator="equal">
      <formula>"þ"</formula>
    </cfRule>
  </conditionalFormatting>
  <conditionalFormatting sqref="E11 H11:H12 E14:H14">
    <cfRule type="cellIs" dxfId="768" priority="946" stopIfTrue="1" operator="equal">
      <formula>"þ"</formula>
    </cfRule>
  </conditionalFormatting>
  <conditionalFormatting sqref="E11 H11:H12 E14:H14">
    <cfRule type="cellIs" dxfId="767" priority="945" stopIfTrue="1" operator="equal">
      <formula>"þ"</formula>
    </cfRule>
  </conditionalFormatting>
  <conditionalFormatting sqref="E11 H11:H12 E14:H14">
    <cfRule type="cellIs" dxfId="766" priority="944" stopIfTrue="1" operator="equal">
      <formula>"þ"</formula>
    </cfRule>
  </conditionalFormatting>
  <conditionalFormatting sqref="E11 H11:H12 E14:H14">
    <cfRule type="cellIs" dxfId="765" priority="943" stopIfTrue="1" operator="equal">
      <formula>"þ"</formula>
    </cfRule>
  </conditionalFormatting>
  <conditionalFormatting sqref="E11 H11:H12 E14:H14">
    <cfRule type="cellIs" dxfId="764" priority="942" stopIfTrue="1" operator="equal">
      <formula>"þ"</formula>
    </cfRule>
  </conditionalFormatting>
  <conditionalFormatting sqref="G11">
    <cfRule type="cellIs" dxfId="763" priority="941" stopIfTrue="1" operator="equal">
      <formula>"þ"</formula>
    </cfRule>
  </conditionalFormatting>
  <conditionalFormatting sqref="G11">
    <cfRule type="cellIs" dxfId="762" priority="940" stopIfTrue="1" operator="equal">
      <formula>"þ"</formula>
    </cfRule>
  </conditionalFormatting>
  <conditionalFormatting sqref="E16">
    <cfRule type="cellIs" dxfId="761" priority="934" stopIfTrue="1" operator="equal">
      <formula>"þ"</formula>
    </cfRule>
  </conditionalFormatting>
  <conditionalFormatting sqref="E16">
    <cfRule type="cellIs" dxfId="760" priority="933" stopIfTrue="1" operator="equal">
      <formula>"þ"</formula>
    </cfRule>
  </conditionalFormatting>
  <conditionalFormatting sqref="M17">
    <cfRule type="cellIs" dxfId="759" priority="924" stopIfTrue="1" operator="equal">
      <formula>"þ"</formula>
    </cfRule>
  </conditionalFormatting>
  <conditionalFormatting sqref="M17">
    <cfRule type="cellIs" dxfId="758" priority="923" stopIfTrue="1" operator="equal">
      <formula>"þ"</formula>
    </cfRule>
  </conditionalFormatting>
  <conditionalFormatting sqref="K17">
    <cfRule type="cellIs" dxfId="757" priority="922" operator="lessThan">
      <formula>$P$1</formula>
    </cfRule>
  </conditionalFormatting>
  <conditionalFormatting sqref="H17">
    <cfRule type="cellIs" dxfId="756" priority="921" stopIfTrue="1" operator="equal">
      <formula>"þ"</formula>
    </cfRule>
  </conditionalFormatting>
  <conditionalFormatting sqref="H17">
    <cfRule type="cellIs" dxfId="755" priority="920" stopIfTrue="1" operator="equal">
      <formula>"þ"</formula>
    </cfRule>
  </conditionalFormatting>
  <conditionalFormatting sqref="E17">
    <cfRule type="cellIs" dxfId="754" priority="915" stopIfTrue="1" operator="equal">
      <formula>"þ"</formula>
    </cfRule>
  </conditionalFormatting>
  <conditionalFormatting sqref="E17">
    <cfRule type="cellIs" dxfId="753" priority="914" stopIfTrue="1" operator="equal">
      <formula>"þ"</formula>
    </cfRule>
  </conditionalFormatting>
  <conditionalFormatting sqref="F17">
    <cfRule type="cellIs" dxfId="752" priority="911" stopIfTrue="1" operator="equal">
      <formula>"þ"</formula>
    </cfRule>
  </conditionalFormatting>
  <conditionalFormatting sqref="F17">
    <cfRule type="cellIs" dxfId="751" priority="910" stopIfTrue="1" operator="equal">
      <formula>"þ"</formula>
    </cfRule>
  </conditionalFormatting>
  <conditionalFormatting sqref="G21">
    <cfRule type="cellIs" dxfId="750" priority="895" stopIfTrue="1" operator="equal">
      <formula>"þ"</formula>
    </cfRule>
  </conditionalFormatting>
  <conditionalFormatting sqref="G21">
    <cfRule type="cellIs" dxfId="749" priority="894" stopIfTrue="1" operator="equal">
      <formula>"þ"</formula>
    </cfRule>
  </conditionalFormatting>
  <conditionalFormatting sqref="G21">
    <cfRule type="cellIs" dxfId="748" priority="893" stopIfTrue="1" operator="equal">
      <formula>"þ"</formula>
    </cfRule>
  </conditionalFormatting>
  <conditionalFormatting sqref="G21">
    <cfRule type="cellIs" dxfId="747" priority="892" stopIfTrue="1" operator="equal">
      <formula>"þ"</formula>
    </cfRule>
  </conditionalFormatting>
  <conditionalFormatting sqref="G21">
    <cfRule type="cellIs" dxfId="746" priority="896" stopIfTrue="1" operator="equal">
      <formula>"þ"</formula>
    </cfRule>
  </conditionalFormatting>
  <conditionalFormatting sqref="H21">
    <cfRule type="cellIs" dxfId="745" priority="891" stopIfTrue="1" operator="equal">
      <formula>"þ"</formula>
    </cfRule>
  </conditionalFormatting>
  <conditionalFormatting sqref="H21">
    <cfRule type="cellIs" dxfId="744" priority="890" stopIfTrue="1" operator="equal">
      <formula>"þ"</formula>
    </cfRule>
  </conditionalFormatting>
  <conditionalFormatting sqref="G21">
    <cfRule type="cellIs" dxfId="743" priority="889" stopIfTrue="1" operator="equal">
      <formula>"þ"</formula>
    </cfRule>
  </conditionalFormatting>
  <conditionalFormatting sqref="G21">
    <cfRule type="cellIs" dxfId="742" priority="888" stopIfTrue="1" operator="equal">
      <formula>"þ"</formula>
    </cfRule>
  </conditionalFormatting>
  <conditionalFormatting sqref="G21">
    <cfRule type="cellIs" dxfId="741" priority="887" stopIfTrue="1" operator="equal">
      <formula>"þ"</formula>
    </cfRule>
  </conditionalFormatting>
  <conditionalFormatting sqref="E21">
    <cfRule type="cellIs" dxfId="740" priority="901" stopIfTrue="1" operator="equal">
      <formula>"þ"</formula>
    </cfRule>
  </conditionalFormatting>
  <conditionalFormatting sqref="E21">
    <cfRule type="cellIs" dxfId="739" priority="900" stopIfTrue="1" operator="equal">
      <formula>"þ"</formula>
    </cfRule>
  </conditionalFormatting>
  <conditionalFormatting sqref="E21">
    <cfRule type="cellIs" dxfId="738" priority="899" stopIfTrue="1" operator="equal">
      <formula>"þ"</formula>
    </cfRule>
  </conditionalFormatting>
  <conditionalFormatting sqref="E21">
    <cfRule type="cellIs" dxfId="737" priority="898" stopIfTrue="1" operator="equal">
      <formula>"þ"</formula>
    </cfRule>
  </conditionalFormatting>
  <conditionalFormatting sqref="G21">
    <cfRule type="cellIs" dxfId="736" priority="897" stopIfTrue="1" operator="equal">
      <formula>"þ"</formula>
    </cfRule>
  </conditionalFormatting>
  <conditionalFormatting sqref="G21">
    <cfRule type="cellIs" dxfId="735" priority="886" stopIfTrue="1" operator="equal">
      <formula>"þ"</formula>
    </cfRule>
  </conditionalFormatting>
  <conditionalFormatting sqref="G21">
    <cfRule type="cellIs" dxfId="734" priority="885" stopIfTrue="1" operator="equal">
      <formula>"þ"</formula>
    </cfRule>
  </conditionalFormatting>
  <conditionalFormatting sqref="G21">
    <cfRule type="cellIs" dxfId="733" priority="884" stopIfTrue="1" operator="equal">
      <formula>"þ"</formula>
    </cfRule>
  </conditionalFormatting>
  <conditionalFormatting sqref="H21">
    <cfRule type="cellIs" dxfId="732" priority="883" stopIfTrue="1" operator="equal">
      <formula>"þ"</formula>
    </cfRule>
  </conditionalFormatting>
  <conditionalFormatting sqref="H21">
    <cfRule type="cellIs" dxfId="731" priority="882" stopIfTrue="1" operator="equal">
      <formula>"þ"</formula>
    </cfRule>
  </conditionalFormatting>
  <conditionalFormatting sqref="H21">
    <cfRule type="cellIs" dxfId="730" priority="881" stopIfTrue="1" operator="equal">
      <formula>"þ"</formula>
    </cfRule>
  </conditionalFormatting>
  <conditionalFormatting sqref="H21">
    <cfRule type="cellIs" dxfId="729" priority="880" stopIfTrue="1" operator="equal">
      <formula>"þ"</formula>
    </cfRule>
  </conditionalFormatting>
  <conditionalFormatting sqref="H21">
    <cfRule type="cellIs" dxfId="728" priority="879" stopIfTrue="1" operator="equal">
      <formula>"þ"</formula>
    </cfRule>
  </conditionalFormatting>
  <conditionalFormatting sqref="H21">
    <cfRule type="cellIs" dxfId="727" priority="878" stopIfTrue="1" operator="equal">
      <formula>"þ"</formula>
    </cfRule>
  </conditionalFormatting>
  <conditionalFormatting sqref="F21">
    <cfRule type="cellIs" dxfId="726" priority="877" stopIfTrue="1" operator="equal">
      <formula>"þ"</formula>
    </cfRule>
  </conditionalFormatting>
  <conditionalFormatting sqref="F22">
    <cfRule type="cellIs" dxfId="725" priority="875" stopIfTrue="1" operator="equal">
      <formula>"þ"</formula>
    </cfRule>
  </conditionalFormatting>
  <conditionalFormatting sqref="F23">
    <cfRule type="cellIs" dxfId="724" priority="870" stopIfTrue="1" operator="equal">
      <formula>"þ"</formula>
    </cfRule>
  </conditionalFormatting>
  <conditionalFormatting sqref="L23">
    <cfRule type="cellIs" dxfId="723" priority="869" stopIfTrue="1" operator="equal">
      <formula>"þ"</formula>
    </cfRule>
  </conditionalFormatting>
  <conditionalFormatting sqref="L23">
    <cfRule type="cellIs" dxfId="722" priority="868" stopIfTrue="1" operator="equal">
      <formula>"þ"</formula>
    </cfRule>
  </conditionalFormatting>
  <conditionalFormatting sqref="L23">
    <cfRule type="cellIs" dxfId="721" priority="867" stopIfTrue="1" operator="equal">
      <formula>"þ"</formula>
    </cfRule>
  </conditionalFormatting>
  <conditionalFormatting sqref="L23">
    <cfRule type="cellIs" dxfId="720" priority="866" stopIfTrue="1" operator="equal">
      <formula>"þ"</formula>
    </cfRule>
  </conditionalFormatting>
  <conditionalFormatting sqref="M2">
    <cfRule type="cellIs" dxfId="719" priority="863" stopIfTrue="1" operator="equal">
      <formula>"þ"</formula>
    </cfRule>
  </conditionalFormatting>
  <conditionalFormatting sqref="E15">
    <cfRule type="cellIs" dxfId="718" priority="860" stopIfTrue="1" operator="equal">
      <formula>"þ"</formula>
    </cfRule>
  </conditionalFormatting>
  <conditionalFormatting sqref="E15">
    <cfRule type="cellIs" dxfId="717" priority="859" stopIfTrue="1" operator="equal">
      <formula>"þ"</formula>
    </cfRule>
  </conditionalFormatting>
  <conditionalFormatting sqref="G15">
    <cfRule type="cellIs" dxfId="716" priority="850" stopIfTrue="1" operator="equal">
      <formula>"þ"</formula>
    </cfRule>
  </conditionalFormatting>
  <conditionalFormatting sqref="G15">
    <cfRule type="cellIs" dxfId="715" priority="849" stopIfTrue="1" operator="equal">
      <formula>"þ"</formula>
    </cfRule>
  </conditionalFormatting>
  <conditionalFormatting sqref="L9">
    <cfRule type="cellIs" dxfId="714" priority="832" stopIfTrue="1" operator="equal">
      <formula>"þ"</formula>
    </cfRule>
  </conditionalFormatting>
  <conditionalFormatting sqref="L9">
    <cfRule type="cellIs" dxfId="713" priority="831" stopIfTrue="1" operator="equal">
      <formula>"þ"</formula>
    </cfRule>
  </conditionalFormatting>
  <conditionalFormatting sqref="E4">
    <cfRule type="cellIs" dxfId="712" priority="810" stopIfTrue="1" operator="equal">
      <formula>"þ"</formula>
    </cfRule>
  </conditionalFormatting>
  <conditionalFormatting sqref="E3">
    <cfRule type="cellIs" dxfId="711" priority="805" stopIfTrue="1" operator="equal">
      <formula>"þ"</formula>
    </cfRule>
  </conditionalFormatting>
  <conditionalFormatting sqref="L3">
    <cfRule type="cellIs" dxfId="710" priority="804" stopIfTrue="1" operator="equal">
      <formula>"þ"</formula>
    </cfRule>
  </conditionalFormatting>
  <conditionalFormatting sqref="L3">
    <cfRule type="cellIs" dxfId="709" priority="803" stopIfTrue="1" operator="equal">
      <formula>"þ"</formula>
    </cfRule>
  </conditionalFormatting>
  <conditionalFormatting sqref="M6">
    <cfRule type="cellIs" dxfId="708" priority="802" stopIfTrue="1" operator="equal">
      <formula>"þ"</formula>
    </cfRule>
  </conditionalFormatting>
  <conditionalFormatting sqref="K6">
    <cfRule type="cellIs" dxfId="707" priority="801" operator="lessThan">
      <formula>$P$1</formula>
    </cfRule>
  </conditionalFormatting>
  <conditionalFormatting sqref="G6">
    <cfRule type="cellIs" dxfId="706" priority="798" stopIfTrue="1" operator="equal">
      <formula>"þ"</formula>
    </cfRule>
  </conditionalFormatting>
  <conditionalFormatting sqref="G6">
    <cfRule type="cellIs" dxfId="705" priority="797" stopIfTrue="1" operator="equal">
      <formula>"þ"</formula>
    </cfRule>
  </conditionalFormatting>
  <conditionalFormatting sqref="G6">
    <cfRule type="cellIs" dxfId="704" priority="796" stopIfTrue="1" operator="equal">
      <formula>"þ"</formula>
    </cfRule>
  </conditionalFormatting>
  <conditionalFormatting sqref="G6">
    <cfRule type="cellIs" dxfId="703" priority="795" stopIfTrue="1" operator="equal">
      <formula>"þ"</formula>
    </cfRule>
  </conditionalFormatting>
  <conditionalFormatting sqref="G6">
    <cfRule type="cellIs" dxfId="702" priority="799" stopIfTrue="1" operator="equal">
      <formula>"þ"</formula>
    </cfRule>
  </conditionalFormatting>
  <conditionalFormatting sqref="H6">
    <cfRule type="cellIs" dxfId="701" priority="794" stopIfTrue="1" operator="equal">
      <formula>"þ"</formula>
    </cfRule>
  </conditionalFormatting>
  <conditionalFormatting sqref="H6">
    <cfRule type="cellIs" dxfId="700" priority="793" stopIfTrue="1" operator="equal">
      <formula>"þ"</formula>
    </cfRule>
  </conditionalFormatting>
  <conditionalFormatting sqref="G6">
    <cfRule type="cellIs" dxfId="699" priority="792" stopIfTrue="1" operator="equal">
      <formula>"þ"</formula>
    </cfRule>
  </conditionalFormatting>
  <conditionalFormatting sqref="G6">
    <cfRule type="cellIs" dxfId="698" priority="791" stopIfTrue="1" operator="equal">
      <formula>"þ"</formula>
    </cfRule>
  </conditionalFormatting>
  <conditionalFormatting sqref="G6">
    <cfRule type="cellIs" dxfId="697" priority="790" stopIfTrue="1" operator="equal">
      <formula>"þ"</formula>
    </cfRule>
  </conditionalFormatting>
  <conditionalFormatting sqref="G6">
    <cfRule type="cellIs" dxfId="696" priority="800" stopIfTrue="1" operator="equal">
      <formula>"þ"</formula>
    </cfRule>
  </conditionalFormatting>
  <conditionalFormatting sqref="G6">
    <cfRule type="cellIs" dxfId="695" priority="789" stopIfTrue="1" operator="equal">
      <formula>"þ"</formula>
    </cfRule>
  </conditionalFormatting>
  <conditionalFormatting sqref="G6">
    <cfRule type="cellIs" dxfId="694" priority="788" stopIfTrue="1" operator="equal">
      <formula>"þ"</formula>
    </cfRule>
  </conditionalFormatting>
  <conditionalFormatting sqref="G6">
    <cfRule type="cellIs" dxfId="693" priority="787" stopIfTrue="1" operator="equal">
      <formula>"þ"</formula>
    </cfRule>
  </conditionalFormatting>
  <conditionalFormatting sqref="H6">
    <cfRule type="cellIs" dxfId="692" priority="786" stopIfTrue="1" operator="equal">
      <formula>"þ"</formula>
    </cfRule>
  </conditionalFormatting>
  <conditionalFormatting sqref="H6">
    <cfRule type="cellIs" dxfId="691" priority="785" stopIfTrue="1" operator="equal">
      <formula>"þ"</formula>
    </cfRule>
  </conditionalFormatting>
  <conditionalFormatting sqref="H6">
    <cfRule type="cellIs" dxfId="690" priority="784" stopIfTrue="1" operator="equal">
      <formula>"þ"</formula>
    </cfRule>
  </conditionalFormatting>
  <conditionalFormatting sqref="H6">
    <cfRule type="cellIs" dxfId="689" priority="783" stopIfTrue="1" operator="equal">
      <formula>"þ"</formula>
    </cfRule>
  </conditionalFormatting>
  <conditionalFormatting sqref="H6">
    <cfRule type="cellIs" dxfId="688" priority="782" stopIfTrue="1" operator="equal">
      <formula>"þ"</formula>
    </cfRule>
  </conditionalFormatting>
  <conditionalFormatting sqref="H6">
    <cfRule type="cellIs" dxfId="687" priority="781" stopIfTrue="1" operator="equal">
      <formula>"þ"</formula>
    </cfRule>
  </conditionalFormatting>
  <conditionalFormatting sqref="E6">
    <cfRule type="cellIs" dxfId="686" priority="780" stopIfTrue="1" operator="equal">
      <formula>"þ"</formula>
    </cfRule>
  </conditionalFormatting>
  <conditionalFormatting sqref="E6">
    <cfRule type="cellIs" dxfId="685" priority="779" stopIfTrue="1" operator="equal">
      <formula>"þ"</formula>
    </cfRule>
  </conditionalFormatting>
  <conditionalFormatting sqref="E6">
    <cfRule type="cellIs" dxfId="684" priority="778" stopIfTrue="1" operator="equal">
      <formula>"þ"</formula>
    </cfRule>
  </conditionalFormatting>
  <conditionalFormatting sqref="E6">
    <cfRule type="cellIs" dxfId="683" priority="777" stopIfTrue="1" operator="equal">
      <formula>"þ"</formula>
    </cfRule>
  </conditionalFormatting>
  <conditionalFormatting sqref="E6">
    <cfRule type="cellIs" dxfId="682" priority="776" stopIfTrue="1" operator="equal">
      <formula>"þ"</formula>
    </cfRule>
  </conditionalFormatting>
  <conditionalFormatting sqref="E6">
    <cfRule type="cellIs" dxfId="681" priority="775" stopIfTrue="1" operator="equal">
      <formula>"þ"</formula>
    </cfRule>
  </conditionalFormatting>
  <conditionalFormatting sqref="E6">
    <cfRule type="cellIs" dxfId="680" priority="774" stopIfTrue="1" operator="equal">
      <formula>"þ"</formula>
    </cfRule>
  </conditionalFormatting>
  <conditionalFormatting sqref="E6">
    <cfRule type="cellIs" dxfId="679" priority="773" stopIfTrue="1" operator="equal">
      <formula>"þ"</formula>
    </cfRule>
  </conditionalFormatting>
  <conditionalFormatting sqref="F6">
    <cfRule type="cellIs" dxfId="678" priority="770" stopIfTrue="1" operator="equal">
      <formula>"þ"</formula>
    </cfRule>
  </conditionalFormatting>
  <conditionalFormatting sqref="F6">
    <cfRule type="cellIs" dxfId="677" priority="769" stopIfTrue="1" operator="equal">
      <formula>"þ"</formula>
    </cfRule>
  </conditionalFormatting>
  <conditionalFormatting sqref="F6">
    <cfRule type="cellIs" dxfId="676" priority="768" stopIfTrue="1" operator="equal">
      <formula>"þ"</formula>
    </cfRule>
  </conditionalFormatting>
  <conditionalFormatting sqref="F6">
    <cfRule type="cellIs" dxfId="675" priority="767" stopIfTrue="1" operator="equal">
      <formula>"þ"</formula>
    </cfRule>
  </conditionalFormatting>
  <conditionalFormatting sqref="F6">
    <cfRule type="cellIs" dxfId="674" priority="766" stopIfTrue="1" operator="equal">
      <formula>"þ"</formula>
    </cfRule>
  </conditionalFormatting>
  <conditionalFormatting sqref="F6">
    <cfRule type="cellIs" dxfId="673" priority="765" stopIfTrue="1" operator="equal">
      <formula>"þ"</formula>
    </cfRule>
  </conditionalFormatting>
  <conditionalFormatting sqref="F6">
    <cfRule type="cellIs" dxfId="672" priority="764" stopIfTrue="1" operator="equal">
      <formula>"þ"</formula>
    </cfRule>
  </conditionalFormatting>
  <conditionalFormatting sqref="F6">
    <cfRule type="cellIs" dxfId="671" priority="763" stopIfTrue="1" operator="equal">
      <formula>"þ"</formula>
    </cfRule>
  </conditionalFormatting>
  <conditionalFormatting sqref="L22">
    <cfRule type="cellIs" dxfId="670" priority="762" stopIfTrue="1" operator="equal">
      <formula>"þ"</formula>
    </cfRule>
  </conditionalFormatting>
  <conditionalFormatting sqref="L22">
    <cfRule type="cellIs" dxfId="669" priority="759" stopIfTrue="1" operator="equal">
      <formula>"þ"</formula>
    </cfRule>
  </conditionalFormatting>
  <conditionalFormatting sqref="L22">
    <cfRule type="cellIs" dxfId="668" priority="761" stopIfTrue="1" operator="equal">
      <formula>"þ"</formula>
    </cfRule>
  </conditionalFormatting>
  <conditionalFormatting sqref="L22">
    <cfRule type="cellIs" dxfId="667" priority="760" stopIfTrue="1" operator="equal">
      <formula>"þ"</formula>
    </cfRule>
  </conditionalFormatting>
  <conditionalFormatting sqref="M8">
    <cfRule type="cellIs" dxfId="666" priority="758" stopIfTrue="1" operator="equal">
      <formula>"þ"</formula>
    </cfRule>
  </conditionalFormatting>
  <conditionalFormatting sqref="K8">
    <cfRule type="cellIs" dxfId="665" priority="757" operator="lessThan">
      <formula>$P$1</formula>
    </cfRule>
  </conditionalFormatting>
  <conditionalFormatting sqref="G8">
    <cfRule type="cellIs" dxfId="664" priority="754" stopIfTrue="1" operator="equal">
      <formula>"þ"</formula>
    </cfRule>
  </conditionalFormatting>
  <conditionalFormatting sqref="G8">
    <cfRule type="cellIs" dxfId="663" priority="753" stopIfTrue="1" operator="equal">
      <formula>"þ"</formula>
    </cfRule>
  </conditionalFormatting>
  <conditionalFormatting sqref="G8">
    <cfRule type="cellIs" dxfId="662" priority="752" stopIfTrue="1" operator="equal">
      <formula>"þ"</formula>
    </cfRule>
  </conditionalFormatting>
  <conditionalFormatting sqref="G8">
    <cfRule type="cellIs" dxfId="661" priority="751" stopIfTrue="1" operator="equal">
      <formula>"þ"</formula>
    </cfRule>
  </conditionalFormatting>
  <conditionalFormatting sqref="G8">
    <cfRule type="cellIs" dxfId="660" priority="755" stopIfTrue="1" operator="equal">
      <formula>"þ"</formula>
    </cfRule>
  </conditionalFormatting>
  <conditionalFormatting sqref="H8">
    <cfRule type="cellIs" dxfId="659" priority="750" stopIfTrue="1" operator="equal">
      <formula>"þ"</formula>
    </cfRule>
  </conditionalFormatting>
  <conditionalFormatting sqref="H8">
    <cfRule type="cellIs" dxfId="658" priority="749" stopIfTrue="1" operator="equal">
      <formula>"þ"</formula>
    </cfRule>
  </conditionalFormatting>
  <conditionalFormatting sqref="G8">
    <cfRule type="cellIs" dxfId="657" priority="748" stopIfTrue="1" operator="equal">
      <formula>"þ"</formula>
    </cfRule>
  </conditionalFormatting>
  <conditionalFormatting sqref="G8">
    <cfRule type="cellIs" dxfId="656" priority="747" stopIfTrue="1" operator="equal">
      <formula>"þ"</formula>
    </cfRule>
  </conditionalFormatting>
  <conditionalFormatting sqref="G8">
    <cfRule type="cellIs" dxfId="655" priority="746" stopIfTrue="1" operator="equal">
      <formula>"þ"</formula>
    </cfRule>
  </conditionalFormatting>
  <conditionalFormatting sqref="G8">
    <cfRule type="cellIs" dxfId="654" priority="756" stopIfTrue="1" operator="equal">
      <formula>"þ"</formula>
    </cfRule>
  </conditionalFormatting>
  <conditionalFormatting sqref="G8">
    <cfRule type="cellIs" dxfId="653" priority="745" stopIfTrue="1" operator="equal">
      <formula>"þ"</formula>
    </cfRule>
  </conditionalFormatting>
  <conditionalFormatting sqref="G8">
    <cfRule type="cellIs" dxfId="652" priority="744" stopIfTrue="1" operator="equal">
      <formula>"þ"</formula>
    </cfRule>
  </conditionalFormatting>
  <conditionalFormatting sqref="G8">
    <cfRule type="cellIs" dxfId="651" priority="743" stopIfTrue="1" operator="equal">
      <formula>"þ"</formula>
    </cfRule>
  </conditionalFormatting>
  <conditionalFormatting sqref="H8">
    <cfRule type="cellIs" dxfId="650" priority="742" stopIfTrue="1" operator="equal">
      <formula>"þ"</formula>
    </cfRule>
  </conditionalFormatting>
  <conditionalFormatting sqref="H8">
    <cfRule type="cellIs" dxfId="649" priority="741" stopIfTrue="1" operator="equal">
      <formula>"þ"</formula>
    </cfRule>
  </conditionalFormatting>
  <conditionalFormatting sqref="H8">
    <cfRule type="cellIs" dxfId="648" priority="740" stopIfTrue="1" operator="equal">
      <formula>"þ"</formula>
    </cfRule>
  </conditionalFormatting>
  <conditionalFormatting sqref="H8">
    <cfRule type="cellIs" dxfId="647" priority="739" stopIfTrue="1" operator="equal">
      <formula>"þ"</formula>
    </cfRule>
  </conditionalFormatting>
  <conditionalFormatting sqref="H8">
    <cfRule type="cellIs" dxfId="646" priority="738" stopIfTrue="1" operator="equal">
      <formula>"þ"</formula>
    </cfRule>
  </conditionalFormatting>
  <conditionalFormatting sqref="H8">
    <cfRule type="cellIs" dxfId="645" priority="737" stopIfTrue="1" operator="equal">
      <formula>"þ"</formula>
    </cfRule>
  </conditionalFormatting>
  <conditionalFormatting sqref="E8">
    <cfRule type="cellIs" dxfId="644" priority="736" stopIfTrue="1" operator="equal">
      <formula>"þ"</formula>
    </cfRule>
  </conditionalFormatting>
  <conditionalFormatting sqref="E8">
    <cfRule type="cellIs" dxfId="643" priority="735" stopIfTrue="1" operator="equal">
      <formula>"þ"</formula>
    </cfRule>
  </conditionalFormatting>
  <conditionalFormatting sqref="E8">
    <cfRule type="cellIs" dxfId="642" priority="734" stopIfTrue="1" operator="equal">
      <formula>"þ"</formula>
    </cfRule>
  </conditionalFormatting>
  <conditionalFormatting sqref="E8">
    <cfRule type="cellIs" dxfId="641" priority="733" stopIfTrue="1" operator="equal">
      <formula>"þ"</formula>
    </cfRule>
  </conditionalFormatting>
  <conditionalFormatting sqref="E8">
    <cfRule type="cellIs" dxfId="640" priority="732" stopIfTrue="1" operator="equal">
      <formula>"þ"</formula>
    </cfRule>
  </conditionalFormatting>
  <conditionalFormatting sqref="E8">
    <cfRule type="cellIs" dxfId="639" priority="731" stopIfTrue="1" operator="equal">
      <formula>"þ"</formula>
    </cfRule>
  </conditionalFormatting>
  <conditionalFormatting sqref="E8">
    <cfRule type="cellIs" dxfId="638" priority="730" stopIfTrue="1" operator="equal">
      <formula>"þ"</formula>
    </cfRule>
  </conditionalFormatting>
  <conditionalFormatting sqref="E8">
    <cfRule type="cellIs" dxfId="637" priority="729" stopIfTrue="1" operator="equal">
      <formula>"þ"</formula>
    </cfRule>
  </conditionalFormatting>
  <conditionalFormatting sqref="L8">
    <cfRule type="cellIs" dxfId="636" priority="728" stopIfTrue="1" operator="equal">
      <formula>"þ"</formula>
    </cfRule>
  </conditionalFormatting>
  <conditionalFormatting sqref="L8">
    <cfRule type="cellIs" dxfId="635" priority="727" stopIfTrue="1" operator="equal">
      <formula>"þ"</formula>
    </cfRule>
  </conditionalFormatting>
  <conditionalFormatting sqref="F8">
    <cfRule type="cellIs" dxfId="634" priority="726" stopIfTrue="1" operator="equal">
      <formula>"þ"</formula>
    </cfRule>
  </conditionalFormatting>
  <conditionalFormatting sqref="F8">
    <cfRule type="cellIs" dxfId="633" priority="725" stopIfTrue="1" operator="equal">
      <formula>"þ"</formula>
    </cfRule>
  </conditionalFormatting>
  <conditionalFormatting sqref="F8">
    <cfRule type="cellIs" dxfId="632" priority="724" stopIfTrue="1" operator="equal">
      <formula>"þ"</formula>
    </cfRule>
  </conditionalFormatting>
  <conditionalFormatting sqref="F8">
    <cfRule type="cellIs" dxfId="631" priority="723" stopIfTrue="1" operator="equal">
      <formula>"þ"</formula>
    </cfRule>
  </conditionalFormatting>
  <conditionalFormatting sqref="F8">
    <cfRule type="cellIs" dxfId="630" priority="722" stopIfTrue="1" operator="equal">
      <formula>"þ"</formula>
    </cfRule>
  </conditionalFormatting>
  <conditionalFormatting sqref="F8">
    <cfRule type="cellIs" dxfId="629" priority="721" stopIfTrue="1" operator="equal">
      <formula>"þ"</formula>
    </cfRule>
  </conditionalFormatting>
  <conditionalFormatting sqref="F8">
    <cfRule type="cellIs" dxfId="628" priority="720" stopIfTrue="1" operator="equal">
      <formula>"þ"</formula>
    </cfRule>
  </conditionalFormatting>
  <conditionalFormatting sqref="F8">
    <cfRule type="cellIs" dxfId="627" priority="719" stopIfTrue="1" operator="equal">
      <formula>"þ"</formula>
    </cfRule>
  </conditionalFormatting>
  <conditionalFormatting sqref="E9">
    <cfRule type="cellIs" dxfId="626" priority="716" stopIfTrue="1" operator="equal">
      <formula>"þ"</formula>
    </cfRule>
  </conditionalFormatting>
  <conditionalFormatting sqref="E9">
    <cfRule type="cellIs" dxfId="625" priority="715" stopIfTrue="1" operator="equal">
      <formula>"þ"</formula>
    </cfRule>
  </conditionalFormatting>
  <conditionalFormatting sqref="G9">
    <cfRule type="cellIs" dxfId="624" priority="714" stopIfTrue="1" operator="equal">
      <formula>"þ"</formula>
    </cfRule>
  </conditionalFormatting>
  <conditionalFormatting sqref="G9">
    <cfRule type="cellIs" dxfId="623" priority="713" stopIfTrue="1" operator="equal">
      <formula>"þ"</formula>
    </cfRule>
  </conditionalFormatting>
  <conditionalFormatting sqref="G2">
    <cfRule type="cellIs" dxfId="622" priority="696" stopIfTrue="1" operator="equal">
      <formula>"þ"</formula>
    </cfRule>
  </conditionalFormatting>
  <conditionalFormatting sqref="G2">
    <cfRule type="cellIs" dxfId="621" priority="695" stopIfTrue="1" operator="equal">
      <formula>"þ"</formula>
    </cfRule>
  </conditionalFormatting>
  <conditionalFormatting sqref="E2">
    <cfRule type="cellIs" dxfId="620" priority="692" stopIfTrue="1" operator="equal">
      <formula>"þ"</formula>
    </cfRule>
  </conditionalFormatting>
  <conditionalFormatting sqref="F2">
    <cfRule type="cellIs" dxfId="619" priority="691" stopIfTrue="1" operator="equal">
      <formula>"þ"</formula>
    </cfRule>
  </conditionalFormatting>
  <conditionalFormatting sqref="F15">
    <cfRule type="cellIs" dxfId="618" priority="690" stopIfTrue="1" operator="equal">
      <formula>"þ"</formula>
    </cfRule>
  </conditionalFormatting>
  <conditionalFormatting sqref="F15">
    <cfRule type="cellIs" dxfId="617" priority="689" stopIfTrue="1" operator="equal">
      <formula>"þ"</formula>
    </cfRule>
  </conditionalFormatting>
  <conditionalFormatting sqref="G10">
    <cfRule type="cellIs" dxfId="616" priority="688" stopIfTrue="1" operator="equal">
      <formula>"þ"</formula>
    </cfRule>
  </conditionalFormatting>
  <conditionalFormatting sqref="G10">
    <cfRule type="cellIs" dxfId="615" priority="687" stopIfTrue="1" operator="equal">
      <formula>"þ"</formula>
    </cfRule>
  </conditionalFormatting>
  <conditionalFormatting sqref="E10">
    <cfRule type="cellIs" dxfId="614" priority="686" stopIfTrue="1" operator="equal">
      <formula>"þ"</formula>
    </cfRule>
  </conditionalFormatting>
  <conditionalFormatting sqref="F11">
    <cfRule type="cellIs" dxfId="613" priority="685" stopIfTrue="1" operator="equal">
      <formula>"þ"</formula>
    </cfRule>
  </conditionalFormatting>
  <conditionalFormatting sqref="F11">
    <cfRule type="cellIs" dxfId="612" priority="684" stopIfTrue="1" operator="equal">
      <formula>"þ"</formula>
    </cfRule>
  </conditionalFormatting>
  <conditionalFormatting sqref="H16">
    <cfRule type="cellIs" dxfId="611" priority="683" stopIfTrue="1" operator="equal">
      <formula>"þ"</formula>
    </cfRule>
  </conditionalFormatting>
  <conditionalFormatting sqref="H16">
    <cfRule type="cellIs" dxfId="610" priority="682" stopIfTrue="1" operator="equal">
      <formula>"þ"</formula>
    </cfRule>
  </conditionalFormatting>
  <conditionalFormatting sqref="F3">
    <cfRule type="cellIs" dxfId="609" priority="681" stopIfTrue="1" operator="equal">
      <formula>"þ"</formula>
    </cfRule>
  </conditionalFormatting>
  <conditionalFormatting sqref="M8">
    <cfRule type="cellIs" dxfId="608" priority="680" stopIfTrue="1" operator="equal">
      <formula>"þ"</formula>
    </cfRule>
  </conditionalFormatting>
  <conditionalFormatting sqref="M8">
    <cfRule type="cellIs" dxfId="607" priority="679" stopIfTrue="1" operator="equal">
      <formula>"þ"</formula>
    </cfRule>
  </conditionalFormatting>
  <conditionalFormatting sqref="K8">
    <cfRule type="cellIs" dxfId="606" priority="678" operator="lessThan">
      <formula>$P$1</formula>
    </cfRule>
  </conditionalFormatting>
  <conditionalFormatting sqref="H8">
    <cfRule type="cellIs" dxfId="605" priority="677" stopIfTrue="1" operator="equal">
      <formula>"þ"</formula>
    </cfRule>
  </conditionalFormatting>
  <conditionalFormatting sqref="H8">
    <cfRule type="cellIs" dxfId="604" priority="676" stopIfTrue="1" operator="equal">
      <formula>"þ"</formula>
    </cfRule>
  </conditionalFormatting>
  <conditionalFormatting sqref="L8">
    <cfRule type="cellIs" dxfId="603" priority="675" stopIfTrue="1" operator="equal">
      <formula>"þ"</formula>
    </cfRule>
  </conditionalFormatting>
  <conditionalFormatting sqref="L8">
    <cfRule type="cellIs" dxfId="602" priority="674" stopIfTrue="1" operator="equal">
      <formula>"þ"</formula>
    </cfRule>
  </conditionalFormatting>
  <conditionalFormatting sqref="M6">
    <cfRule type="cellIs" dxfId="601" priority="673" stopIfTrue="1" operator="equal">
      <formula>"þ"</formula>
    </cfRule>
  </conditionalFormatting>
  <conditionalFormatting sqref="K6">
    <cfRule type="cellIs" dxfId="600" priority="672" operator="lessThan">
      <formula>$P$1</formula>
    </cfRule>
  </conditionalFormatting>
  <conditionalFormatting sqref="G6">
    <cfRule type="cellIs" dxfId="599" priority="669" stopIfTrue="1" operator="equal">
      <formula>"þ"</formula>
    </cfRule>
  </conditionalFormatting>
  <conditionalFormatting sqref="G6">
    <cfRule type="cellIs" dxfId="598" priority="668" stopIfTrue="1" operator="equal">
      <formula>"þ"</formula>
    </cfRule>
  </conditionalFormatting>
  <conditionalFormatting sqref="G6">
    <cfRule type="cellIs" dxfId="597" priority="667" stopIfTrue="1" operator="equal">
      <formula>"þ"</formula>
    </cfRule>
  </conditionalFormatting>
  <conditionalFormatting sqref="G6">
    <cfRule type="cellIs" dxfId="596" priority="666" stopIfTrue="1" operator="equal">
      <formula>"þ"</formula>
    </cfRule>
  </conditionalFormatting>
  <conditionalFormatting sqref="G6">
    <cfRule type="cellIs" dxfId="595" priority="670" stopIfTrue="1" operator="equal">
      <formula>"þ"</formula>
    </cfRule>
  </conditionalFormatting>
  <conditionalFormatting sqref="H6">
    <cfRule type="cellIs" dxfId="594" priority="665" stopIfTrue="1" operator="equal">
      <formula>"þ"</formula>
    </cfRule>
  </conditionalFormatting>
  <conditionalFormatting sqref="H6">
    <cfRule type="cellIs" dxfId="593" priority="664" stopIfTrue="1" operator="equal">
      <formula>"þ"</formula>
    </cfRule>
  </conditionalFormatting>
  <conditionalFormatting sqref="G6">
    <cfRule type="cellIs" dxfId="592" priority="663" stopIfTrue="1" operator="equal">
      <formula>"þ"</formula>
    </cfRule>
  </conditionalFormatting>
  <conditionalFormatting sqref="G6">
    <cfRule type="cellIs" dxfId="591" priority="662" stopIfTrue="1" operator="equal">
      <formula>"þ"</formula>
    </cfRule>
  </conditionalFormatting>
  <conditionalFormatting sqref="G6">
    <cfRule type="cellIs" dxfId="590" priority="661" stopIfTrue="1" operator="equal">
      <formula>"þ"</formula>
    </cfRule>
  </conditionalFormatting>
  <conditionalFormatting sqref="G6">
    <cfRule type="cellIs" dxfId="589" priority="671" stopIfTrue="1" operator="equal">
      <formula>"þ"</formula>
    </cfRule>
  </conditionalFormatting>
  <conditionalFormatting sqref="G6">
    <cfRule type="cellIs" dxfId="588" priority="660" stopIfTrue="1" operator="equal">
      <formula>"þ"</formula>
    </cfRule>
  </conditionalFormatting>
  <conditionalFormatting sqref="G6">
    <cfRule type="cellIs" dxfId="587" priority="659" stopIfTrue="1" operator="equal">
      <formula>"þ"</formula>
    </cfRule>
  </conditionalFormatting>
  <conditionalFormatting sqref="G6">
    <cfRule type="cellIs" dxfId="586" priority="658" stopIfTrue="1" operator="equal">
      <formula>"þ"</formula>
    </cfRule>
  </conditionalFormatting>
  <conditionalFormatting sqref="H6">
    <cfRule type="cellIs" dxfId="585" priority="657" stopIfTrue="1" operator="equal">
      <formula>"þ"</formula>
    </cfRule>
  </conditionalFormatting>
  <conditionalFormatting sqref="H6">
    <cfRule type="cellIs" dxfId="584" priority="656" stopIfTrue="1" operator="equal">
      <formula>"þ"</formula>
    </cfRule>
  </conditionalFormatting>
  <conditionalFormatting sqref="H6">
    <cfRule type="cellIs" dxfId="583" priority="655" stopIfTrue="1" operator="equal">
      <formula>"þ"</formula>
    </cfRule>
  </conditionalFormatting>
  <conditionalFormatting sqref="H6">
    <cfRule type="cellIs" dxfId="582" priority="654" stopIfTrue="1" operator="equal">
      <formula>"þ"</formula>
    </cfRule>
  </conditionalFormatting>
  <conditionalFormatting sqref="H6">
    <cfRule type="cellIs" dxfId="581" priority="653" stopIfTrue="1" operator="equal">
      <formula>"þ"</formula>
    </cfRule>
  </conditionalFormatting>
  <conditionalFormatting sqref="H6">
    <cfRule type="cellIs" dxfId="580" priority="652" stopIfTrue="1" operator="equal">
      <formula>"þ"</formula>
    </cfRule>
  </conditionalFormatting>
  <conditionalFormatting sqref="E6">
    <cfRule type="cellIs" dxfId="579" priority="651" stopIfTrue="1" operator="equal">
      <formula>"þ"</formula>
    </cfRule>
  </conditionalFormatting>
  <conditionalFormatting sqref="E6">
    <cfRule type="cellIs" dxfId="578" priority="650" stopIfTrue="1" operator="equal">
      <formula>"þ"</formula>
    </cfRule>
  </conditionalFormatting>
  <conditionalFormatting sqref="E6">
    <cfRule type="cellIs" dxfId="577" priority="649" stopIfTrue="1" operator="equal">
      <formula>"þ"</formula>
    </cfRule>
  </conditionalFormatting>
  <conditionalFormatting sqref="E6">
    <cfRule type="cellIs" dxfId="576" priority="648" stopIfTrue="1" operator="equal">
      <formula>"þ"</formula>
    </cfRule>
  </conditionalFormatting>
  <conditionalFormatting sqref="E6">
    <cfRule type="cellIs" dxfId="575" priority="647" stopIfTrue="1" operator="equal">
      <formula>"þ"</formula>
    </cfRule>
  </conditionalFormatting>
  <conditionalFormatting sqref="E6">
    <cfRule type="cellIs" dxfId="574" priority="646" stopIfTrue="1" operator="equal">
      <formula>"þ"</formula>
    </cfRule>
  </conditionalFormatting>
  <conditionalFormatting sqref="E6">
    <cfRule type="cellIs" dxfId="573" priority="645" stopIfTrue="1" operator="equal">
      <formula>"þ"</formula>
    </cfRule>
  </conditionalFormatting>
  <conditionalFormatting sqref="E6">
    <cfRule type="cellIs" dxfId="572" priority="644" stopIfTrue="1" operator="equal">
      <formula>"þ"</formula>
    </cfRule>
  </conditionalFormatting>
  <conditionalFormatting sqref="F6">
    <cfRule type="cellIs" dxfId="571" priority="641" stopIfTrue="1" operator="equal">
      <formula>"þ"</formula>
    </cfRule>
  </conditionalFormatting>
  <conditionalFormatting sqref="F6">
    <cfRule type="cellIs" dxfId="570" priority="640" stopIfTrue="1" operator="equal">
      <formula>"þ"</formula>
    </cfRule>
  </conditionalFormatting>
  <conditionalFormatting sqref="F6">
    <cfRule type="cellIs" dxfId="569" priority="639" stopIfTrue="1" operator="equal">
      <formula>"þ"</formula>
    </cfRule>
  </conditionalFormatting>
  <conditionalFormatting sqref="F6">
    <cfRule type="cellIs" dxfId="568" priority="638" stopIfTrue="1" operator="equal">
      <formula>"þ"</formula>
    </cfRule>
  </conditionalFormatting>
  <conditionalFormatting sqref="F6">
    <cfRule type="cellIs" dxfId="567" priority="637" stopIfTrue="1" operator="equal">
      <formula>"þ"</formula>
    </cfRule>
  </conditionalFormatting>
  <conditionalFormatting sqref="F6">
    <cfRule type="cellIs" dxfId="566" priority="636" stopIfTrue="1" operator="equal">
      <formula>"þ"</formula>
    </cfRule>
  </conditionalFormatting>
  <conditionalFormatting sqref="F6">
    <cfRule type="cellIs" dxfId="565" priority="635" stopIfTrue="1" operator="equal">
      <formula>"þ"</formula>
    </cfRule>
  </conditionalFormatting>
  <conditionalFormatting sqref="F6">
    <cfRule type="cellIs" dxfId="564" priority="634" stopIfTrue="1" operator="equal">
      <formula>"þ"</formula>
    </cfRule>
  </conditionalFormatting>
  <conditionalFormatting sqref="F8">
    <cfRule type="cellIs" dxfId="563" priority="633" stopIfTrue="1" operator="equal">
      <formula>"þ"</formula>
    </cfRule>
  </conditionalFormatting>
  <conditionalFormatting sqref="F8">
    <cfRule type="cellIs" dxfId="562" priority="632" stopIfTrue="1" operator="equal">
      <formula>"þ"</formula>
    </cfRule>
  </conditionalFormatting>
  <conditionalFormatting sqref="E8">
    <cfRule type="cellIs" dxfId="561" priority="631" stopIfTrue="1" operator="equal">
      <formula>"þ"</formula>
    </cfRule>
  </conditionalFormatting>
  <conditionalFormatting sqref="E8">
    <cfRule type="cellIs" dxfId="560" priority="630" stopIfTrue="1" operator="equal">
      <formula>"þ"</formula>
    </cfRule>
  </conditionalFormatting>
  <conditionalFormatting sqref="G8">
    <cfRule type="cellIs" dxfId="559" priority="629" stopIfTrue="1" operator="equal">
      <formula>"þ"</formula>
    </cfRule>
  </conditionalFormatting>
  <conditionalFormatting sqref="G8">
    <cfRule type="cellIs" dxfId="558" priority="628" stopIfTrue="1" operator="equal">
      <formula>"þ"</formula>
    </cfRule>
  </conditionalFormatting>
  <conditionalFormatting sqref="M5">
    <cfRule type="cellIs" dxfId="557" priority="627" stopIfTrue="1" operator="equal">
      <formula>"þ"</formula>
    </cfRule>
  </conditionalFormatting>
  <conditionalFormatting sqref="K5">
    <cfRule type="cellIs" dxfId="556" priority="626" operator="lessThan">
      <formula>$P$1</formula>
    </cfRule>
  </conditionalFormatting>
  <conditionalFormatting sqref="H5">
    <cfRule type="cellIs" dxfId="555" priority="619" stopIfTrue="1" operator="equal">
      <formula>"þ"</formula>
    </cfRule>
  </conditionalFormatting>
  <conditionalFormatting sqref="H5">
    <cfRule type="cellIs" dxfId="554" priority="618" stopIfTrue="1" operator="equal">
      <formula>"þ"</formula>
    </cfRule>
  </conditionalFormatting>
  <conditionalFormatting sqref="H5">
    <cfRule type="cellIs" dxfId="553" priority="611" stopIfTrue="1" operator="equal">
      <formula>"þ"</formula>
    </cfRule>
  </conditionalFormatting>
  <conditionalFormatting sqref="H5">
    <cfRule type="cellIs" dxfId="552" priority="610" stopIfTrue="1" operator="equal">
      <formula>"þ"</formula>
    </cfRule>
  </conditionalFormatting>
  <conditionalFormatting sqref="H5">
    <cfRule type="cellIs" dxfId="551" priority="609" stopIfTrue="1" operator="equal">
      <formula>"þ"</formula>
    </cfRule>
  </conditionalFormatting>
  <conditionalFormatting sqref="H5">
    <cfRule type="cellIs" dxfId="550" priority="608" stopIfTrue="1" operator="equal">
      <formula>"þ"</formula>
    </cfRule>
  </conditionalFormatting>
  <conditionalFormatting sqref="H5">
    <cfRule type="cellIs" dxfId="549" priority="607" stopIfTrue="1" operator="equal">
      <formula>"þ"</formula>
    </cfRule>
  </conditionalFormatting>
  <conditionalFormatting sqref="H5">
    <cfRule type="cellIs" dxfId="548" priority="606" stopIfTrue="1" operator="equal">
      <formula>"þ"</formula>
    </cfRule>
  </conditionalFormatting>
  <conditionalFormatting sqref="M5">
    <cfRule type="cellIs" dxfId="547" priority="587" stopIfTrue="1" operator="equal">
      <formula>"þ"</formula>
    </cfRule>
  </conditionalFormatting>
  <conditionalFormatting sqref="K5">
    <cfRule type="cellIs" dxfId="546" priority="586" operator="lessThan">
      <formula>$P$1</formula>
    </cfRule>
  </conditionalFormatting>
  <conditionalFormatting sqref="H5">
    <cfRule type="cellIs" dxfId="545" priority="579" stopIfTrue="1" operator="equal">
      <formula>"þ"</formula>
    </cfRule>
  </conditionalFormatting>
  <conditionalFormatting sqref="H5">
    <cfRule type="cellIs" dxfId="544" priority="578" stopIfTrue="1" operator="equal">
      <formula>"þ"</formula>
    </cfRule>
  </conditionalFormatting>
  <conditionalFormatting sqref="H5">
    <cfRule type="cellIs" dxfId="543" priority="571" stopIfTrue="1" operator="equal">
      <formula>"þ"</formula>
    </cfRule>
  </conditionalFormatting>
  <conditionalFormatting sqref="H5">
    <cfRule type="cellIs" dxfId="542" priority="570" stopIfTrue="1" operator="equal">
      <formula>"þ"</formula>
    </cfRule>
  </conditionalFormatting>
  <conditionalFormatting sqref="H5">
    <cfRule type="cellIs" dxfId="541" priority="569" stopIfTrue="1" operator="equal">
      <formula>"þ"</formula>
    </cfRule>
  </conditionalFormatting>
  <conditionalFormatting sqref="H5">
    <cfRule type="cellIs" dxfId="540" priority="568" stopIfTrue="1" operator="equal">
      <formula>"þ"</formula>
    </cfRule>
  </conditionalFormatting>
  <conditionalFormatting sqref="H5">
    <cfRule type="cellIs" dxfId="539" priority="567" stopIfTrue="1" operator="equal">
      <formula>"þ"</formula>
    </cfRule>
  </conditionalFormatting>
  <conditionalFormatting sqref="H5">
    <cfRule type="cellIs" dxfId="538" priority="566" stopIfTrue="1" operator="equal">
      <formula>"þ"</formula>
    </cfRule>
  </conditionalFormatting>
  <conditionalFormatting sqref="M12">
    <cfRule type="cellIs" dxfId="537" priority="547" stopIfTrue="1" operator="equal">
      <formula>"þ"</formula>
    </cfRule>
  </conditionalFormatting>
  <conditionalFormatting sqref="M12">
    <cfRule type="cellIs" dxfId="536" priority="546" stopIfTrue="1" operator="equal">
      <formula>"þ"</formula>
    </cfRule>
  </conditionalFormatting>
  <conditionalFormatting sqref="K12">
    <cfRule type="cellIs" dxfId="535" priority="545" operator="lessThan">
      <formula>$P$1</formula>
    </cfRule>
  </conditionalFormatting>
  <conditionalFormatting sqref="M14">
    <cfRule type="cellIs" dxfId="534" priority="544" stopIfTrue="1" operator="equal">
      <formula>"þ"</formula>
    </cfRule>
  </conditionalFormatting>
  <conditionalFormatting sqref="M14">
    <cfRule type="cellIs" dxfId="533" priority="543" stopIfTrue="1" operator="equal">
      <formula>"þ"</formula>
    </cfRule>
  </conditionalFormatting>
  <conditionalFormatting sqref="K14">
    <cfRule type="cellIs" dxfId="532" priority="542" operator="lessThan">
      <formula>$P$1</formula>
    </cfRule>
  </conditionalFormatting>
  <conditionalFormatting sqref="M7">
    <cfRule type="cellIs" dxfId="531" priority="511" stopIfTrue="1" operator="equal">
      <formula>"þ"</formula>
    </cfRule>
  </conditionalFormatting>
  <conditionalFormatting sqref="K7">
    <cfRule type="cellIs" dxfId="530" priority="510" operator="lessThan">
      <formula>$P$1</formula>
    </cfRule>
  </conditionalFormatting>
  <conditionalFormatting sqref="G7">
    <cfRule type="cellIs" dxfId="529" priority="507" stopIfTrue="1" operator="equal">
      <formula>"þ"</formula>
    </cfRule>
  </conditionalFormatting>
  <conditionalFormatting sqref="G7">
    <cfRule type="cellIs" dxfId="528" priority="506" stopIfTrue="1" operator="equal">
      <formula>"þ"</formula>
    </cfRule>
  </conditionalFormatting>
  <conditionalFormatting sqref="G7">
    <cfRule type="cellIs" dxfId="527" priority="505" stopIfTrue="1" operator="equal">
      <formula>"þ"</formula>
    </cfRule>
  </conditionalFormatting>
  <conditionalFormatting sqref="G7">
    <cfRule type="cellIs" dxfId="526" priority="504" stopIfTrue="1" operator="equal">
      <formula>"þ"</formula>
    </cfRule>
  </conditionalFormatting>
  <conditionalFormatting sqref="G7">
    <cfRule type="cellIs" dxfId="525" priority="508" stopIfTrue="1" operator="equal">
      <formula>"þ"</formula>
    </cfRule>
  </conditionalFormatting>
  <conditionalFormatting sqref="H7">
    <cfRule type="cellIs" dxfId="524" priority="503" stopIfTrue="1" operator="equal">
      <formula>"þ"</formula>
    </cfRule>
  </conditionalFormatting>
  <conditionalFormatting sqref="H7">
    <cfRule type="cellIs" dxfId="523" priority="502" stopIfTrue="1" operator="equal">
      <formula>"þ"</formula>
    </cfRule>
  </conditionalFormatting>
  <conditionalFormatting sqref="G7">
    <cfRule type="cellIs" dxfId="522" priority="501" stopIfTrue="1" operator="equal">
      <formula>"þ"</formula>
    </cfRule>
  </conditionalFormatting>
  <conditionalFormatting sqref="G7">
    <cfRule type="cellIs" dxfId="521" priority="500" stopIfTrue="1" operator="equal">
      <formula>"þ"</formula>
    </cfRule>
  </conditionalFormatting>
  <conditionalFormatting sqref="G7">
    <cfRule type="cellIs" dxfId="520" priority="499" stopIfTrue="1" operator="equal">
      <formula>"þ"</formula>
    </cfRule>
  </conditionalFormatting>
  <conditionalFormatting sqref="G7">
    <cfRule type="cellIs" dxfId="519" priority="509" stopIfTrue="1" operator="equal">
      <formula>"þ"</formula>
    </cfRule>
  </conditionalFormatting>
  <conditionalFormatting sqref="G7">
    <cfRule type="cellIs" dxfId="518" priority="498" stopIfTrue="1" operator="equal">
      <formula>"þ"</formula>
    </cfRule>
  </conditionalFormatting>
  <conditionalFormatting sqref="G7">
    <cfRule type="cellIs" dxfId="517" priority="497" stopIfTrue="1" operator="equal">
      <formula>"þ"</formula>
    </cfRule>
  </conditionalFormatting>
  <conditionalFormatting sqref="G7">
    <cfRule type="cellIs" dxfId="516" priority="496" stopIfTrue="1" operator="equal">
      <formula>"þ"</formula>
    </cfRule>
  </conditionalFormatting>
  <conditionalFormatting sqref="H7">
    <cfRule type="cellIs" dxfId="515" priority="495" stopIfTrue="1" operator="equal">
      <formula>"þ"</formula>
    </cfRule>
  </conditionalFormatting>
  <conditionalFormatting sqref="H7">
    <cfRule type="cellIs" dxfId="514" priority="494" stopIfTrue="1" operator="equal">
      <formula>"þ"</formula>
    </cfRule>
  </conditionalFormatting>
  <conditionalFormatting sqref="H7">
    <cfRule type="cellIs" dxfId="513" priority="493" stopIfTrue="1" operator="equal">
      <formula>"þ"</formula>
    </cfRule>
  </conditionalFormatting>
  <conditionalFormatting sqref="H7">
    <cfRule type="cellIs" dxfId="512" priority="492" stopIfTrue="1" operator="equal">
      <formula>"þ"</formula>
    </cfRule>
  </conditionalFormatting>
  <conditionalFormatting sqref="H7">
    <cfRule type="cellIs" dxfId="511" priority="491" stopIfTrue="1" operator="equal">
      <formula>"þ"</formula>
    </cfRule>
  </conditionalFormatting>
  <conditionalFormatting sqref="H7">
    <cfRule type="cellIs" dxfId="510" priority="490" stopIfTrue="1" operator="equal">
      <formula>"þ"</formula>
    </cfRule>
  </conditionalFormatting>
  <conditionalFormatting sqref="E7">
    <cfRule type="cellIs" dxfId="509" priority="489" stopIfTrue="1" operator="equal">
      <formula>"þ"</formula>
    </cfRule>
  </conditionalFormatting>
  <conditionalFormatting sqref="E7">
    <cfRule type="cellIs" dxfId="508" priority="488" stopIfTrue="1" operator="equal">
      <formula>"þ"</formula>
    </cfRule>
  </conditionalFormatting>
  <conditionalFormatting sqref="E7">
    <cfRule type="cellIs" dxfId="507" priority="487" stopIfTrue="1" operator="equal">
      <formula>"þ"</formula>
    </cfRule>
  </conditionalFormatting>
  <conditionalFormatting sqref="E7">
    <cfRule type="cellIs" dxfId="506" priority="486" stopIfTrue="1" operator="equal">
      <formula>"þ"</formula>
    </cfRule>
  </conditionalFormatting>
  <conditionalFormatting sqref="E7">
    <cfRule type="cellIs" dxfId="505" priority="485" stopIfTrue="1" operator="equal">
      <formula>"þ"</formula>
    </cfRule>
  </conditionalFormatting>
  <conditionalFormatting sqref="E7">
    <cfRule type="cellIs" dxfId="504" priority="484" stopIfTrue="1" operator="equal">
      <formula>"þ"</formula>
    </cfRule>
  </conditionalFormatting>
  <conditionalFormatting sqref="E7">
    <cfRule type="cellIs" dxfId="503" priority="483" stopIfTrue="1" operator="equal">
      <formula>"þ"</formula>
    </cfRule>
  </conditionalFormatting>
  <conditionalFormatting sqref="E7">
    <cfRule type="cellIs" dxfId="502" priority="482" stopIfTrue="1" operator="equal">
      <formula>"þ"</formula>
    </cfRule>
  </conditionalFormatting>
  <conditionalFormatting sqref="F7">
    <cfRule type="cellIs" dxfId="501" priority="479" stopIfTrue="1" operator="equal">
      <formula>"þ"</formula>
    </cfRule>
  </conditionalFormatting>
  <conditionalFormatting sqref="F7">
    <cfRule type="cellIs" dxfId="500" priority="478" stopIfTrue="1" operator="equal">
      <formula>"þ"</formula>
    </cfRule>
  </conditionalFormatting>
  <conditionalFormatting sqref="F7">
    <cfRule type="cellIs" dxfId="499" priority="477" stopIfTrue="1" operator="equal">
      <formula>"þ"</formula>
    </cfRule>
  </conditionalFormatting>
  <conditionalFormatting sqref="F7">
    <cfRule type="cellIs" dxfId="498" priority="476" stopIfTrue="1" operator="equal">
      <formula>"þ"</formula>
    </cfRule>
  </conditionalFormatting>
  <conditionalFormatting sqref="F7">
    <cfRule type="cellIs" dxfId="497" priority="475" stopIfTrue="1" operator="equal">
      <formula>"þ"</formula>
    </cfRule>
  </conditionalFormatting>
  <conditionalFormatting sqref="F7">
    <cfRule type="cellIs" dxfId="496" priority="474" stopIfTrue="1" operator="equal">
      <formula>"þ"</formula>
    </cfRule>
  </conditionalFormatting>
  <conditionalFormatting sqref="F7">
    <cfRule type="cellIs" dxfId="495" priority="473" stopIfTrue="1" operator="equal">
      <formula>"þ"</formula>
    </cfRule>
  </conditionalFormatting>
  <conditionalFormatting sqref="F7">
    <cfRule type="cellIs" dxfId="494" priority="472" stopIfTrue="1" operator="equal">
      <formula>"þ"</formula>
    </cfRule>
  </conditionalFormatting>
  <conditionalFormatting sqref="M7">
    <cfRule type="cellIs" dxfId="493" priority="471" stopIfTrue="1" operator="equal">
      <formula>"þ"</formula>
    </cfRule>
  </conditionalFormatting>
  <conditionalFormatting sqref="K7">
    <cfRule type="cellIs" dxfId="492" priority="470" operator="lessThan">
      <formula>$P$1</formula>
    </cfRule>
  </conditionalFormatting>
  <conditionalFormatting sqref="G7">
    <cfRule type="cellIs" dxfId="491" priority="467" stopIfTrue="1" operator="equal">
      <formula>"þ"</formula>
    </cfRule>
  </conditionalFormatting>
  <conditionalFormatting sqref="G7">
    <cfRule type="cellIs" dxfId="490" priority="466" stopIfTrue="1" operator="equal">
      <formula>"þ"</formula>
    </cfRule>
  </conditionalFormatting>
  <conditionalFormatting sqref="G7">
    <cfRule type="cellIs" dxfId="489" priority="465" stopIfTrue="1" operator="equal">
      <formula>"þ"</formula>
    </cfRule>
  </conditionalFormatting>
  <conditionalFormatting sqref="G7">
    <cfRule type="cellIs" dxfId="488" priority="464" stopIfTrue="1" operator="equal">
      <formula>"þ"</formula>
    </cfRule>
  </conditionalFormatting>
  <conditionalFormatting sqref="G7">
    <cfRule type="cellIs" dxfId="487" priority="468" stopIfTrue="1" operator="equal">
      <formula>"þ"</formula>
    </cfRule>
  </conditionalFormatting>
  <conditionalFormatting sqref="H7">
    <cfRule type="cellIs" dxfId="486" priority="463" stopIfTrue="1" operator="equal">
      <formula>"þ"</formula>
    </cfRule>
  </conditionalFormatting>
  <conditionalFormatting sqref="H7">
    <cfRule type="cellIs" dxfId="485" priority="462" stopIfTrue="1" operator="equal">
      <formula>"þ"</formula>
    </cfRule>
  </conditionalFormatting>
  <conditionalFormatting sqref="G7">
    <cfRule type="cellIs" dxfId="484" priority="461" stopIfTrue="1" operator="equal">
      <formula>"þ"</formula>
    </cfRule>
  </conditionalFormatting>
  <conditionalFormatting sqref="G7">
    <cfRule type="cellIs" dxfId="483" priority="460" stopIfTrue="1" operator="equal">
      <formula>"þ"</formula>
    </cfRule>
  </conditionalFormatting>
  <conditionalFormatting sqref="G7">
    <cfRule type="cellIs" dxfId="482" priority="459" stopIfTrue="1" operator="equal">
      <formula>"þ"</formula>
    </cfRule>
  </conditionalFormatting>
  <conditionalFormatting sqref="G7">
    <cfRule type="cellIs" dxfId="481" priority="469" stopIfTrue="1" operator="equal">
      <formula>"þ"</formula>
    </cfRule>
  </conditionalFormatting>
  <conditionalFormatting sqref="G7">
    <cfRule type="cellIs" dxfId="480" priority="458" stopIfTrue="1" operator="equal">
      <formula>"þ"</formula>
    </cfRule>
  </conditionalFormatting>
  <conditionalFormatting sqref="G7">
    <cfRule type="cellIs" dxfId="479" priority="457" stopIfTrue="1" operator="equal">
      <formula>"þ"</formula>
    </cfRule>
  </conditionalFormatting>
  <conditionalFormatting sqref="G7">
    <cfRule type="cellIs" dxfId="478" priority="456" stopIfTrue="1" operator="equal">
      <formula>"þ"</formula>
    </cfRule>
  </conditionalFormatting>
  <conditionalFormatting sqref="H7">
    <cfRule type="cellIs" dxfId="477" priority="455" stopIfTrue="1" operator="equal">
      <formula>"þ"</formula>
    </cfRule>
  </conditionalFormatting>
  <conditionalFormatting sqref="H7">
    <cfRule type="cellIs" dxfId="476" priority="454" stopIfTrue="1" operator="equal">
      <formula>"þ"</formula>
    </cfRule>
  </conditionalFormatting>
  <conditionalFormatting sqref="H7">
    <cfRule type="cellIs" dxfId="475" priority="453" stopIfTrue="1" operator="equal">
      <formula>"þ"</formula>
    </cfRule>
  </conditionalFormatting>
  <conditionalFormatting sqref="H7">
    <cfRule type="cellIs" dxfId="474" priority="452" stopIfTrue="1" operator="equal">
      <formula>"þ"</formula>
    </cfRule>
  </conditionalFormatting>
  <conditionalFormatting sqref="H7">
    <cfRule type="cellIs" dxfId="473" priority="451" stopIfTrue="1" operator="equal">
      <formula>"þ"</formula>
    </cfRule>
  </conditionalFormatting>
  <conditionalFormatting sqref="H7">
    <cfRule type="cellIs" dxfId="472" priority="450" stopIfTrue="1" operator="equal">
      <formula>"þ"</formula>
    </cfRule>
  </conditionalFormatting>
  <conditionalFormatting sqref="E7">
    <cfRule type="cellIs" dxfId="471" priority="449" stopIfTrue="1" operator="equal">
      <formula>"þ"</formula>
    </cfRule>
  </conditionalFormatting>
  <conditionalFormatting sqref="E7">
    <cfRule type="cellIs" dxfId="470" priority="448" stopIfTrue="1" operator="equal">
      <formula>"þ"</formula>
    </cfRule>
  </conditionalFormatting>
  <conditionalFormatting sqref="E7">
    <cfRule type="cellIs" dxfId="469" priority="447" stopIfTrue="1" operator="equal">
      <formula>"þ"</formula>
    </cfRule>
  </conditionalFormatting>
  <conditionalFormatting sqref="E7">
    <cfRule type="cellIs" dxfId="468" priority="446" stopIfTrue="1" operator="equal">
      <formula>"þ"</formula>
    </cfRule>
  </conditionalFormatting>
  <conditionalFormatting sqref="E7">
    <cfRule type="cellIs" dxfId="467" priority="445" stopIfTrue="1" operator="equal">
      <formula>"þ"</formula>
    </cfRule>
  </conditionalFormatting>
  <conditionalFormatting sqref="E7">
    <cfRule type="cellIs" dxfId="466" priority="444" stopIfTrue="1" operator="equal">
      <formula>"þ"</formula>
    </cfRule>
  </conditionalFormatting>
  <conditionalFormatting sqref="E7">
    <cfRule type="cellIs" dxfId="465" priority="443" stopIfTrue="1" operator="equal">
      <formula>"þ"</formula>
    </cfRule>
  </conditionalFormatting>
  <conditionalFormatting sqref="E7">
    <cfRule type="cellIs" dxfId="464" priority="442" stopIfTrue="1" operator="equal">
      <formula>"þ"</formula>
    </cfRule>
  </conditionalFormatting>
  <conditionalFormatting sqref="F7">
    <cfRule type="cellIs" dxfId="463" priority="439" stopIfTrue="1" operator="equal">
      <formula>"þ"</formula>
    </cfRule>
  </conditionalFormatting>
  <conditionalFormatting sqref="F7">
    <cfRule type="cellIs" dxfId="462" priority="438" stopIfTrue="1" operator="equal">
      <formula>"þ"</formula>
    </cfRule>
  </conditionalFormatting>
  <conditionalFormatting sqref="F7">
    <cfRule type="cellIs" dxfId="461" priority="437" stopIfTrue="1" operator="equal">
      <formula>"þ"</formula>
    </cfRule>
  </conditionalFormatting>
  <conditionalFormatting sqref="F7">
    <cfRule type="cellIs" dxfId="460" priority="436" stopIfTrue="1" operator="equal">
      <formula>"þ"</formula>
    </cfRule>
  </conditionalFormatting>
  <conditionalFormatting sqref="F7">
    <cfRule type="cellIs" dxfId="459" priority="435" stopIfTrue="1" operator="equal">
      <formula>"þ"</formula>
    </cfRule>
  </conditionalFormatting>
  <conditionalFormatting sqref="F7">
    <cfRule type="cellIs" dxfId="458" priority="434" stopIfTrue="1" operator="equal">
      <formula>"þ"</formula>
    </cfRule>
  </conditionalFormatting>
  <conditionalFormatting sqref="F7">
    <cfRule type="cellIs" dxfId="457" priority="433" stopIfTrue="1" operator="equal">
      <formula>"þ"</formula>
    </cfRule>
  </conditionalFormatting>
  <conditionalFormatting sqref="F7">
    <cfRule type="cellIs" dxfId="456" priority="432" stopIfTrue="1" operator="equal">
      <formula>"þ"</formula>
    </cfRule>
  </conditionalFormatting>
  <conditionalFormatting sqref="G14">
    <cfRule type="cellIs" dxfId="455" priority="431" stopIfTrue="1" operator="equal">
      <formula>"þ"</formula>
    </cfRule>
  </conditionalFormatting>
  <conditionalFormatting sqref="G14">
    <cfRule type="cellIs" dxfId="454" priority="430" stopIfTrue="1" operator="equal">
      <formula>"þ"</formula>
    </cfRule>
  </conditionalFormatting>
  <conditionalFormatting sqref="G14">
    <cfRule type="cellIs" dxfId="453" priority="429" stopIfTrue="1" operator="equal">
      <formula>"þ"</formula>
    </cfRule>
  </conditionalFormatting>
  <conditionalFormatting sqref="G14">
    <cfRule type="cellIs" dxfId="452" priority="428" stopIfTrue="1" operator="equal">
      <formula>"þ"</formula>
    </cfRule>
  </conditionalFormatting>
  <conditionalFormatting sqref="G14">
    <cfRule type="cellIs" dxfId="451" priority="427" stopIfTrue="1" operator="equal">
      <formula>"þ"</formula>
    </cfRule>
  </conditionalFormatting>
  <conditionalFormatting sqref="G14">
    <cfRule type="cellIs" dxfId="450" priority="426" stopIfTrue="1" operator="equal">
      <formula>"þ"</formula>
    </cfRule>
  </conditionalFormatting>
  <conditionalFormatting sqref="G14">
    <cfRule type="cellIs" dxfId="449" priority="425" stopIfTrue="1" operator="equal">
      <formula>"þ"</formula>
    </cfRule>
  </conditionalFormatting>
  <conditionalFormatting sqref="G14">
    <cfRule type="cellIs" dxfId="448" priority="424" stopIfTrue="1" operator="equal">
      <formula>"þ"</formula>
    </cfRule>
  </conditionalFormatting>
  <conditionalFormatting sqref="G14">
    <cfRule type="cellIs" dxfId="447" priority="423" stopIfTrue="1" operator="equal">
      <formula>"þ"</formula>
    </cfRule>
  </conditionalFormatting>
  <conditionalFormatting sqref="G14">
    <cfRule type="cellIs" dxfId="446" priority="422" stopIfTrue="1" operator="equal">
      <formula>"þ"</formula>
    </cfRule>
  </conditionalFormatting>
  <conditionalFormatting sqref="G14">
    <cfRule type="cellIs" dxfId="445" priority="421" stopIfTrue="1" operator="equal">
      <formula>"þ"</formula>
    </cfRule>
  </conditionalFormatting>
  <conditionalFormatting sqref="G14">
    <cfRule type="cellIs" dxfId="444" priority="420" stopIfTrue="1" operator="equal">
      <formula>"þ"</formula>
    </cfRule>
  </conditionalFormatting>
  <conditionalFormatting sqref="M13">
    <cfRule type="cellIs" dxfId="443" priority="407" stopIfTrue="1" operator="equal">
      <formula>"þ"</formula>
    </cfRule>
  </conditionalFormatting>
  <conditionalFormatting sqref="M13">
    <cfRule type="cellIs" dxfId="442" priority="406" stopIfTrue="1" operator="equal">
      <formula>"þ"</formula>
    </cfRule>
  </conditionalFormatting>
  <conditionalFormatting sqref="K13">
    <cfRule type="cellIs" dxfId="441" priority="405" operator="lessThan">
      <formula>$P$1</formula>
    </cfRule>
  </conditionalFormatting>
  <conditionalFormatting sqref="E13:H13">
    <cfRule type="cellIs" dxfId="440" priority="404" stopIfTrue="1" operator="equal">
      <formula>"þ"</formula>
    </cfRule>
  </conditionalFormatting>
  <conditionalFormatting sqref="E13:H13">
    <cfRule type="cellIs" dxfId="439" priority="403" stopIfTrue="1" operator="equal">
      <formula>"þ"</formula>
    </cfRule>
  </conditionalFormatting>
  <conditionalFormatting sqref="E13:H13">
    <cfRule type="cellIs" dxfId="438" priority="402" stopIfTrue="1" operator="equal">
      <formula>"þ"</formula>
    </cfRule>
  </conditionalFormatting>
  <conditionalFormatting sqref="E13:H13">
    <cfRule type="cellIs" dxfId="437" priority="401" stopIfTrue="1" operator="equal">
      <formula>"þ"</formula>
    </cfRule>
  </conditionalFormatting>
  <conditionalFormatting sqref="E13:H13">
    <cfRule type="cellIs" dxfId="436" priority="400" stopIfTrue="1" operator="equal">
      <formula>"þ"</formula>
    </cfRule>
  </conditionalFormatting>
  <conditionalFormatting sqref="E13:H13">
    <cfRule type="cellIs" dxfId="435" priority="399" stopIfTrue="1" operator="equal">
      <formula>"þ"</formula>
    </cfRule>
  </conditionalFormatting>
  <conditionalFormatting sqref="E13:H13">
    <cfRule type="cellIs" dxfId="434" priority="398" stopIfTrue="1" operator="equal">
      <formula>"þ"</formula>
    </cfRule>
  </conditionalFormatting>
  <conditionalFormatting sqref="E13:H13">
    <cfRule type="cellIs" dxfId="433" priority="397" stopIfTrue="1" operator="equal">
      <formula>"þ"</formula>
    </cfRule>
  </conditionalFormatting>
  <conditionalFormatting sqref="F13">
    <cfRule type="cellIs" dxfId="432" priority="396" stopIfTrue="1" operator="equal">
      <formula>"þ"</formula>
    </cfRule>
  </conditionalFormatting>
  <conditionalFormatting sqref="F13">
    <cfRule type="cellIs" dxfId="431" priority="395" stopIfTrue="1" operator="equal">
      <formula>"þ"</formula>
    </cfRule>
  </conditionalFormatting>
  <conditionalFormatting sqref="F13">
    <cfRule type="cellIs" dxfId="430" priority="394" stopIfTrue="1" operator="equal">
      <formula>"þ"</formula>
    </cfRule>
  </conditionalFormatting>
  <conditionalFormatting sqref="F13">
    <cfRule type="cellIs" dxfId="429" priority="393" stopIfTrue="1" operator="equal">
      <formula>"þ"</formula>
    </cfRule>
  </conditionalFormatting>
  <conditionalFormatting sqref="F13">
    <cfRule type="cellIs" dxfId="428" priority="392" stopIfTrue="1" operator="equal">
      <formula>"þ"</formula>
    </cfRule>
  </conditionalFormatting>
  <conditionalFormatting sqref="F13">
    <cfRule type="cellIs" dxfId="427" priority="391" stopIfTrue="1" operator="equal">
      <formula>"þ"</formula>
    </cfRule>
  </conditionalFormatting>
  <conditionalFormatting sqref="F13">
    <cfRule type="cellIs" dxfId="426" priority="390" stopIfTrue="1" operator="equal">
      <formula>"þ"</formula>
    </cfRule>
  </conditionalFormatting>
  <conditionalFormatting sqref="F13">
    <cfRule type="cellIs" dxfId="425" priority="389" stopIfTrue="1" operator="equal">
      <formula>"þ"</formula>
    </cfRule>
  </conditionalFormatting>
  <conditionalFormatting sqref="M13">
    <cfRule type="cellIs" dxfId="424" priority="386" stopIfTrue="1" operator="equal">
      <formula>"þ"</formula>
    </cfRule>
  </conditionalFormatting>
  <conditionalFormatting sqref="M13">
    <cfRule type="cellIs" dxfId="423" priority="385" stopIfTrue="1" operator="equal">
      <formula>"þ"</formula>
    </cfRule>
  </conditionalFormatting>
  <conditionalFormatting sqref="K13">
    <cfRule type="cellIs" dxfId="422" priority="384" operator="lessThan">
      <formula>$P$1</formula>
    </cfRule>
  </conditionalFormatting>
  <conditionalFormatting sqref="G13">
    <cfRule type="cellIs" dxfId="421" priority="383" stopIfTrue="1" operator="equal">
      <formula>"þ"</formula>
    </cfRule>
  </conditionalFormatting>
  <conditionalFormatting sqref="G13">
    <cfRule type="cellIs" dxfId="420" priority="382" stopIfTrue="1" operator="equal">
      <formula>"þ"</formula>
    </cfRule>
  </conditionalFormatting>
  <conditionalFormatting sqref="F13">
    <cfRule type="cellIs" dxfId="419" priority="381" stopIfTrue="1" operator="equal">
      <formula>"þ"</formula>
    </cfRule>
  </conditionalFormatting>
  <conditionalFormatting sqref="F13">
    <cfRule type="cellIs" dxfId="418" priority="380" stopIfTrue="1" operator="equal">
      <formula>"þ"</formula>
    </cfRule>
  </conditionalFormatting>
  <conditionalFormatting sqref="F13">
    <cfRule type="cellIs" dxfId="417" priority="379" stopIfTrue="1" operator="equal">
      <formula>"þ"</formula>
    </cfRule>
  </conditionalFormatting>
  <conditionalFormatting sqref="F13">
    <cfRule type="cellIs" dxfId="416" priority="378" stopIfTrue="1" operator="equal">
      <formula>"þ"</formula>
    </cfRule>
  </conditionalFormatting>
  <conditionalFormatting sqref="F13">
    <cfRule type="cellIs" dxfId="415" priority="377" stopIfTrue="1" operator="equal">
      <formula>"þ"</formula>
    </cfRule>
  </conditionalFormatting>
  <conditionalFormatting sqref="F13">
    <cfRule type="cellIs" dxfId="414" priority="376" stopIfTrue="1" operator="equal">
      <formula>"þ"</formula>
    </cfRule>
  </conditionalFormatting>
  <conditionalFormatting sqref="F13">
    <cfRule type="cellIs" dxfId="413" priority="375" stopIfTrue="1" operator="equal">
      <formula>"þ"</formula>
    </cfRule>
  </conditionalFormatting>
  <conditionalFormatting sqref="F13">
    <cfRule type="cellIs" dxfId="412" priority="374" stopIfTrue="1" operator="equal">
      <formula>"þ"</formula>
    </cfRule>
  </conditionalFormatting>
  <conditionalFormatting sqref="F13">
    <cfRule type="cellIs" dxfId="411" priority="373" stopIfTrue="1" operator="equal">
      <formula>"þ"</formula>
    </cfRule>
  </conditionalFormatting>
  <conditionalFormatting sqref="F13">
    <cfRule type="cellIs" dxfId="410" priority="372" stopIfTrue="1" operator="equal">
      <formula>"þ"</formula>
    </cfRule>
  </conditionalFormatting>
  <conditionalFormatting sqref="G13">
    <cfRule type="cellIs" dxfId="409" priority="371" stopIfTrue="1" operator="equal">
      <formula>"þ"</formula>
    </cfRule>
  </conditionalFormatting>
  <conditionalFormatting sqref="G13">
    <cfRule type="cellIs" dxfId="408" priority="370" stopIfTrue="1" operator="equal">
      <formula>"þ"</formula>
    </cfRule>
  </conditionalFormatting>
  <conditionalFormatting sqref="G13">
    <cfRule type="cellIs" dxfId="407" priority="369" stopIfTrue="1" operator="equal">
      <formula>"þ"</formula>
    </cfRule>
  </conditionalFormatting>
  <conditionalFormatting sqref="G13">
    <cfRule type="cellIs" dxfId="406" priority="368" stopIfTrue="1" operator="equal">
      <formula>"þ"</formula>
    </cfRule>
  </conditionalFormatting>
  <conditionalFormatting sqref="G13">
    <cfRule type="cellIs" dxfId="405" priority="367" stopIfTrue="1" operator="equal">
      <formula>"þ"</formula>
    </cfRule>
  </conditionalFormatting>
  <conditionalFormatting sqref="G13">
    <cfRule type="cellIs" dxfId="404" priority="366" stopIfTrue="1" operator="equal">
      <formula>"þ"</formula>
    </cfRule>
  </conditionalFormatting>
  <conditionalFormatting sqref="G13">
    <cfRule type="cellIs" dxfId="403" priority="365" stopIfTrue="1" operator="equal">
      <formula>"þ"</formula>
    </cfRule>
  </conditionalFormatting>
  <conditionalFormatting sqref="G13">
    <cfRule type="cellIs" dxfId="402" priority="364" stopIfTrue="1" operator="equal">
      <formula>"þ"</formula>
    </cfRule>
  </conditionalFormatting>
  <conditionalFormatting sqref="G13">
    <cfRule type="cellIs" dxfId="401" priority="363" stopIfTrue="1" operator="equal">
      <formula>"þ"</formula>
    </cfRule>
  </conditionalFormatting>
  <conditionalFormatting sqref="G13">
    <cfRule type="cellIs" dxfId="400" priority="362" stopIfTrue="1" operator="equal">
      <formula>"þ"</formula>
    </cfRule>
  </conditionalFormatting>
  <conditionalFormatting sqref="F13">
    <cfRule type="cellIs" dxfId="399" priority="361" stopIfTrue="1" operator="equal">
      <formula>"þ"</formula>
    </cfRule>
  </conditionalFormatting>
  <conditionalFormatting sqref="F13">
    <cfRule type="cellIs" dxfId="398" priority="360" stopIfTrue="1" operator="equal">
      <formula>"þ"</formula>
    </cfRule>
  </conditionalFormatting>
  <conditionalFormatting sqref="F13">
    <cfRule type="cellIs" dxfId="397" priority="359" stopIfTrue="1" operator="equal">
      <formula>"þ"</formula>
    </cfRule>
  </conditionalFormatting>
  <conditionalFormatting sqref="F13">
    <cfRule type="cellIs" dxfId="396" priority="358" stopIfTrue="1" operator="equal">
      <formula>"þ"</formula>
    </cfRule>
  </conditionalFormatting>
  <conditionalFormatting sqref="F13">
    <cfRule type="cellIs" dxfId="395" priority="357" stopIfTrue="1" operator="equal">
      <formula>"þ"</formula>
    </cfRule>
  </conditionalFormatting>
  <conditionalFormatting sqref="F13">
    <cfRule type="cellIs" dxfId="394" priority="356" stopIfTrue="1" operator="equal">
      <formula>"þ"</formula>
    </cfRule>
  </conditionalFormatting>
  <conditionalFormatting sqref="F13">
    <cfRule type="cellIs" dxfId="393" priority="355" stopIfTrue="1" operator="equal">
      <formula>"þ"</formula>
    </cfRule>
  </conditionalFormatting>
  <conditionalFormatting sqref="F13">
    <cfRule type="cellIs" dxfId="392" priority="354" stopIfTrue="1" operator="equal">
      <formula>"þ"</formula>
    </cfRule>
  </conditionalFormatting>
  <conditionalFormatting sqref="F13">
    <cfRule type="cellIs" dxfId="391" priority="353" stopIfTrue="1" operator="equal">
      <formula>"þ"</formula>
    </cfRule>
  </conditionalFormatting>
  <conditionalFormatting sqref="F13">
    <cfRule type="cellIs" dxfId="390" priority="352" stopIfTrue="1" operator="equal">
      <formula>"þ"</formula>
    </cfRule>
  </conditionalFormatting>
  <conditionalFormatting sqref="F13">
    <cfRule type="cellIs" dxfId="389" priority="351" stopIfTrue="1" operator="equal">
      <formula>"þ"</formula>
    </cfRule>
  </conditionalFormatting>
  <conditionalFormatting sqref="F13">
    <cfRule type="cellIs" dxfId="388" priority="350" stopIfTrue="1" operator="equal">
      <formula>"þ"</formula>
    </cfRule>
  </conditionalFormatting>
  <conditionalFormatting sqref="F14">
    <cfRule type="cellIs" dxfId="387" priority="349" stopIfTrue="1" operator="equal">
      <formula>"þ"</formula>
    </cfRule>
  </conditionalFormatting>
  <conditionalFormatting sqref="F14">
    <cfRule type="cellIs" dxfId="386" priority="348" stopIfTrue="1" operator="equal">
      <formula>"þ"</formula>
    </cfRule>
  </conditionalFormatting>
  <conditionalFormatting sqref="F14">
    <cfRule type="cellIs" dxfId="385" priority="347" stopIfTrue="1" operator="equal">
      <formula>"þ"</formula>
    </cfRule>
  </conditionalFormatting>
  <conditionalFormatting sqref="F14">
    <cfRule type="cellIs" dxfId="384" priority="346" stopIfTrue="1" operator="equal">
      <formula>"þ"</formula>
    </cfRule>
  </conditionalFormatting>
  <conditionalFormatting sqref="F14">
    <cfRule type="cellIs" dxfId="383" priority="345" stopIfTrue="1" operator="equal">
      <formula>"þ"</formula>
    </cfRule>
  </conditionalFormatting>
  <conditionalFormatting sqref="F14">
    <cfRule type="cellIs" dxfId="382" priority="344" stopIfTrue="1" operator="equal">
      <formula>"þ"</formula>
    </cfRule>
  </conditionalFormatting>
  <conditionalFormatting sqref="F14">
    <cfRule type="cellIs" dxfId="381" priority="343" stopIfTrue="1" operator="equal">
      <formula>"þ"</formula>
    </cfRule>
  </conditionalFormatting>
  <conditionalFormatting sqref="F14">
    <cfRule type="cellIs" dxfId="380" priority="342" stopIfTrue="1" operator="equal">
      <formula>"þ"</formula>
    </cfRule>
  </conditionalFormatting>
  <conditionalFormatting sqref="F14">
    <cfRule type="cellIs" dxfId="379" priority="341" stopIfTrue="1" operator="equal">
      <formula>"þ"</formula>
    </cfRule>
  </conditionalFormatting>
  <conditionalFormatting sqref="F14">
    <cfRule type="cellIs" dxfId="378" priority="340" stopIfTrue="1" operator="equal">
      <formula>"þ"</formula>
    </cfRule>
  </conditionalFormatting>
  <conditionalFormatting sqref="F14">
    <cfRule type="cellIs" dxfId="377" priority="339" stopIfTrue="1" operator="equal">
      <formula>"þ"</formula>
    </cfRule>
  </conditionalFormatting>
  <conditionalFormatting sqref="F14">
    <cfRule type="cellIs" dxfId="376" priority="338" stopIfTrue="1" operator="equal">
      <formula>"þ"</formula>
    </cfRule>
  </conditionalFormatting>
  <conditionalFormatting sqref="F14">
    <cfRule type="cellIs" dxfId="375" priority="337" stopIfTrue="1" operator="equal">
      <formula>"þ"</formula>
    </cfRule>
  </conditionalFormatting>
  <conditionalFormatting sqref="F14">
    <cfRule type="cellIs" dxfId="374" priority="336" stopIfTrue="1" operator="equal">
      <formula>"þ"</formula>
    </cfRule>
  </conditionalFormatting>
  <conditionalFormatting sqref="F14">
    <cfRule type="cellIs" dxfId="373" priority="335" stopIfTrue="1" operator="equal">
      <formula>"þ"</formula>
    </cfRule>
  </conditionalFormatting>
  <conditionalFormatting sqref="F14">
    <cfRule type="cellIs" dxfId="372" priority="334" stopIfTrue="1" operator="equal">
      <formula>"þ"</formula>
    </cfRule>
  </conditionalFormatting>
  <conditionalFormatting sqref="F14">
    <cfRule type="cellIs" dxfId="371" priority="333" stopIfTrue="1" operator="equal">
      <formula>"þ"</formula>
    </cfRule>
  </conditionalFormatting>
  <conditionalFormatting sqref="F14">
    <cfRule type="cellIs" dxfId="370" priority="332" stopIfTrue="1" operator="equal">
      <formula>"þ"</formula>
    </cfRule>
  </conditionalFormatting>
  <conditionalFormatting sqref="F14">
    <cfRule type="cellIs" dxfId="369" priority="331" stopIfTrue="1" operator="equal">
      <formula>"þ"</formula>
    </cfRule>
  </conditionalFormatting>
  <conditionalFormatting sqref="F14">
    <cfRule type="cellIs" dxfId="368" priority="330" stopIfTrue="1" operator="equal">
      <formula>"þ"</formula>
    </cfRule>
  </conditionalFormatting>
  <conditionalFormatting sqref="F14">
    <cfRule type="cellIs" dxfId="367" priority="329" stopIfTrue="1" operator="equal">
      <formula>"þ"</formula>
    </cfRule>
  </conditionalFormatting>
  <conditionalFormatting sqref="F14">
    <cfRule type="cellIs" dxfId="366" priority="328" stopIfTrue="1" operator="equal">
      <formula>"þ"</formula>
    </cfRule>
  </conditionalFormatting>
  <conditionalFormatting sqref="F14">
    <cfRule type="cellIs" dxfId="365" priority="327" stopIfTrue="1" operator="equal">
      <formula>"þ"</formula>
    </cfRule>
  </conditionalFormatting>
  <conditionalFormatting sqref="F14">
    <cfRule type="cellIs" dxfId="364" priority="326" stopIfTrue="1" operator="equal">
      <formula>"þ"</formula>
    </cfRule>
  </conditionalFormatting>
  <conditionalFormatting sqref="F14">
    <cfRule type="cellIs" dxfId="363" priority="325" stopIfTrue="1" operator="equal">
      <formula>"þ"</formula>
    </cfRule>
  </conditionalFormatting>
  <conditionalFormatting sqref="F14">
    <cfRule type="cellIs" dxfId="362" priority="324" stopIfTrue="1" operator="equal">
      <formula>"þ"</formula>
    </cfRule>
  </conditionalFormatting>
  <conditionalFormatting sqref="F14">
    <cfRule type="cellIs" dxfId="361" priority="323" stopIfTrue="1" operator="equal">
      <formula>"þ"</formula>
    </cfRule>
  </conditionalFormatting>
  <conditionalFormatting sqref="F14">
    <cfRule type="cellIs" dxfId="360" priority="322" stopIfTrue="1" operator="equal">
      <formula>"þ"</formula>
    </cfRule>
  </conditionalFormatting>
  <conditionalFormatting sqref="F14">
    <cfRule type="cellIs" dxfId="359" priority="321" stopIfTrue="1" operator="equal">
      <formula>"þ"</formula>
    </cfRule>
  </conditionalFormatting>
  <conditionalFormatting sqref="F14">
    <cfRule type="cellIs" dxfId="358" priority="320" stopIfTrue="1" operator="equal">
      <formula>"þ"</formula>
    </cfRule>
  </conditionalFormatting>
  <conditionalFormatting sqref="F14">
    <cfRule type="cellIs" dxfId="357" priority="319" stopIfTrue="1" operator="equal">
      <formula>"þ"</formula>
    </cfRule>
  </conditionalFormatting>
  <conditionalFormatting sqref="F14">
    <cfRule type="cellIs" dxfId="356" priority="318" stopIfTrue="1" operator="equal">
      <formula>"þ"</formula>
    </cfRule>
  </conditionalFormatting>
  <conditionalFormatting sqref="F14">
    <cfRule type="cellIs" dxfId="355" priority="317" stopIfTrue="1" operator="equal">
      <formula>"þ"</formula>
    </cfRule>
  </conditionalFormatting>
  <conditionalFormatting sqref="F14">
    <cfRule type="cellIs" dxfId="354" priority="316" stopIfTrue="1" operator="equal">
      <formula>"þ"</formula>
    </cfRule>
  </conditionalFormatting>
  <conditionalFormatting sqref="F14">
    <cfRule type="cellIs" dxfId="353" priority="315" stopIfTrue="1" operator="equal">
      <formula>"þ"</formula>
    </cfRule>
  </conditionalFormatting>
  <conditionalFormatting sqref="F14">
    <cfRule type="cellIs" dxfId="352" priority="314" stopIfTrue="1" operator="equal">
      <formula>"þ"</formula>
    </cfRule>
  </conditionalFormatting>
  <conditionalFormatting sqref="F14">
    <cfRule type="cellIs" dxfId="351" priority="313" stopIfTrue="1" operator="equal">
      <formula>"þ"</formula>
    </cfRule>
  </conditionalFormatting>
  <conditionalFormatting sqref="F14">
    <cfRule type="cellIs" dxfId="350" priority="312" stopIfTrue="1" operator="equal">
      <formula>"þ"</formula>
    </cfRule>
  </conditionalFormatting>
  <conditionalFormatting sqref="L7">
    <cfRule type="cellIs" dxfId="349" priority="293" stopIfTrue="1" operator="equal">
      <formula>"þ"</formula>
    </cfRule>
  </conditionalFormatting>
  <conditionalFormatting sqref="L7">
    <cfRule type="cellIs" dxfId="348" priority="292" stopIfTrue="1" operator="equal">
      <formula>"þ"</formula>
    </cfRule>
  </conditionalFormatting>
  <conditionalFormatting sqref="F4">
    <cfRule type="cellIs" dxfId="347" priority="291" stopIfTrue="1" operator="equal">
      <formula>"þ"</formula>
    </cfRule>
  </conditionalFormatting>
  <conditionalFormatting sqref="L4">
    <cfRule type="cellIs" dxfId="346" priority="290" stopIfTrue="1" operator="equal">
      <formula>"þ"</formula>
    </cfRule>
  </conditionalFormatting>
  <conditionalFormatting sqref="L4">
    <cfRule type="cellIs" dxfId="345" priority="289" stopIfTrue="1" operator="equal">
      <formula>"þ"</formula>
    </cfRule>
  </conditionalFormatting>
  <conditionalFormatting sqref="F14">
    <cfRule type="cellIs" dxfId="344" priority="288" stopIfTrue="1" operator="equal">
      <formula>"þ"</formula>
    </cfRule>
  </conditionalFormatting>
  <conditionalFormatting sqref="F14">
    <cfRule type="cellIs" dxfId="343" priority="287" stopIfTrue="1" operator="equal">
      <formula>"þ"</formula>
    </cfRule>
  </conditionalFormatting>
  <conditionalFormatting sqref="F14">
    <cfRule type="cellIs" dxfId="342" priority="286" stopIfTrue="1" operator="equal">
      <formula>"þ"</formula>
    </cfRule>
  </conditionalFormatting>
  <conditionalFormatting sqref="F14">
    <cfRule type="cellIs" dxfId="341" priority="285" stopIfTrue="1" operator="equal">
      <formula>"þ"</formula>
    </cfRule>
  </conditionalFormatting>
  <conditionalFormatting sqref="F14">
    <cfRule type="cellIs" dxfId="340" priority="284" stopIfTrue="1" operator="equal">
      <formula>"þ"</formula>
    </cfRule>
  </conditionalFormatting>
  <conditionalFormatting sqref="F14">
    <cfRule type="cellIs" dxfId="339" priority="283" stopIfTrue="1" operator="equal">
      <formula>"þ"</formula>
    </cfRule>
  </conditionalFormatting>
  <conditionalFormatting sqref="F14">
    <cfRule type="cellIs" dxfId="338" priority="282" stopIfTrue="1" operator="equal">
      <formula>"þ"</formula>
    </cfRule>
  </conditionalFormatting>
  <conditionalFormatting sqref="F14">
    <cfRule type="cellIs" dxfId="337" priority="281" stopIfTrue="1" operator="equal">
      <formula>"þ"</formula>
    </cfRule>
  </conditionalFormatting>
  <conditionalFormatting sqref="G14">
    <cfRule type="cellIs" dxfId="336" priority="280" stopIfTrue="1" operator="equal">
      <formula>"þ"</formula>
    </cfRule>
  </conditionalFormatting>
  <conditionalFormatting sqref="G14">
    <cfRule type="cellIs" dxfId="335" priority="279" stopIfTrue="1" operator="equal">
      <formula>"þ"</formula>
    </cfRule>
  </conditionalFormatting>
  <conditionalFormatting sqref="G14">
    <cfRule type="cellIs" dxfId="334" priority="278" stopIfTrue="1" operator="equal">
      <formula>"þ"</formula>
    </cfRule>
  </conditionalFormatting>
  <conditionalFormatting sqref="G14">
    <cfRule type="cellIs" dxfId="333" priority="277" stopIfTrue="1" operator="equal">
      <formula>"þ"</formula>
    </cfRule>
  </conditionalFormatting>
  <conditionalFormatting sqref="G14">
    <cfRule type="cellIs" dxfId="332" priority="276" stopIfTrue="1" operator="equal">
      <formula>"þ"</formula>
    </cfRule>
  </conditionalFormatting>
  <conditionalFormatting sqref="G14">
    <cfRule type="cellIs" dxfId="331" priority="275" stopIfTrue="1" operator="equal">
      <formula>"þ"</formula>
    </cfRule>
  </conditionalFormatting>
  <conditionalFormatting sqref="G14">
    <cfRule type="cellIs" dxfId="330" priority="274" stopIfTrue="1" operator="equal">
      <formula>"þ"</formula>
    </cfRule>
  </conditionalFormatting>
  <conditionalFormatting sqref="G14">
    <cfRule type="cellIs" dxfId="329" priority="273" stopIfTrue="1" operator="equal">
      <formula>"þ"</formula>
    </cfRule>
  </conditionalFormatting>
  <conditionalFormatting sqref="G14">
    <cfRule type="cellIs" dxfId="328" priority="272" stopIfTrue="1" operator="equal">
      <formula>"þ"</formula>
    </cfRule>
  </conditionalFormatting>
  <conditionalFormatting sqref="G14">
    <cfRule type="cellIs" dxfId="327" priority="271" stopIfTrue="1" operator="equal">
      <formula>"þ"</formula>
    </cfRule>
  </conditionalFormatting>
  <conditionalFormatting sqref="G14">
    <cfRule type="cellIs" dxfId="326" priority="270" stopIfTrue="1" operator="equal">
      <formula>"þ"</formula>
    </cfRule>
  </conditionalFormatting>
  <conditionalFormatting sqref="G14">
    <cfRule type="cellIs" dxfId="325" priority="269" stopIfTrue="1" operator="equal">
      <formula>"þ"</formula>
    </cfRule>
  </conditionalFormatting>
  <conditionalFormatting sqref="G14">
    <cfRule type="cellIs" dxfId="324" priority="268" stopIfTrue="1" operator="equal">
      <formula>"þ"</formula>
    </cfRule>
  </conditionalFormatting>
  <conditionalFormatting sqref="G14">
    <cfRule type="cellIs" dxfId="323" priority="267" stopIfTrue="1" operator="equal">
      <formula>"þ"</formula>
    </cfRule>
  </conditionalFormatting>
  <conditionalFormatting sqref="G14">
    <cfRule type="cellIs" dxfId="322" priority="266" stopIfTrue="1" operator="equal">
      <formula>"þ"</formula>
    </cfRule>
  </conditionalFormatting>
  <conditionalFormatting sqref="G14">
    <cfRule type="cellIs" dxfId="321" priority="265" stopIfTrue="1" operator="equal">
      <formula>"þ"</formula>
    </cfRule>
  </conditionalFormatting>
  <conditionalFormatting sqref="G14">
    <cfRule type="cellIs" dxfId="320" priority="264" stopIfTrue="1" operator="equal">
      <formula>"þ"</formula>
    </cfRule>
  </conditionalFormatting>
  <conditionalFormatting sqref="G14">
    <cfRule type="cellIs" dxfId="319" priority="263" stopIfTrue="1" operator="equal">
      <formula>"þ"</formula>
    </cfRule>
  </conditionalFormatting>
  <conditionalFormatting sqref="G14">
    <cfRule type="cellIs" dxfId="318" priority="262" stopIfTrue="1" operator="equal">
      <formula>"þ"</formula>
    </cfRule>
  </conditionalFormatting>
  <conditionalFormatting sqref="G14">
    <cfRule type="cellIs" dxfId="317" priority="261" stopIfTrue="1" operator="equal">
      <formula>"þ"</formula>
    </cfRule>
  </conditionalFormatting>
  <conditionalFormatting sqref="G14">
    <cfRule type="cellIs" dxfId="316" priority="260" stopIfTrue="1" operator="equal">
      <formula>"þ"</formula>
    </cfRule>
  </conditionalFormatting>
  <conditionalFormatting sqref="G14">
    <cfRule type="cellIs" dxfId="315" priority="259" stopIfTrue="1" operator="equal">
      <formula>"þ"</formula>
    </cfRule>
  </conditionalFormatting>
  <conditionalFormatting sqref="G14">
    <cfRule type="cellIs" dxfId="314" priority="258" stopIfTrue="1" operator="equal">
      <formula>"þ"</formula>
    </cfRule>
  </conditionalFormatting>
  <conditionalFormatting sqref="G14">
    <cfRule type="cellIs" dxfId="313" priority="257" stopIfTrue="1" operator="equal">
      <formula>"þ"</formula>
    </cfRule>
  </conditionalFormatting>
  <conditionalFormatting sqref="G14">
    <cfRule type="cellIs" dxfId="312" priority="256" stopIfTrue="1" operator="equal">
      <formula>"þ"</formula>
    </cfRule>
  </conditionalFormatting>
  <conditionalFormatting sqref="G14">
    <cfRule type="cellIs" dxfId="311" priority="255" stopIfTrue="1" operator="equal">
      <formula>"þ"</formula>
    </cfRule>
  </conditionalFormatting>
  <conditionalFormatting sqref="G14">
    <cfRule type="cellIs" dxfId="310" priority="254" stopIfTrue="1" operator="equal">
      <formula>"þ"</formula>
    </cfRule>
  </conditionalFormatting>
  <conditionalFormatting sqref="G14">
    <cfRule type="cellIs" dxfId="309" priority="253" stopIfTrue="1" operator="equal">
      <formula>"þ"</formula>
    </cfRule>
  </conditionalFormatting>
  <conditionalFormatting sqref="G14">
    <cfRule type="cellIs" dxfId="308" priority="252" stopIfTrue="1" operator="equal">
      <formula>"þ"</formula>
    </cfRule>
  </conditionalFormatting>
  <conditionalFormatting sqref="G14">
    <cfRule type="cellIs" dxfId="307" priority="251" stopIfTrue="1" operator="equal">
      <formula>"þ"</formula>
    </cfRule>
  </conditionalFormatting>
  <conditionalFormatting sqref="G14">
    <cfRule type="cellIs" dxfId="306" priority="250" stopIfTrue="1" operator="equal">
      <formula>"þ"</formula>
    </cfRule>
  </conditionalFormatting>
  <conditionalFormatting sqref="G14">
    <cfRule type="cellIs" dxfId="305" priority="249" stopIfTrue="1" operator="equal">
      <formula>"þ"</formula>
    </cfRule>
  </conditionalFormatting>
  <conditionalFormatting sqref="G14">
    <cfRule type="cellIs" dxfId="304" priority="248" stopIfTrue="1" operator="equal">
      <formula>"þ"</formula>
    </cfRule>
  </conditionalFormatting>
  <conditionalFormatting sqref="G14">
    <cfRule type="cellIs" dxfId="303" priority="247" stopIfTrue="1" operator="equal">
      <formula>"þ"</formula>
    </cfRule>
  </conditionalFormatting>
  <conditionalFormatting sqref="G14">
    <cfRule type="cellIs" dxfId="302" priority="246" stopIfTrue="1" operator="equal">
      <formula>"þ"</formula>
    </cfRule>
  </conditionalFormatting>
  <conditionalFormatting sqref="G14">
    <cfRule type="cellIs" dxfId="301" priority="245" stopIfTrue="1" operator="equal">
      <formula>"þ"</formula>
    </cfRule>
  </conditionalFormatting>
  <conditionalFormatting sqref="G14">
    <cfRule type="cellIs" dxfId="300" priority="244" stopIfTrue="1" operator="equal">
      <formula>"þ"</formula>
    </cfRule>
  </conditionalFormatting>
  <conditionalFormatting sqref="G14">
    <cfRule type="cellIs" dxfId="299" priority="243" stopIfTrue="1" operator="equal">
      <formula>"þ"</formula>
    </cfRule>
  </conditionalFormatting>
  <conditionalFormatting sqref="F15">
    <cfRule type="cellIs" dxfId="298" priority="240" stopIfTrue="1" operator="equal">
      <formula>"þ"</formula>
    </cfRule>
  </conditionalFormatting>
  <conditionalFormatting sqref="F15">
    <cfRule type="cellIs" dxfId="297" priority="239" stopIfTrue="1" operator="equal">
      <formula>"þ"</formula>
    </cfRule>
  </conditionalFormatting>
  <conditionalFormatting sqref="E15">
    <cfRule type="cellIs" dxfId="296" priority="238" stopIfTrue="1" operator="equal">
      <formula>"þ"</formula>
    </cfRule>
  </conditionalFormatting>
  <conditionalFormatting sqref="E15">
    <cfRule type="cellIs" dxfId="295" priority="237" stopIfTrue="1" operator="equal">
      <formula>"þ"</formula>
    </cfRule>
  </conditionalFormatting>
  <conditionalFormatting sqref="L15">
    <cfRule type="cellIs" dxfId="294" priority="236" stopIfTrue="1" operator="equal">
      <formula>"þ"</formula>
    </cfRule>
  </conditionalFormatting>
  <conditionalFormatting sqref="L15">
    <cfRule type="cellIs" dxfId="293" priority="235" stopIfTrue="1" operator="equal">
      <formula>"þ"</formula>
    </cfRule>
  </conditionalFormatting>
  <conditionalFormatting sqref="L16">
    <cfRule type="cellIs" dxfId="292" priority="234" stopIfTrue="1" operator="equal">
      <formula>"þ"</formula>
    </cfRule>
  </conditionalFormatting>
  <conditionalFormatting sqref="L16">
    <cfRule type="cellIs" dxfId="291" priority="233" stopIfTrue="1" operator="equal">
      <formula>"þ"</formula>
    </cfRule>
  </conditionalFormatting>
  <conditionalFormatting sqref="G17">
    <cfRule type="cellIs" dxfId="290" priority="232" stopIfTrue="1" operator="equal">
      <formula>"þ"</formula>
    </cfRule>
  </conditionalFormatting>
  <conditionalFormatting sqref="G17">
    <cfRule type="cellIs" dxfId="289" priority="231" stopIfTrue="1" operator="equal">
      <formula>"þ"</formula>
    </cfRule>
  </conditionalFormatting>
  <conditionalFormatting sqref="F11">
    <cfRule type="cellIs" dxfId="288" priority="224" stopIfTrue="1" operator="equal">
      <formula>"þ"</formula>
    </cfRule>
  </conditionalFormatting>
  <conditionalFormatting sqref="F11">
    <cfRule type="cellIs" dxfId="287" priority="223" stopIfTrue="1" operator="equal">
      <formula>"þ"</formula>
    </cfRule>
  </conditionalFormatting>
  <conditionalFormatting sqref="F11">
    <cfRule type="cellIs" dxfId="286" priority="222" stopIfTrue="1" operator="equal">
      <formula>"þ"</formula>
    </cfRule>
  </conditionalFormatting>
  <conditionalFormatting sqref="F11">
    <cfRule type="cellIs" dxfId="285" priority="221" stopIfTrue="1" operator="equal">
      <formula>"þ"</formula>
    </cfRule>
  </conditionalFormatting>
  <conditionalFormatting sqref="F11">
    <cfRule type="cellIs" dxfId="284" priority="220" stopIfTrue="1" operator="equal">
      <formula>"þ"</formula>
    </cfRule>
  </conditionalFormatting>
  <conditionalFormatting sqref="F11">
    <cfRule type="cellIs" dxfId="283" priority="219" stopIfTrue="1" operator="equal">
      <formula>"þ"</formula>
    </cfRule>
  </conditionalFormatting>
  <conditionalFormatting sqref="F11">
    <cfRule type="cellIs" dxfId="282" priority="218" stopIfTrue="1" operator="equal">
      <formula>"þ"</formula>
    </cfRule>
  </conditionalFormatting>
  <conditionalFormatting sqref="F11">
    <cfRule type="cellIs" dxfId="281" priority="217" stopIfTrue="1" operator="equal">
      <formula>"þ"</formula>
    </cfRule>
  </conditionalFormatting>
  <conditionalFormatting sqref="G11">
    <cfRule type="cellIs" dxfId="280" priority="216" stopIfTrue="1" operator="equal">
      <formula>"þ"</formula>
    </cfRule>
  </conditionalFormatting>
  <conditionalFormatting sqref="G11">
    <cfRule type="cellIs" dxfId="279" priority="215" stopIfTrue="1" operator="equal">
      <formula>"þ"</formula>
    </cfRule>
  </conditionalFormatting>
  <conditionalFormatting sqref="L11">
    <cfRule type="cellIs" dxfId="278" priority="214" stopIfTrue="1" operator="equal">
      <formula>"þ"</formula>
    </cfRule>
  </conditionalFormatting>
  <conditionalFormatting sqref="L11">
    <cfRule type="cellIs" dxfId="277" priority="213" stopIfTrue="1" operator="equal">
      <formula>"þ"</formula>
    </cfRule>
  </conditionalFormatting>
  <conditionalFormatting sqref="F9">
    <cfRule type="cellIs" dxfId="276" priority="212" stopIfTrue="1" operator="equal">
      <formula>"þ"</formula>
    </cfRule>
  </conditionalFormatting>
  <conditionalFormatting sqref="F9">
    <cfRule type="cellIs" dxfId="275" priority="211" stopIfTrue="1" operator="equal">
      <formula>"þ"</formula>
    </cfRule>
  </conditionalFormatting>
  <conditionalFormatting sqref="L13">
    <cfRule type="cellIs" dxfId="274" priority="210" stopIfTrue="1" operator="equal">
      <formula>"þ"</formula>
    </cfRule>
  </conditionalFormatting>
  <conditionalFormatting sqref="L13">
    <cfRule type="cellIs" dxfId="273" priority="209" stopIfTrue="1" operator="equal">
      <formula>"þ"</formula>
    </cfRule>
  </conditionalFormatting>
  <conditionalFormatting sqref="M18">
    <cfRule type="cellIs" dxfId="272" priority="208" stopIfTrue="1" operator="equal">
      <formula>"þ"</formula>
    </cfRule>
  </conditionalFormatting>
  <conditionalFormatting sqref="M18">
    <cfRule type="cellIs" dxfId="271" priority="207" stopIfTrue="1" operator="equal">
      <formula>"þ"</formula>
    </cfRule>
  </conditionalFormatting>
  <conditionalFormatting sqref="K18">
    <cfRule type="cellIs" dxfId="270" priority="206" operator="lessThan">
      <formula>$P$1</formula>
    </cfRule>
  </conditionalFormatting>
  <conditionalFormatting sqref="H18">
    <cfRule type="cellIs" dxfId="269" priority="205" stopIfTrue="1" operator="equal">
      <formula>"þ"</formula>
    </cfRule>
  </conditionalFormatting>
  <conditionalFormatting sqref="H18">
    <cfRule type="cellIs" dxfId="268" priority="204" stopIfTrue="1" operator="equal">
      <formula>"þ"</formula>
    </cfRule>
  </conditionalFormatting>
  <conditionalFormatting sqref="F18">
    <cfRule type="cellIs" dxfId="267" priority="195" stopIfTrue="1" operator="equal">
      <formula>"þ"</formula>
    </cfRule>
  </conditionalFormatting>
  <conditionalFormatting sqref="F18">
    <cfRule type="cellIs" dxfId="266" priority="194" stopIfTrue="1" operator="equal">
      <formula>"þ"</formula>
    </cfRule>
  </conditionalFormatting>
  <conditionalFormatting sqref="E18">
    <cfRule type="cellIs" dxfId="265" priority="193" stopIfTrue="1" operator="equal">
      <formula>"þ"</formula>
    </cfRule>
  </conditionalFormatting>
  <conditionalFormatting sqref="E18">
    <cfRule type="cellIs" dxfId="264" priority="192" stopIfTrue="1" operator="equal">
      <formula>"þ"</formula>
    </cfRule>
  </conditionalFormatting>
  <conditionalFormatting sqref="G18">
    <cfRule type="cellIs" dxfId="263" priority="191" stopIfTrue="1" operator="equal">
      <formula>"þ"</formula>
    </cfRule>
  </conditionalFormatting>
  <conditionalFormatting sqref="G18">
    <cfRule type="cellIs" dxfId="262" priority="190" stopIfTrue="1" operator="equal">
      <formula>"þ"</formula>
    </cfRule>
  </conditionalFormatting>
  <conditionalFormatting sqref="G3">
    <cfRule type="cellIs" dxfId="261" priority="189" stopIfTrue="1" operator="equal">
      <formula>"þ"</formula>
    </cfRule>
  </conditionalFormatting>
  <conditionalFormatting sqref="L10">
    <cfRule type="cellIs" dxfId="260" priority="188" stopIfTrue="1" operator="equal">
      <formula>"þ"</formula>
    </cfRule>
  </conditionalFormatting>
  <conditionalFormatting sqref="L10">
    <cfRule type="cellIs" dxfId="259" priority="187" stopIfTrue="1" operator="equal">
      <formula>"þ"</formula>
    </cfRule>
  </conditionalFormatting>
  <conditionalFormatting sqref="L10">
    <cfRule type="cellIs" dxfId="258" priority="186" stopIfTrue="1" operator="equal">
      <formula>"þ"</formula>
    </cfRule>
  </conditionalFormatting>
  <conditionalFormatting sqref="L10">
    <cfRule type="cellIs" dxfId="257" priority="185" stopIfTrue="1" operator="equal">
      <formula>"þ"</formula>
    </cfRule>
  </conditionalFormatting>
  <conditionalFormatting sqref="L2">
    <cfRule type="cellIs" dxfId="256" priority="184" stopIfTrue="1" operator="equal">
      <formula>"þ"</formula>
    </cfRule>
  </conditionalFormatting>
  <conditionalFormatting sqref="L2">
    <cfRule type="cellIs" dxfId="255" priority="183" stopIfTrue="1" operator="equal">
      <formula>"þ"</formula>
    </cfRule>
  </conditionalFormatting>
  <conditionalFormatting sqref="L6">
    <cfRule type="cellIs" dxfId="254" priority="182" stopIfTrue="1" operator="equal">
      <formula>"þ"</formula>
    </cfRule>
  </conditionalFormatting>
  <conditionalFormatting sqref="L6">
    <cfRule type="cellIs" dxfId="253" priority="181" stopIfTrue="1" operator="equal">
      <formula>"þ"</formula>
    </cfRule>
  </conditionalFormatting>
  <conditionalFormatting sqref="L6">
    <cfRule type="cellIs" dxfId="252" priority="180" stopIfTrue="1" operator="equal">
      <formula>"þ"</formula>
    </cfRule>
  </conditionalFormatting>
  <conditionalFormatting sqref="L6">
    <cfRule type="cellIs" dxfId="251" priority="179" stopIfTrue="1" operator="equal">
      <formula>"þ"</formula>
    </cfRule>
  </conditionalFormatting>
  <conditionalFormatting sqref="E12:F12">
    <cfRule type="cellIs" dxfId="250" priority="178" stopIfTrue="1" operator="equal">
      <formula>"þ"</formula>
    </cfRule>
  </conditionalFormatting>
  <conditionalFormatting sqref="E12:F12">
    <cfRule type="cellIs" dxfId="249" priority="177" stopIfTrue="1" operator="equal">
      <formula>"þ"</formula>
    </cfRule>
  </conditionalFormatting>
  <conditionalFormatting sqref="E12:F12">
    <cfRule type="cellIs" dxfId="248" priority="176" stopIfTrue="1" operator="equal">
      <formula>"þ"</formula>
    </cfRule>
  </conditionalFormatting>
  <conditionalFormatting sqref="E12:F12">
    <cfRule type="cellIs" dxfId="247" priority="175" stopIfTrue="1" operator="equal">
      <formula>"þ"</formula>
    </cfRule>
  </conditionalFormatting>
  <conditionalFormatting sqref="E12:F12">
    <cfRule type="cellIs" dxfId="246" priority="174" stopIfTrue="1" operator="equal">
      <formula>"þ"</formula>
    </cfRule>
  </conditionalFormatting>
  <conditionalFormatting sqref="E12:F12">
    <cfRule type="cellIs" dxfId="245" priority="173" stopIfTrue="1" operator="equal">
      <formula>"þ"</formula>
    </cfRule>
  </conditionalFormatting>
  <conditionalFormatting sqref="E12:F12">
    <cfRule type="cellIs" dxfId="244" priority="172" stopIfTrue="1" operator="equal">
      <formula>"þ"</formula>
    </cfRule>
  </conditionalFormatting>
  <conditionalFormatting sqref="E12:F12">
    <cfRule type="cellIs" dxfId="243" priority="171" stopIfTrue="1" operator="equal">
      <formula>"þ"</formula>
    </cfRule>
  </conditionalFormatting>
  <conditionalFormatting sqref="E12">
    <cfRule type="cellIs" dxfId="242" priority="170" stopIfTrue="1" operator="equal">
      <formula>"þ"</formula>
    </cfRule>
  </conditionalFormatting>
  <conditionalFormatting sqref="E12">
    <cfRule type="cellIs" dxfId="241" priority="169" stopIfTrue="1" operator="equal">
      <formula>"þ"</formula>
    </cfRule>
  </conditionalFormatting>
  <conditionalFormatting sqref="E12">
    <cfRule type="cellIs" dxfId="240" priority="168" stopIfTrue="1" operator="equal">
      <formula>"þ"</formula>
    </cfRule>
  </conditionalFormatting>
  <conditionalFormatting sqref="E12">
    <cfRule type="cellIs" dxfId="239" priority="167" stopIfTrue="1" operator="equal">
      <formula>"þ"</formula>
    </cfRule>
  </conditionalFormatting>
  <conditionalFormatting sqref="E12">
    <cfRule type="cellIs" dxfId="238" priority="166" stopIfTrue="1" operator="equal">
      <formula>"þ"</formula>
    </cfRule>
  </conditionalFormatting>
  <conditionalFormatting sqref="E12">
    <cfRule type="cellIs" dxfId="237" priority="165" stopIfTrue="1" operator="equal">
      <formula>"þ"</formula>
    </cfRule>
  </conditionalFormatting>
  <conditionalFormatting sqref="E12">
    <cfRule type="cellIs" dxfId="236" priority="164" stopIfTrue="1" operator="equal">
      <formula>"þ"</formula>
    </cfRule>
  </conditionalFormatting>
  <conditionalFormatting sqref="E12">
    <cfRule type="cellIs" dxfId="235" priority="163" stopIfTrue="1" operator="equal">
      <formula>"þ"</formula>
    </cfRule>
  </conditionalFormatting>
  <conditionalFormatting sqref="E12">
    <cfRule type="cellIs" dxfId="234" priority="162" stopIfTrue="1" operator="equal">
      <formula>"þ"</formula>
    </cfRule>
  </conditionalFormatting>
  <conditionalFormatting sqref="E12">
    <cfRule type="cellIs" dxfId="233" priority="161" stopIfTrue="1" operator="equal">
      <formula>"þ"</formula>
    </cfRule>
  </conditionalFormatting>
  <conditionalFormatting sqref="E12">
    <cfRule type="cellIs" dxfId="232" priority="160" stopIfTrue="1" operator="equal">
      <formula>"þ"</formula>
    </cfRule>
  </conditionalFormatting>
  <conditionalFormatting sqref="E12">
    <cfRule type="cellIs" dxfId="231" priority="159" stopIfTrue="1" operator="equal">
      <formula>"þ"</formula>
    </cfRule>
  </conditionalFormatting>
  <conditionalFormatting sqref="G12">
    <cfRule type="cellIs" dxfId="230" priority="158" stopIfTrue="1" operator="equal">
      <formula>"þ"</formula>
    </cfRule>
  </conditionalFormatting>
  <conditionalFormatting sqref="G12">
    <cfRule type="cellIs" dxfId="229" priority="157" stopIfTrue="1" operator="equal">
      <formula>"þ"</formula>
    </cfRule>
  </conditionalFormatting>
  <conditionalFormatting sqref="G12">
    <cfRule type="cellIs" dxfId="228" priority="156" stopIfTrue="1" operator="equal">
      <formula>"þ"</formula>
    </cfRule>
  </conditionalFormatting>
  <conditionalFormatting sqref="G12">
    <cfRule type="cellIs" dxfId="227" priority="155" stopIfTrue="1" operator="equal">
      <formula>"þ"</formula>
    </cfRule>
  </conditionalFormatting>
  <conditionalFormatting sqref="G12">
    <cfRule type="cellIs" dxfId="226" priority="154" stopIfTrue="1" operator="equal">
      <formula>"þ"</formula>
    </cfRule>
  </conditionalFormatting>
  <conditionalFormatting sqref="G12">
    <cfRule type="cellIs" dxfId="225" priority="153" stopIfTrue="1" operator="equal">
      <formula>"þ"</formula>
    </cfRule>
  </conditionalFormatting>
  <conditionalFormatting sqref="G12">
    <cfRule type="cellIs" dxfId="224" priority="152" stopIfTrue="1" operator="equal">
      <formula>"þ"</formula>
    </cfRule>
  </conditionalFormatting>
  <conditionalFormatting sqref="G12">
    <cfRule type="cellIs" dxfId="223" priority="151" stopIfTrue="1" operator="equal">
      <formula>"þ"</formula>
    </cfRule>
  </conditionalFormatting>
  <conditionalFormatting sqref="L12">
    <cfRule type="cellIs" dxfId="222" priority="150" stopIfTrue="1" operator="equal">
      <formula>"þ"</formula>
    </cfRule>
  </conditionalFormatting>
  <conditionalFormatting sqref="L12">
    <cfRule type="cellIs" dxfId="221" priority="149" stopIfTrue="1" operator="equal">
      <formula>"þ"</formula>
    </cfRule>
  </conditionalFormatting>
  <conditionalFormatting sqref="L12">
    <cfRule type="cellIs" dxfId="220" priority="148" stopIfTrue="1" operator="equal">
      <formula>"þ"</formula>
    </cfRule>
  </conditionalFormatting>
  <conditionalFormatting sqref="L12">
    <cfRule type="cellIs" dxfId="219" priority="147" stopIfTrue="1" operator="equal">
      <formula>"þ"</formula>
    </cfRule>
  </conditionalFormatting>
  <conditionalFormatting sqref="E28:H28">
    <cfRule type="cellIs" dxfId="218" priority="146" stopIfTrue="1" operator="equal">
      <formula>"þ"</formula>
    </cfRule>
  </conditionalFormatting>
  <conditionalFormatting sqref="K28">
    <cfRule type="cellIs" dxfId="217" priority="145" operator="lessThan">
      <formula>$P$1</formula>
    </cfRule>
  </conditionalFormatting>
  <conditionalFormatting sqref="K28">
    <cfRule type="cellIs" dxfId="216" priority="144" operator="lessThan">
      <formula>$P$1</formula>
    </cfRule>
  </conditionalFormatting>
  <conditionalFormatting sqref="K28">
    <cfRule type="cellIs" dxfId="215" priority="143" operator="lessThan">
      <formula>$P$1</formula>
    </cfRule>
  </conditionalFormatting>
  <conditionalFormatting sqref="K28">
    <cfRule type="cellIs" dxfId="214" priority="142" operator="lessThan">
      <formula>$P$1</formula>
    </cfRule>
  </conditionalFormatting>
  <conditionalFormatting sqref="E28 H28">
    <cfRule type="cellIs" dxfId="213" priority="141" stopIfTrue="1" operator="equal">
      <formula>"þ"</formula>
    </cfRule>
  </conditionalFormatting>
  <conditionalFormatting sqref="E28 H28">
    <cfRule type="cellIs" dxfId="212" priority="140" stopIfTrue="1" operator="equal">
      <formula>"þ"</formula>
    </cfRule>
  </conditionalFormatting>
  <conditionalFormatting sqref="G28">
    <cfRule type="cellIs" dxfId="211" priority="139" stopIfTrue="1" operator="equal">
      <formula>"þ"</formula>
    </cfRule>
  </conditionalFormatting>
  <conditionalFormatting sqref="G28">
    <cfRule type="cellIs" dxfId="210" priority="138" stopIfTrue="1" operator="equal">
      <formula>"þ"</formula>
    </cfRule>
  </conditionalFormatting>
  <conditionalFormatting sqref="E28">
    <cfRule type="cellIs" dxfId="209" priority="137" stopIfTrue="1" operator="equal">
      <formula>"þ"</formula>
    </cfRule>
  </conditionalFormatting>
  <conditionalFormatting sqref="E28">
    <cfRule type="cellIs" dxfId="208" priority="136" stopIfTrue="1" operator="equal">
      <formula>"þ"</formula>
    </cfRule>
  </conditionalFormatting>
  <conditionalFormatting sqref="F28">
    <cfRule type="cellIs" dxfId="207" priority="135" stopIfTrue="1" operator="equal">
      <formula>"þ"</formula>
    </cfRule>
  </conditionalFormatting>
  <conditionalFormatting sqref="F28">
    <cfRule type="cellIs" dxfId="206" priority="134" stopIfTrue="1" operator="equal">
      <formula>"þ"</formula>
    </cfRule>
  </conditionalFormatting>
  <conditionalFormatting sqref="F28">
    <cfRule type="cellIs" dxfId="205" priority="133" stopIfTrue="1" operator="equal">
      <formula>"þ"</formula>
    </cfRule>
  </conditionalFormatting>
  <conditionalFormatting sqref="F28">
    <cfRule type="cellIs" dxfId="204" priority="132" stopIfTrue="1" operator="equal">
      <formula>"þ"</formula>
    </cfRule>
  </conditionalFormatting>
  <conditionalFormatting sqref="E28">
    <cfRule type="cellIs" dxfId="203" priority="131" stopIfTrue="1" operator="equal">
      <formula>"þ"</formula>
    </cfRule>
  </conditionalFormatting>
  <conditionalFormatting sqref="E28">
    <cfRule type="cellIs" dxfId="202" priority="130" stopIfTrue="1" operator="equal">
      <formula>"þ"</formula>
    </cfRule>
  </conditionalFormatting>
  <conditionalFormatting sqref="F28">
    <cfRule type="cellIs" dxfId="201" priority="129" stopIfTrue="1" operator="equal">
      <formula>"þ"</formula>
    </cfRule>
  </conditionalFormatting>
  <conditionalFormatting sqref="F28">
    <cfRule type="cellIs" dxfId="200" priority="128" stopIfTrue="1" operator="equal">
      <formula>"þ"</formula>
    </cfRule>
  </conditionalFormatting>
  <conditionalFormatting sqref="E28">
    <cfRule type="cellIs" dxfId="199" priority="127" stopIfTrue="1" operator="equal">
      <formula>"þ"</formula>
    </cfRule>
  </conditionalFormatting>
  <conditionalFormatting sqref="E28">
    <cfRule type="cellIs" dxfId="198" priority="126" stopIfTrue="1" operator="equal">
      <formula>"þ"</formula>
    </cfRule>
  </conditionalFormatting>
  <conditionalFormatting sqref="E28">
    <cfRule type="cellIs" dxfId="197" priority="125" stopIfTrue="1" operator="equal">
      <formula>"þ"</formula>
    </cfRule>
  </conditionalFormatting>
  <conditionalFormatting sqref="E28">
    <cfRule type="cellIs" dxfId="196" priority="124" stopIfTrue="1" operator="equal">
      <formula>"þ"</formula>
    </cfRule>
  </conditionalFormatting>
  <conditionalFormatting sqref="L17">
    <cfRule type="cellIs" dxfId="195" priority="123" stopIfTrue="1" operator="equal">
      <formula>"þ"</formula>
    </cfRule>
  </conditionalFormatting>
  <conditionalFormatting sqref="L17">
    <cfRule type="cellIs" dxfId="194" priority="122" stopIfTrue="1" operator="equal">
      <formula>"þ"</formula>
    </cfRule>
  </conditionalFormatting>
  <conditionalFormatting sqref="F14">
    <cfRule type="cellIs" dxfId="193" priority="121" stopIfTrue="1" operator="equal">
      <formula>"þ"</formula>
    </cfRule>
  </conditionalFormatting>
  <conditionalFormatting sqref="F14">
    <cfRule type="cellIs" dxfId="192" priority="120" stopIfTrue="1" operator="equal">
      <formula>"þ"</formula>
    </cfRule>
  </conditionalFormatting>
  <conditionalFormatting sqref="F14">
    <cfRule type="cellIs" dxfId="191" priority="119" stopIfTrue="1" operator="equal">
      <formula>"þ"</formula>
    </cfRule>
  </conditionalFormatting>
  <conditionalFormatting sqref="F14">
    <cfRule type="cellIs" dxfId="190" priority="118" stopIfTrue="1" operator="equal">
      <formula>"þ"</formula>
    </cfRule>
  </conditionalFormatting>
  <conditionalFormatting sqref="F14">
    <cfRule type="cellIs" dxfId="189" priority="117" stopIfTrue="1" operator="equal">
      <formula>"þ"</formula>
    </cfRule>
  </conditionalFormatting>
  <conditionalFormatting sqref="F14">
    <cfRule type="cellIs" dxfId="188" priority="116" stopIfTrue="1" operator="equal">
      <formula>"þ"</formula>
    </cfRule>
  </conditionalFormatting>
  <conditionalFormatting sqref="F14">
    <cfRule type="cellIs" dxfId="187" priority="115" stopIfTrue="1" operator="equal">
      <formula>"þ"</formula>
    </cfRule>
  </conditionalFormatting>
  <conditionalFormatting sqref="F14">
    <cfRule type="cellIs" dxfId="186" priority="114" stopIfTrue="1" operator="equal">
      <formula>"þ"</formula>
    </cfRule>
  </conditionalFormatting>
  <conditionalFormatting sqref="F14">
    <cfRule type="cellIs" dxfId="185" priority="113" stopIfTrue="1" operator="equal">
      <formula>"þ"</formula>
    </cfRule>
  </conditionalFormatting>
  <conditionalFormatting sqref="F14">
    <cfRule type="cellIs" dxfId="184" priority="112" stopIfTrue="1" operator="equal">
      <formula>"þ"</formula>
    </cfRule>
  </conditionalFormatting>
  <conditionalFormatting sqref="F14">
    <cfRule type="cellIs" dxfId="183" priority="111" stopIfTrue="1" operator="equal">
      <formula>"þ"</formula>
    </cfRule>
  </conditionalFormatting>
  <conditionalFormatting sqref="F14">
    <cfRule type="cellIs" dxfId="182" priority="110" stopIfTrue="1" operator="equal">
      <formula>"þ"</formula>
    </cfRule>
  </conditionalFormatting>
  <conditionalFormatting sqref="F14">
    <cfRule type="cellIs" dxfId="181" priority="109" stopIfTrue="1" operator="equal">
      <formula>"þ"</formula>
    </cfRule>
  </conditionalFormatting>
  <conditionalFormatting sqref="F14">
    <cfRule type="cellIs" dxfId="180" priority="108" stopIfTrue="1" operator="equal">
      <formula>"þ"</formula>
    </cfRule>
  </conditionalFormatting>
  <conditionalFormatting sqref="F14">
    <cfRule type="cellIs" dxfId="179" priority="107" stopIfTrue="1" operator="equal">
      <formula>"þ"</formula>
    </cfRule>
  </conditionalFormatting>
  <conditionalFormatting sqref="F14">
    <cfRule type="cellIs" dxfId="178" priority="106" stopIfTrue="1" operator="equal">
      <formula>"þ"</formula>
    </cfRule>
  </conditionalFormatting>
  <conditionalFormatting sqref="F14">
    <cfRule type="cellIs" dxfId="177" priority="105" stopIfTrue="1" operator="equal">
      <formula>"þ"</formula>
    </cfRule>
  </conditionalFormatting>
  <conditionalFormatting sqref="F14">
    <cfRule type="cellIs" dxfId="176" priority="104" stopIfTrue="1" operator="equal">
      <formula>"þ"</formula>
    </cfRule>
  </conditionalFormatting>
  <conditionalFormatting sqref="F14">
    <cfRule type="cellIs" dxfId="175" priority="103" stopIfTrue="1" operator="equal">
      <formula>"þ"</formula>
    </cfRule>
  </conditionalFormatting>
  <conditionalFormatting sqref="F14">
    <cfRule type="cellIs" dxfId="174" priority="102" stopIfTrue="1" operator="equal">
      <formula>"þ"</formula>
    </cfRule>
  </conditionalFormatting>
  <conditionalFormatting sqref="F14">
    <cfRule type="cellIs" dxfId="173" priority="101" stopIfTrue="1" operator="equal">
      <formula>"þ"</formula>
    </cfRule>
  </conditionalFormatting>
  <conditionalFormatting sqref="F14">
    <cfRule type="cellIs" dxfId="172" priority="100" stopIfTrue="1" operator="equal">
      <formula>"þ"</formula>
    </cfRule>
  </conditionalFormatting>
  <conditionalFormatting sqref="F14">
    <cfRule type="cellIs" dxfId="171" priority="99" stopIfTrue="1" operator="equal">
      <formula>"þ"</formula>
    </cfRule>
  </conditionalFormatting>
  <conditionalFormatting sqref="F14">
    <cfRule type="cellIs" dxfId="170" priority="98" stopIfTrue="1" operator="equal">
      <formula>"þ"</formula>
    </cfRule>
  </conditionalFormatting>
  <conditionalFormatting sqref="F14">
    <cfRule type="cellIs" dxfId="169" priority="97" stopIfTrue="1" operator="equal">
      <formula>"þ"</formula>
    </cfRule>
  </conditionalFormatting>
  <conditionalFormatting sqref="F14">
    <cfRule type="cellIs" dxfId="168" priority="96" stopIfTrue="1" operator="equal">
      <formula>"þ"</formula>
    </cfRule>
  </conditionalFormatting>
  <conditionalFormatting sqref="F14">
    <cfRule type="cellIs" dxfId="167" priority="95" stopIfTrue="1" operator="equal">
      <formula>"þ"</formula>
    </cfRule>
  </conditionalFormatting>
  <conditionalFormatting sqref="F14">
    <cfRule type="cellIs" dxfId="166" priority="94" stopIfTrue="1" operator="equal">
      <formula>"þ"</formula>
    </cfRule>
  </conditionalFormatting>
  <conditionalFormatting sqref="F14">
    <cfRule type="cellIs" dxfId="165" priority="93" stopIfTrue="1" operator="equal">
      <formula>"þ"</formula>
    </cfRule>
  </conditionalFormatting>
  <conditionalFormatting sqref="F14">
    <cfRule type="cellIs" dxfId="164" priority="92" stopIfTrue="1" operator="equal">
      <formula>"þ"</formula>
    </cfRule>
  </conditionalFormatting>
  <conditionalFormatting sqref="F14">
    <cfRule type="cellIs" dxfId="163" priority="91" stopIfTrue="1" operator="equal">
      <formula>"þ"</formula>
    </cfRule>
  </conditionalFormatting>
  <conditionalFormatting sqref="F14">
    <cfRule type="cellIs" dxfId="162" priority="90" stopIfTrue="1" operator="equal">
      <formula>"þ"</formula>
    </cfRule>
  </conditionalFormatting>
  <conditionalFormatting sqref="F14">
    <cfRule type="cellIs" dxfId="161" priority="89" stopIfTrue="1" operator="equal">
      <formula>"þ"</formula>
    </cfRule>
  </conditionalFormatting>
  <conditionalFormatting sqref="F14">
    <cfRule type="cellIs" dxfId="160" priority="88" stopIfTrue="1" operator="equal">
      <formula>"þ"</formula>
    </cfRule>
  </conditionalFormatting>
  <conditionalFormatting sqref="F14">
    <cfRule type="cellIs" dxfId="159" priority="87" stopIfTrue="1" operator="equal">
      <formula>"þ"</formula>
    </cfRule>
  </conditionalFormatting>
  <conditionalFormatting sqref="F14">
    <cfRule type="cellIs" dxfId="158" priority="86" stopIfTrue="1" operator="equal">
      <formula>"þ"</formula>
    </cfRule>
  </conditionalFormatting>
  <conditionalFormatting sqref="F14">
    <cfRule type="cellIs" dxfId="157" priority="85" stopIfTrue="1" operator="equal">
      <formula>"þ"</formula>
    </cfRule>
  </conditionalFormatting>
  <conditionalFormatting sqref="F14">
    <cfRule type="cellIs" dxfId="156" priority="84" stopIfTrue="1" operator="equal">
      <formula>"þ"</formula>
    </cfRule>
  </conditionalFormatting>
  <conditionalFormatting sqref="F14">
    <cfRule type="cellIs" dxfId="155" priority="83" stopIfTrue="1" operator="equal">
      <formula>"þ"</formula>
    </cfRule>
  </conditionalFormatting>
  <conditionalFormatting sqref="F14">
    <cfRule type="cellIs" dxfId="154" priority="82" stopIfTrue="1" operator="equal">
      <formula>"þ"</formula>
    </cfRule>
  </conditionalFormatting>
  <conditionalFormatting sqref="F14">
    <cfRule type="cellIs" dxfId="153" priority="81" stopIfTrue="1" operator="equal">
      <formula>"þ"</formula>
    </cfRule>
  </conditionalFormatting>
  <conditionalFormatting sqref="F14">
    <cfRule type="cellIs" dxfId="152" priority="80" stopIfTrue="1" operator="equal">
      <formula>"þ"</formula>
    </cfRule>
  </conditionalFormatting>
  <conditionalFormatting sqref="F14">
    <cfRule type="cellIs" dxfId="151" priority="79" stopIfTrue="1" operator="equal">
      <formula>"þ"</formula>
    </cfRule>
  </conditionalFormatting>
  <conditionalFormatting sqref="F14">
    <cfRule type="cellIs" dxfId="150" priority="78" stopIfTrue="1" operator="equal">
      <formula>"þ"</formula>
    </cfRule>
  </conditionalFormatting>
  <conditionalFormatting sqref="F14">
    <cfRule type="cellIs" dxfId="149" priority="77" stopIfTrue="1" operator="equal">
      <formula>"þ"</formula>
    </cfRule>
  </conditionalFormatting>
  <conditionalFormatting sqref="F14">
    <cfRule type="cellIs" dxfId="148" priority="76" stopIfTrue="1" operator="equal">
      <formula>"þ"</formula>
    </cfRule>
  </conditionalFormatting>
  <conditionalFormatting sqref="F14">
    <cfRule type="cellIs" dxfId="147" priority="75" stopIfTrue="1" operator="equal">
      <formula>"þ"</formula>
    </cfRule>
  </conditionalFormatting>
  <conditionalFormatting sqref="F14">
    <cfRule type="cellIs" dxfId="146" priority="74" stopIfTrue="1" operator="equal">
      <formula>"þ"</formula>
    </cfRule>
  </conditionalFormatting>
  <conditionalFormatting sqref="F14">
    <cfRule type="cellIs" dxfId="145" priority="73" stopIfTrue="1" operator="equal">
      <formula>"þ"</formula>
    </cfRule>
  </conditionalFormatting>
  <conditionalFormatting sqref="F14">
    <cfRule type="cellIs" dxfId="144" priority="72" stopIfTrue="1" operator="equal">
      <formula>"þ"</formula>
    </cfRule>
  </conditionalFormatting>
  <conditionalFormatting sqref="L14">
    <cfRule type="cellIs" dxfId="143" priority="71" stopIfTrue="1" operator="equal">
      <formula>"þ"</formula>
    </cfRule>
  </conditionalFormatting>
  <conditionalFormatting sqref="L14">
    <cfRule type="cellIs" dxfId="142" priority="70" stopIfTrue="1" operator="equal">
      <formula>"þ"</formula>
    </cfRule>
  </conditionalFormatting>
  <conditionalFormatting sqref="L14">
    <cfRule type="cellIs" dxfId="141" priority="69" stopIfTrue="1" operator="equal">
      <formula>"þ"</formula>
    </cfRule>
  </conditionalFormatting>
  <conditionalFormatting sqref="L14">
    <cfRule type="cellIs" dxfId="140" priority="68" stopIfTrue="1" operator="equal">
      <formula>"þ"</formula>
    </cfRule>
  </conditionalFormatting>
  <conditionalFormatting sqref="L18">
    <cfRule type="cellIs" dxfId="139" priority="67" stopIfTrue="1" operator="equal">
      <formula>"þ"</formula>
    </cfRule>
  </conditionalFormatting>
  <conditionalFormatting sqref="L18">
    <cfRule type="cellIs" dxfId="138" priority="66" stopIfTrue="1" operator="equal">
      <formula>"þ"</formula>
    </cfRule>
  </conditionalFormatting>
  <conditionalFormatting sqref="E26">
    <cfRule type="cellIs" dxfId="137" priority="65" stopIfTrue="1" operator="equal">
      <formula>"þ"</formula>
    </cfRule>
  </conditionalFormatting>
  <conditionalFormatting sqref="E26">
    <cfRule type="cellIs" dxfId="136" priority="64" stopIfTrue="1" operator="equal">
      <formula>"þ"</formula>
    </cfRule>
  </conditionalFormatting>
  <conditionalFormatting sqref="E26">
    <cfRule type="cellIs" dxfId="135" priority="63" stopIfTrue="1" operator="equal">
      <formula>"þ"</formula>
    </cfRule>
  </conditionalFormatting>
  <conditionalFormatting sqref="E26">
    <cfRule type="cellIs" dxfId="134" priority="62" stopIfTrue="1" operator="equal">
      <formula>"þ"</formula>
    </cfRule>
  </conditionalFormatting>
  <conditionalFormatting sqref="E26">
    <cfRule type="cellIs" dxfId="133" priority="61" stopIfTrue="1" operator="equal">
      <formula>"þ"</formula>
    </cfRule>
  </conditionalFormatting>
  <conditionalFormatting sqref="E26">
    <cfRule type="cellIs" dxfId="132" priority="60" stopIfTrue="1" operator="equal">
      <formula>"þ"</formula>
    </cfRule>
  </conditionalFormatting>
  <conditionalFormatting sqref="E26">
    <cfRule type="cellIs" dxfId="131" priority="59" stopIfTrue="1" operator="equal">
      <formula>"þ"</formula>
    </cfRule>
  </conditionalFormatting>
  <conditionalFormatting sqref="E26">
    <cfRule type="cellIs" dxfId="130" priority="58" stopIfTrue="1" operator="equal">
      <formula>"þ"</formula>
    </cfRule>
  </conditionalFormatting>
  <conditionalFormatting sqref="E26">
    <cfRule type="cellIs" dxfId="129" priority="57" stopIfTrue="1" operator="equal">
      <formula>"þ"</formula>
    </cfRule>
  </conditionalFormatting>
  <conditionalFormatting sqref="E26">
    <cfRule type="cellIs" dxfId="128" priority="56" stopIfTrue="1" operator="equal">
      <formula>"þ"</formula>
    </cfRule>
  </conditionalFormatting>
  <conditionalFormatting sqref="E26">
    <cfRule type="cellIs" dxfId="127" priority="55" stopIfTrue="1" operator="equal">
      <formula>"þ"</formula>
    </cfRule>
  </conditionalFormatting>
  <conditionalFormatting sqref="L26">
    <cfRule type="cellIs" dxfId="126" priority="54" stopIfTrue="1" operator="equal">
      <formula>"þ"</formula>
    </cfRule>
  </conditionalFormatting>
  <conditionalFormatting sqref="L26">
    <cfRule type="cellIs" dxfId="125" priority="53" stopIfTrue="1" operator="equal">
      <formula>"þ"</formula>
    </cfRule>
  </conditionalFormatting>
  <conditionalFormatting sqref="F5">
    <cfRule type="cellIs" dxfId="124" priority="52" stopIfTrue="1" operator="equal">
      <formula>"þ"</formula>
    </cfRule>
  </conditionalFormatting>
  <conditionalFormatting sqref="F5">
    <cfRule type="cellIs" dxfId="123" priority="51" stopIfTrue="1" operator="equal">
      <formula>"þ"</formula>
    </cfRule>
  </conditionalFormatting>
  <conditionalFormatting sqref="F5">
    <cfRule type="cellIs" dxfId="122" priority="50" stopIfTrue="1" operator="equal">
      <formula>"þ"</formula>
    </cfRule>
  </conditionalFormatting>
  <conditionalFormatting sqref="F5">
    <cfRule type="cellIs" dxfId="121" priority="49" stopIfTrue="1" operator="equal">
      <formula>"þ"</formula>
    </cfRule>
  </conditionalFormatting>
  <conditionalFormatting sqref="F5">
    <cfRule type="cellIs" dxfId="120" priority="48" stopIfTrue="1" operator="equal">
      <formula>"þ"</formula>
    </cfRule>
  </conditionalFormatting>
  <conditionalFormatting sqref="F5">
    <cfRule type="cellIs" dxfId="119" priority="47" stopIfTrue="1" operator="equal">
      <formula>"þ"</formula>
    </cfRule>
  </conditionalFormatting>
  <conditionalFormatting sqref="F5">
    <cfRule type="cellIs" dxfId="118" priority="46" stopIfTrue="1" operator="equal">
      <formula>"þ"</formula>
    </cfRule>
  </conditionalFormatting>
  <conditionalFormatting sqref="F5">
    <cfRule type="cellIs" dxfId="117" priority="45" stopIfTrue="1" operator="equal">
      <formula>"þ"</formula>
    </cfRule>
  </conditionalFormatting>
  <conditionalFormatting sqref="F5">
    <cfRule type="cellIs" dxfId="116" priority="44" stopIfTrue="1" operator="equal">
      <formula>"þ"</formula>
    </cfRule>
  </conditionalFormatting>
  <conditionalFormatting sqref="F5">
    <cfRule type="cellIs" dxfId="115" priority="43" stopIfTrue="1" operator="equal">
      <formula>"þ"</formula>
    </cfRule>
  </conditionalFormatting>
  <conditionalFormatting sqref="F5">
    <cfRule type="cellIs" dxfId="114" priority="42" stopIfTrue="1" operator="equal">
      <formula>"þ"</formula>
    </cfRule>
  </conditionalFormatting>
  <conditionalFormatting sqref="F5">
    <cfRule type="cellIs" dxfId="113" priority="41" stopIfTrue="1" operator="equal">
      <formula>"þ"</formula>
    </cfRule>
  </conditionalFormatting>
  <conditionalFormatting sqref="F5">
    <cfRule type="cellIs" dxfId="112" priority="40" stopIfTrue="1" operator="equal">
      <formula>"þ"</formula>
    </cfRule>
  </conditionalFormatting>
  <conditionalFormatting sqref="F5">
    <cfRule type="cellIs" dxfId="111" priority="39" stopIfTrue="1" operator="equal">
      <formula>"þ"</formula>
    </cfRule>
  </conditionalFormatting>
  <conditionalFormatting sqref="F5">
    <cfRule type="cellIs" dxfId="110" priority="38" stopIfTrue="1" operator="equal">
      <formula>"þ"</formula>
    </cfRule>
  </conditionalFormatting>
  <conditionalFormatting sqref="F5">
    <cfRule type="cellIs" dxfId="109" priority="37" stopIfTrue="1" operator="equal">
      <formula>"þ"</formula>
    </cfRule>
  </conditionalFormatting>
  <conditionalFormatting sqref="E5">
    <cfRule type="cellIs" dxfId="108" priority="36" stopIfTrue="1" operator="equal">
      <formula>"þ"</formula>
    </cfRule>
  </conditionalFormatting>
  <conditionalFormatting sqref="E5">
    <cfRule type="cellIs" dxfId="107" priority="35" stopIfTrue="1" operator="equal">
      <formula>"þ"</formula>
    </cfRule>
  </conditionalFormatting>
  <conditionalFormatting sqref="E5">
    <cfRule type="cellIs" dxfId="106" priority="34" stopIfTrue="1" operator="equal">
      <formula>"þ"</formula>
    </cfRule>
  </conditionalFormatting>
  <conditionalFormatting sqref="E5">
    <cfRule type="cellIs" dxfId="105" priority="33" stopIfTrue="1" operator="equal">
      <formula>"þ"</formula>
    </cfRule>
  </conditionalFormatting>
  <conditionalFormatting sqref="E5">
    <cfRule type="cellIs" dxfId="104" priority="32" stopIfTrue="1" operator="equal">
      <formula>"þ"</formula>
    </cfRule>
  </conditionalFormatting>
  <conditionalFormatting sqref="E5">
    <cfRule type="cellIs" dxfId="103" priority="31" stopIfTrue="1" operator="equal">
      <formula>"þ"</formula>
    </cfRule>
  </conditionalFormatting>
  <conditionalFormatting sqref="E5">
    <cfRule type="cellIs" dxfId="102" priority="30" stopIfTrue="1" operator="equal">
      <formula>"þ"</formula>
    </cfRule>
  </conditionalFormatting>
  <conditionalFormatting sqref="E5">
    <cfRule type="cellIs" dxfId="101" priority="29" stopIfTrue="1" operator="equal">
      <formula>"þ"</formula>
    </cfRule>
  </conditionalFormatting>
  <conditionalFormatting sqref="E5">
    <cfRule type="cellIs" dxfId="100" priority="28" stopIfTrue="1" operator="equal">
      <formula>"þ"</formula>
    </cfRule>
  </conditionalFormatting>
  <conditionalFormatting sqref="E5">
    <cfRule type="cellIs" dxfId="99" priority="27" stopIfTrue="1" operator="equal">
      <formula>"þ"</formula>
    </cfRule>
  </conditionalFormatting>
  <conditionalFormatting sqref="E5">
    <cfRule type="cellIs" dxfId="98" priority="26" stopIfTrue="1" operator="equal">
      <formula>"þ"</formula>
    </cfRule>
  </conditionalFormatting>
  <conditionalFormatting sqref="E5">
    <cfRule type="cellIs" dxfId="97" priority="25" stopIfTrue="1" operator="equal">
      <formula>"þ"</formula>
    </cfRule>
  </conditionalFormatting>
  <conditionalFormatting sqref="E5">
    <cfRule type="cellIs" dxfId="96" priority="24" stopIfTrue="1" operator="equal">
      <formula>"þ"</formula>
    </cfRule>
  </conditionalFormatting>
  <conditionalFormatting sqref="E5">
    <cfRule type="cellIs" dxfId="95" priority="23" stopIfTrue="1" operator="equal">
      <formula>"þ"</formula>
    </cfRule>
  </conditionalFormatting>
  <conditionalFormatting sqref="E5">
    <cfRule type="cellIs" dxfId="94" priority="22" stopIfTrue="1" operator="equal">
      <formula>"þ"</formula>
    </cfRule>
  </conditionalFormatting>
  <conditionalFormatting sqref="E5">
    <cfRule type="cellIs" dxfId="93" priority="21" stopIfTrue="1" operator="equal">
      <formula>"þ"</formula>
    </cfRule>
  </conditionalFormatting>
  <conditionalFormatting sqref="G5">
    <cfRule type="cellIs" dxfId="92" priority="20" stopIfTrue="1" operator="equal">
      <formula>"þ"</formula>
    </cfRule>
  </conditionalFormatting>
  <conditionalFormatting sqref="G5">
    <cfRule type="cellIs" dxfId="91" priority="19" stopIfTrue="1" operator="equal">
      <formula>"þ"</formula>
    </cfRule>
  </conditionalFormatting>
  <conditionalFormatting sqref="G5">
    <cfRule type="cellIs" dxfId="90" priority="18" stopIfTrue="1" operator="equal">
      <formula>"þ"</formula>
    </cfRule>
  </conditionalFormatting>
  <conditionalFormatting sqref="G5">
    <cfRule type="cellIs" dxfId="89" priority="17" stopIfTrue="1" operator="equal">
      <formula>"þ"</formula>
    </cfRule>
  </conditionalFormatting>
  <conditionalFormatting sqref="G5">
    <cfRule type="cellIs" dxfId="88" priority="16" stopIfTrue="1" operator="equal">
      <formula>"þ"</formula>
    </cfRule>
  </conditionalFormatting>
  <conditionalFormatting sqref="G5">
    <cfRule type="cellIs" dxfId="87" priority="15" stopIfTrue="1" operator="equal">
      <formula>"þ"</formula>
    </cfRule>
  </conditionalFormatting>
  <conditionalFormatting sqref="G5">
    <cfRule type="cellIs" dxfId="86" priority="14" stopIfTrue="1" operator="equal">
      <formula>"þ"</formula>
    </cfRule>
  </conditionalFormatting>
  <conditionalFormatting sqref="G5">
    <cfRule type="cellIs" dxfId="85" priority="13" stopIfTrue="1" operator="equal">
      <formula>"þ"</formula>
    </cfRule>
  </conditionalFormatting>
  <conditionalFormatting sqref="G5">
    <cfRule type="cellIs" dxfId="84" priority="12" stopIfTrue="1" operator="equal">
      <formula>"þ"</formula>
    </cfRule>
  </conditionalFormatting>
  <conditionalFormatting sqref="G5">
    <cfRule type="cellIs" dxfId="83" priority="11" stopIfTrue="1" operator="equal">
      <formula>"þ"</formula>
    </cfRule>
  </conditionalFormatting>
  <conditionalFormatting sqref="G5">
    <cfRule type="cellIs" dxfId="82" priority="10" stopIfTrue="1" operator="equal">
      <formula>"þ"</formula>
    </cfRule>
  </conditionalFormatting>
  <conditionalFormatting sqref="G5">
    <cfRule type="cellIs" dxfId="81" priority="9" stopIfTrue="1" operator="equal">
      <formula>"þ"</formula>
    </cfRule>
  </conditionalFormatting>
  <conditionalFormatting sqref="G5">
    <cfRule type="cellIs" dxfId="80" priority="8" stopIfTrue="1" operator="equal">
      <formula>"þ"</formula>
    </cfRule>
  </conditionalFormatting>
  <conditionalFormatting sqref="G5">
    <cfRule type="cellIs" dxfId="79" priority="7" stopIfTrue="1" operator="equal">
      <formula>"þ"</formula>
    </cfRule>
  </conditionalFormatting>
  <conditionalFormatting sqref="G5">
    <cfRule type="cellIs" dxfId="78" priority="6" stopIfTrue="1" operator="equal">
      <formula>"þ"</formula>
    </cfRule>
  </conditionalFormatting>
  <conditionalFormatting sqref="G5">
    <cfRule type="cellIs" dxfId="77" priority="5" stopIfTrue="1" operator="equal">
      <formula>"þ"</formula>
    </cfRule>
  </conditionalFormatting>
  <conditionalFormatting sqref="L5">
    <cfRule type="cellIs" dxfId="76" priority="4" stopIfTrue="1" operator="equal">
      <formula>"þ"</formula>
    </cfRule>
  </conditionalFormatting>
  <conditionalFormatting sqref="L5">
    <cfRule type="cellIs" dxfId="75" priority="3" stopIfTrue="1" operator="equal">
      <formula>"þ"</formula>
    </cfRule>
  </conditionalFormatting>
  <conditionalFormatting sqref="L5">
    <cfRule type="cellIs" dxfId="74" priority="2" stopIfTrue="1" operator="equal">
      <formula>"þ"</formula>
    </cfRule>
  </conditionalFormatting>
  <conditionalFormatting sqref="L5">
    <cfRule type="cellIs" dxfId="73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8" bestFit="1" customWidth="1"/>
    <col min="2" max="2" width="20" style="48" bestFit="1" customWidth="1"/>
    <col min="3" max="3" width="24.69921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3.5" style="43" bestFit="1" customWidth="1"/>
    <col min="16" max="16384" width="8.796875" style="43"/>
  </cols>
  <sheetData>
    <row r="1" spans="1:15" ht="31.8" thickBot="1" x14ac:dyDescent="0.35">
      <c r="A1" s="171" t="s">
        <v>0</v>
      </c>
      <c r="B1" s="172" t="s">
        <v>34</v>
      </c>
      <c r="C1" s="172" t="s">
        <v>35</v>
      </c>
      <c r="D1" s="124" t="s">
        <v>90</v>
      </c>
      <c r="E1" s="126" t="s">
        <v>36</v>
      </c>
      <c r="F1" s="125" t="s">
        <v>89</v>
      </c>
      <c r="G1" s="124" t="s">
        <v>88</v>
      </c>
      <c r="H1" s="123" t="s">
        <v>37</v>
      </c>
      <c r="I1" s="123" t="s">
        <v>38</v>
      </c>
      <c r="J1" s="123" t="s">
        <v>87</v>
      </c>
      <c r="K1" s="122" t="s">
        <v>3</v>
      </c>
      <c r="L1" s="123" t="s">
        <v>25</v>
      </c>
      <c r="M1" s="121" t="s">
        <v>84</v>
      </c>
      <c r="N1" s="123" t="s">
        <v>83</v>
      </c>
      <c r="O1" s="120" t="s">
        <v>86</v>
      </c>
    </row>
    <row r="2" spans="1:15" x14ac:dyDescent="0.3">
      <c r="A2" s="167" t="s">
        <v>130</v>
      </c>
      <c r="B2" s="44" t="s">
        <v>135</v>
      </c>
      <c r="C2" s="44" t="s">
        <v>136</v>
      </c>
      <c r="D2" s="119" t="s">
        <v>80</v>
      </c>
      <c r="E2" s="118">
        <v>40</v>
      </c>
      <c r="F2" s="165">
        <v>0</v>
      </c>
      <c r="G2" s="117">
        <v>3</v>
      </c>
      <c r="H2" s="44">
        <v>0</v>
      </c>
      <c r="I2" s="44">
        <v>0</v>
      </c>
      <c r="J2" s="44">
        <f t="shared" ref="J2:J3" si="0">IF(D2="þ",SUM(E2,G2:I2),SUM(E2,F2,H2,I2))</f>
        <v>40</v>
      </c>
      <c r="K2" s="45">
        <f t="shared" ref="K2:K4" ca="1" si="1">RANDBETWEEN(1,20)</f>
        <v>8</v>
      </c>
      <c r="L2" s="44">
        <f t="shared" ref="L2:L3" ca="1" si="2">SUM(J2:K2)</f>
        <v>48</v>
      </c>
      <c r="M2" s="67">
        <v>20</v>
      </c>
      <c r="N2" s="70" t="str">
        <f t="shared" ref="N2:N3" ca="1" si="3">IF(K2&gt;(M2-1),"þ","ý")</f>
        <v>ý</v>
      </c>
      <c r="O2" s="44"/>
    </row>
    <row r="3" spans="1:15" x14ac:dyDescent="0.3">
      <c r="A3" s="167" t="s">
        <v>130</v>
      </c>
      <c r="B3" s="44" t="s">
        <v>138</v>
      </c>
      <c r="C3" s="44" t="s">
        <v>137</v>
      </c>
      <c r="D3" s="119" t="s">
        <v>80</v>
      </c>
      <c r="E3" s="118">
        <v>40</v>
      </c>
      <c r="F3" s="165">
        <v>-4</v>
      </c>
      <c r="G3" s="117">
        <v>3</v>
      </c>
      <c r="H3" s="44">
        <v>0</v>
      </c>
      <c r="I3" s="44">
        <v>0</v>
      </c>
      <c r="J3" s="44">
        <f t="shared" si="0"/>
        <v>36</v>
      </c>
      <c r="K3" s="45">
        <f t="shared" ca="1" si="1"/>
        <v>7</v>
      </c>
      <c r="L3" s="44">
        <f t="shared" ca="1" si="2"/>
        <v>43</v>
      </c>
      <c r="M3" s="67">
        <v>20</v>
      </c>
      <c r="N3" s="70" t="str">
        <f t="shared" ca="1" si="3"/>
        <v>ý</v>
      </c>
      <c r="O3" s="182"/>
    </row>
    <row r="4" spans="1:15" x14ac:dyDescent="0.3">
      <c r="A4" s="167" t="s">
        <v>130</v>
      </c>
      <c r="B4" s="44" t="s">
        <v>139</v>
      </c>
      <c r="C4" s="44" t="s">
        <v>137</v>
      </c>
      <c r="D4" s="119" t="s">
        <v>80</v>
      </c>
      <c r="E4" s="118">
        <v>40</v>
      </c>
      <c r="F4" s="165">
        <v>-4</v>
      </c>
      <c r="G4" s="117">
        <v>3</v>
      </c>
      <c r="H4" s="44">
        <v>0</v>
      </c>
      <c r="I4" s="44">
        <v>0</v>
      </c>
      <c r="J4" s="44">
        <f t="shared" ref="J4:J21" si="4">IF(D4="þ",SUM(E4,G4:I4),SUM(E4,F4,H4,I4))</f>
        <v>36</v>
      </c>
      <c r="K4" s="45">
        <f t="shared" ca="1" si="1"/>
        <v>19</v>
      </c>
      <c r="L4" s="44">
        <f t="shared" ref="L4:L21" ca="1" si="5">SUM(J4:K4)</f>
        <v>55</v>
      </c>
      <c r="M4" s="67">
        <v>20</v>
      </c>
      <c r="N4" s="70" t="str">
        <f t="shared" ref="N4:N21" ca="1" si="6">IF(K4&gt;(M4-1),"þ","ý")</f>
        <v>ý</v>
      </c>
      <c r="O4" s="182"/>
    </row>
    <row r="5" spans="1:15" x14ac:dyDescent="0.3">
      <c r="A5" s="167" t="s">
        <v>130</v>
      </c>
      <c r="B5" s="44" t="s">
        <v>141</v>
      </c>
      <c r="C5" s="44" t="s">
        <v>140</v>
      </c>
      <c r="D5" s="119" t="s">
        <v>80</v>
      </c>
      <c r="E5" s="118">
        <v>40</v>
      </c>
      <c r="F5" s="165">
        <v>-5</v>
      </c>
      <c r="G5" s="117">
        <v>3</v>
      </c>
      <c r="H5" s="44">
        <v>0</v>
      </c>
      <c r="I5" s="44">
        <v>0</v>
      </c>
      <c r="J5" s="44">
        <f t="shared" si="4"/>
        <v>35</v>
      </c>
      <c r="K5" s="45">
        <f t="shared" ref="K5:K31" ca="1" si="7">RANDBETWEEN(1,20)</f>
        <v>2</v>
      </c>
      <c r="L5" s="44">
        <f t="shared" ca="1" si="5"/>
        <v>37</v>
      </c>
      <c r="M5" s="67">
        <v>20</v>
      </c>
      <c r="N5" s="70" t="str">
        <f t="shared" ca="1" si="6"/>
        <v>ý</v>
      </c>
      <c r="O5" s="44"/>
    </row>
    <row r="6" spans="1:15" x14ac:dyDescent="0.3">
      <c r="A6" s="167" t="s">
        <v>130</v>
      </c>
      <c r="B6" s="44" t="s">
        <v>142</v>
      </c>
      <c r="C6" s="44" t="s">
        <v>140</v>
      </c>
      <c r="D6" s="119" t="s">
        <v>80</v>
      </c>
      <c r="E6" s="118">
        <v>40</v>
      </c>
      <c r="F6" s="165">
        <v>-5</v>
      </c>
      <c r="G6" s="117">
        <v>3</v>
      </c>
      <c r="H6" s="44">
        <v>0</v>
      </c>
      <c r="I6" s="44">
        <v>0</v>
      </c>
      <c r="J6" s="44">
        <f t="shared" si="4"/>
        <v>35</v>
      </c>
      <c r="K6" s="45">
        <f t="shared" ca="1" si="7"/>
        <v>6</v>
      </c>
      <c r="L6" s="44">
        <f t="shared" ca="1" si="5"/>
        <v>41</v>
      </c>
      <c r="M6" s="67">
        <v>20</v>
      </c>
      <c r="N6" s="70" t="str">
        <f t="shared" ca="1" si="6"/>
        <v>ý</v>
      </c>
      <c r="O6" s="44"/>
    </row>
    <row r="7" spans="1:15" x14ac:dyDescent="0.3">
      <c r="A7" s="167" t="s">
        <v>130</v>
      </c>
      <c r="B7" s="44" t="s">
        <v>143</v>
      </c>
      <c r="C7" s="44" t="s">
        <v>144</v>
      </c>
      <c r="D7" s="119" t="s">
        <v>80</v>
      </c>
      <c r="E7" s="118">
        <v>40</v>
      </c>
      <c r="F7" s="165">
        <v>-5</v>
      </c>
      <c r="G7" s="117">
        <v>3</v>
      </c>
      <c r="H7" s="44">
        <v>0</v>
      </c>
      <c r="I7" s="44">
        <v>0</v>
      </c>
      <c r="J7" s="44">
        <f t="shared" si="4"/>
        <v>35</v>
      </c>
      <c r="K7" s="45">
        <f t="shared" ca="1" si="7"/>
        <v>3</v>
      </c>
      <c r="L7" s="44">
        <f t="shared" ca="1" si="5"/>
        <v>38</v>
      </c>
      <c r="M7" s="67">
        <v>20</v>
      </c>
      <c r="N7" s="70" t="str">
        <f t="shared" ca="1" si="6"/>
        <v>ý</v>
      </c>
      <c r="O7" s="44"/>
    </row>
    <row r="8" spans="1:15" x14ac:dyDescent="0.3">
      <c r="A8" s="167" t="s">
        <v>130</v>
      </c>
      <c r="B8" s="44" t="s">
        <v>146</v>
      </c>
      <c r="C8" s="44" t="s">
        <v>149</v>
      </c>
      <c r="D8" s="199" t="s">
        <v>148</v>
      </c>
      <c r="E8" s="193"/>
      <c r="F8" s="194"/>
      <c r="G8" s="194"/>
      <c r="H8" s="194"/>
      <c r="I8" s="194"/>
      <c r="J8" s="194"/>
      <c r="K8" s="195"/>
      <c r="L8" s="194"/>
      <c r="M8" s="194"/>
      <c r="N8" s="196"/>
      <c r="O8" s="197"/>
    </row>
    <row r="9" spans="1:15" x14ac:dyDescent="0.3">
      <c r="A9" s="167" t="s">
        <v>130</v>
      </c>
      <c r="B9" s="44" t="s">
        <v>147</v>
      </c>
      <c r="C9" s="44" t="s">
        <v>151</v>
      </c>
      <c r="D9" s="199" t="s">
        <v>150</v>
      </c>
      <c r="E9" s="193"/>
      <c r="F9" s="194"/>
      <c r="G9" s="194"/>
      <c r="H9" s="194"/>
      <c r="I9" s="194"/>
      <c r="J9" s="194"/>
      <c r="K9" s="195"/>
      <c r="L9" s="194"/>
      <c r="M9" s="194"/>
      <c r="N9" s="196"/>
      <c r="O9" s="198"/>
    </row>
    <row r="10" spans="1:15" x14ac:dyDescent="0.3">
      <c r="A10" s="168" t="s">
        <v>130</v>
      </c>
      <c r="B10" s="46" t="s">
        <v>134</v>
      </c>
      <c r="C10" s="46" t="s">
        <v>134</v>
      </c>
      <c r="D10" s="116" t="s">
        <v>80</v>
      </c>
      <c r="E10" s="115">
        <v>40</v>
      </c>
      <c r="F10" s="161">
        <v>10</v>
      </c>
      <c r="G10" s="114">
        <v>3</v>
      </c>
      <c r="H10" s="46">
        <v>0</v>
      </c>
      <c r="I10" s="46">
        <v>0</v>
      </c>
      <c r="J10" s="46">
        <f t="shared" si="4"/>
        <v>50</v>
      </c>
      <c r="K10" s="47">
        <f t="shared" ca="1" si="7"/>
        <v>11</v>
      </c>
      <c r="L10" s="46">
        <f t="shared" ca="1" si="5"/>
        <v>61</v>
      </c>
      <c r="M10" s="68">
        <v>20</v>
      </c>
      <c r="N10" s="69" t="str">
        <f t="shared" ca="1" si="6"/>
        <v>ý</v>
      </c>
      <c r="O10" s="46"/>
    </row>
    <row r="11" spans="1:15" x14ac:dyDescent="0.3">
      <c r="A11" s="167" t="s">
        <v>213</v>
      </c>
      <c r="B11" s="44" t="s">
        <v>135</v>
      </c>
      <c r="C11" s="44" t="s">
        <v>214</v>
      </c>
      <c r="D11" s="119" t="s">
        <v>80</v>
      </c>
      <c r="E11" s="118">
        <v>24</v>
      </c>
      <c r="F11" s="165">
        <v>0</v>
      </c>
      <c r="G11" s="117">
        <v>0</v>
      </c>
      <c r="H11" s="44">
        <v>0</v>
      </c>
      <c r="I11" s="44">
        <v>0</v>
      </c>
      <c r="J11" s="44">
        <f t="shared" ref="J11:J19" si="8">IF(D11="þ",SUM(E11,G11:I11),SUM(E11,F11,H11,I11))</f>
        <v>24</v>
      </c>
      <c r="K11" s="45">
        <f t="shared" ca="1" si="7"/>
        <v>8</v>
      </c>
      <c r="L11" s="44">
        <f t="shared" ref="L11:L19" ca="1" si="9">SUM(J11:K11)</f>
        <v>32</v>
      </c>
      <c r="M11" s="67">
        <v>20</v>
      </c>
      <c r="N11" s="70" t="str">
        <f t="shared" ref="N11:N19" ca="1" si="10">IF(K11&gt;(M11-1),"þ","ý")</f>
        <v>ý</v>
      </c>
      <c r="O11" s="44"/>
    </row>
    <row r="12" spans="1:15" x14ac:dyDescent="0.3">
      <c r="A12" s="167" t="s">
        <v>213</v>
      </c>
      <c r="B12" s="44" t="s">
        <v>138</v>
      </c>
      <c r="C12" s="44" t="s">
        <v>215</v>
      </c>
      <c r="D12" s="119" t="s">
        <v>80</v>
      </c>
      <c r="E12" s="118">
        <v>19</v>
      </c>
      <c r="F12" s="165">
        <v>0</v>
      </c>
      <c r="G12" s="117">
        <v>0</v>
      </c>
      <c r="H12" s="44">
        <v>0</v>
      </c>
      <c r="I12" s="44">
        <v>0</v>
      </c>
      <c r="J12" s="44">
        <f t="shared" si="8"/>
        <v>19</v>
      </c>
      <c r="K12" s="45">
        <f t="shared" ca="1" si="7"/>
        <v>12</v>
      </c>
      <c r="L12" s="44">
        <f t="shared" ca="1" si="9"/>
        <v>31</v>
      </c>
      <c r="M12" s="67">
        <v>20</v>
      </c>
      <c r="N12" s="70" t="str">
        <f t="shared" ca="1" si="10"/>
        <v>ý</v>
      </c>
      <c r="O12" s="44"/>
    </row>
    <row r="13" spans="1:15" x14ac:dyDescent="0.3">
      <c r="A13" s="167" t="s">
        <v>213</v>
      </c>
      <c r="B13" s="44" t="s">
        <v>139</v>
      </c>
      <c r="C13" s="44" t="s">
        <v>215</v>
      </c>
      <c r="D13" s="119" t="s">
        <v>80</v>
      </c>
      <c r="E13" s="118">
        <v>19</v>
      </c>
      <c r="F13" s="165">
        <v>0</v>
      </c>
      <c r="G13" s="117">
        <v>0</v>
      </c>
      <c r="H13" s="44">
        <v>0</v>
      </c>
      <c r="I13" s="44">
        <v>0</v>
      </c>
      <c r="J13" s="44">
        <f t="shared" si="8"/>
        <v>19</v>
      </c>
      <c r="K13" s="45">
        <f t="shared" ca="1" si="7"/>
        <v>1</v>
      </c>
      <c r="L13" s="44">
        <f t="shared" ca="1" si="9"/>
        <v>20</v>
      </c>
      <c r="M13" s="67">
        <v>20</v>
      </c>
      <c r="N13" s="70" t="str">
        <f t="shared" ca="1" si="10"/>
        <v>ý</v>
      </c>
      <c r="O13" s="44"/>
    </row>
    <row r="14" spans="1:15" x14ac:dyDescent="0.3">
      <c r="A14" s="167" t="s">
        <v>213</v>
      </c>
      <c r="B14" s="44" t="s">
        <v>141</v>
      </c>
      <c r="C14" s="44" t="s">
        <v>216</v>
      </c>
      <c r="D14" s="119" t="s">
        <v>80</v>
      </c>
      <c r="E14" s="118">
        <v>19</v>
      </c>
      <c r="F14" s="165">
        <v>0</v>
      </c>
      <c r="G14" s="117">
        <v>0</v>
      </c>
      <c r="H14" s="44">
        <v>0</v>
      </c>
      <c r="I14" s="44">
        <v>0</v>
      </c>
      <c r="J14" s="44">
        <f t="shared" si="8"/>
        <v>19</v>
      </c>
      <c r="K14" s="45">
        <f t="shared" ca="1" si="7"/>
        <v>2</v>
      </c>
      <c r="L14" s="44">
        <f t="shared" ca="1" si="9"/>
        <v>21</v>
      </c>
      <c r="M14" s="67">
        <v>20</v>
      </c>
      <c r="N14" s="70" t="str">
        <f t="shared" ca="1" si="10"/>
        <v>ý</v>
      </c>
      <c r="O14" s="44"/>
    </row>
    <row r="15" spans="1:15" x14ac:dyDescent="0.3">
      <c r="A15" s="167" t="s">
        <v>213</v>
      </c>
      <c r="B15" s="44" t="s">
        <v>142</v>
      </c>
      <c r="C15" s="44" t="s">
        <v>216</v>
      </c>
      <c r="D15" s="119" t="s">
        <v>80</v>
      </c>
      <c r="E15" s="118">
        <v>19</v>
      </c>
      <c r="F15" s="165">
        <v>0</v>
      </c>
      <c r="G15" s="117">
        <v>0</v>
      </c>
      <c r="H15" s="44">
        <v>0</v>
      </c>
      <c r="I15" s="44">
        <v>0</v>
      </c>
      <c r="J15" s="44">
        <f t="shared" si="8"/>
        <v>19</v>
      </c>
      <c r="K15" s="45">
        <f t="shared" ca="1" si="7"/>
        <v>11</v>
      </c>
      <c r="L15" s="44">
        <f t="shared" ca="1" si="9"/>
        <v>30</v>
      </c>
      <c r="M15" s="67">
        <v>20</v>
      </c>
      <c r="N15" s="70" t="str">
        <f t="shared" ca="1" si="10"/>
        <v>ý</v>
      </c>
      <c r="O15" s="44"/>
    </row>
    <row r="16" spans="1:15" x14ac:dyDescent="0.3">
      <c r="A16" s="167" t="s">
        <v>213</v>
      </c>
      <c r="B16" s="44" t="s">
        <v>143</v>
      </c>
      <c r="C16" s="44" t="s">
        <v>217</v>
      </c>
      <c r="D16" s="119" t="s">
        <v>80</v>
      </c>
      <c r="E16" s="118">
        <v>19</v>
      </c>
      <c r="F16" s="165">
        <v>0</v>
      </c>
      <c r="G16" s="117">
        <v>0</v>
      </c>
      <c r="H16" s="44">
        <v>0</v>
      </c>
      <c r="I16" s="44">
        <v>0</v>
      </c>
      <c r="J16" s="44">
        <f t="shared" si="8"/>
        <v>19</v>
      </c>
      <c r="K16" s="45">
        <f t="shared" ca="1" si="7"/>
        <v>2</v>
      </c>
      <c r="L16" s="44">
        <f t="shared" ca="1" si="9"/>
        <v>21</v>
      </c>
      <c r="M16" s="67">
        <v>20</v>
      </c>
      <c r="N16" s="70" t="str">
        <f t="shared" ca="1" si="10"/>
        <v>ý</v>
      </c>
      <c r="O16" s="44"/>
    </row>
    <row r="17" spans="1:15" x14ac:dyDescent="0.3">
      <c r="A17" s="167" t="s">
        <v>213</v>
      </c>
      <c r="B17" s="44" t="s">
        <v>146</v>
      </c>
      <c r="C17" s="44" t="s">
        <v>219</v>
      </c>
      <c r="D17" s="199" t="s">
        <v>218</v>
      </c>
      <c r="E17" s="193"/>
      <c r="F17" s="194"/>
      <c r="G17" s="194"/>
      <c r="H17" s="194"/>
      <c r="I17" s="194"/>
      <c r="J17" s="194"/>
      <c r="K17" s="195"/>
      <c r="L17" s="194"/>
      <c r="M17" s="194"/>
      <c r="N17" s="196"/>
      <c r="O17" s="197"/>
    </row>
    <row r="18" spans="1:15" x14ac:dyDescent="0.3">
      <c r="A18" s="167" t="s">
        <v>213</v>
      </c>
      <c r="B18" s="44" t="s">
        <v>147</v>
      </c>
      <c r="C18" s="44" t="s">
        <v>221</v>
      </c>
      <c r="D18" s="199" t="s">
        <v>220</v>
      </c>
      <c r="E18" s="193"/>
      <c r="F18" s="194"/>
      <c r="G18" s="194"/>
      <c r="H18" s="194"/>
      <c r="I18" s="194"/>
      <c r="J18" s="194"/>
      <c r="K18" s="195"/>
      <c r="L18" s="194"/>
      <c r="M18" s="194"/>
      <c r="N18" s="196"/>
      <c r="O18" s="198"/>
    </row>
    <row r="19" spans="1:15" x14ac:dyDescent="0.3">
      <c r="A19" s="168" t="s">
        <v>213</v>
      </c>
      <c r="B19" s="46" t="s">
        <v>134</v>
      </c>
      <c r="C19" s="46" t="s">
        <v>134</v>
      </c>
      <c r="D19" s="116" t="s">
        <v>80</v>
      </c>
      <c r="E19" s="115">
        <v>24</v>
      </c>
      <c r="F19" s="161">
        <v>5</v>
      </c>
      <c r="G19" s="114">
        <v>0</v>
      </c>
      <c r="H19" s="46">
        <v>0</v>
      </c>
      <c r="I19" s="46">
        <v>0</v>
      </c>
      <c r="J19" s="46">
        <f t="shared" si="8"/>
        <v>29</v>
      </c>
      <c r="K19" s="47">
        <f t="shared" ca="1" si="7"/>
        <v>10</v>
      </c>
      <c r="L19" s="46">
        <f t="shared" ca="1" si="9"/>
        <v>39</v>
      </c>
      <c r="M19" s="68">
        <v>20</v>
      </c>
      <c r="N19" s="69" t="str">
        <f t="shared" ca="1" si="10"/>
        <v>ý</v>
      </c>
      <c r="O19" s="46"/>
    </row>
    <row r="20" spans="1:15" x14ac:dyDescent="0.3">
      <c r="A20" s="167" t="s">
        <v>156</v>
      </c>
      <c r="B20" s="44" t="s">
        <v>204</v>
      </c>
      <c r="C20" s="44" t="s">
        <v>211</v>
      </c>
      <c r="D20" s="119" t="s">
        <v>80</v>
      </c>
      <c r="E20" s="118">
        <v>9</v>
      </c>
      <c r="F20" s="165">
        <v>3</v>
      </c>
      <c r="G20" s="117">
        <v>2</v>
      </c>
      <c r="H20" s="44">
        <v>3</v>
      </c>
      <c r="I20" s="44">
        <v>0</v>
      </c>
      <c r="J20" s="44">
        <f t="shared" si="4"/>
        <v>15</v>
      </c>
      <c r="K20" s="45">
        <f t="shared" ca="1" si="7"/>
        <v>5</v>
      </c>
      <c r="L20" s="44">
        <f t="shared" ca="1" si="5"/>
        <v>20</v>
      </c>
      <c r="M20" s="67">
        <v>20</v>
      </c>
      <c r="N20" s="70" t="str">
        <f t="shared" ca="1" si="6"/>
        <v>ý</v>
      </c>
      <c r="O20" s="44"/>
    </row>
    <row r="21" spans="1:15" x14ac:dyDescent="0.3">
      <c r="A21" s="167" t="s">
        <v>156</v>
      </c>
      <c r="B21" s="44" t="s">
        <v>196</v>
      </c>
      <c r="C21" s="44" t="s">
        <v>211</v>
      </c>
      <c r="D21" s="119" t="s">
        <v>80</v>
      </c>
      <c r="E21" s="118">
        <v>9</v>
      </c>
      <c r="F21" s="165">
        <v>3</v>
      </c>
      <c r="G21" s="117">
        <v>2</v>
      </c>
      <c r="H21" s="44">
        <v>3</v>
      </c>
      <c r="I21" s="44">
        <v>0</v>
      </c>
      <c r="J21" s="44">
        <f t="shared" si="4"/>
        <v>15</v>
      </c>
      <c r="K21" s="45">
        <f t="shared" ca="1" si="7"/>
        <v>18</v>
      </c>
      <c r="L21" s="44">
        <f t="shared" ca="1" si="5"/>
        <v>33</v>
      </c>
      <c r="M21" s="67">
        <v>20</v>
      </c>
      <c r="N21" s="70" t="str">
        <f t="shared" ca="1" si="6"/>
        <v>ý</v>
      </c>
      <c r="O21" s="44"/>
    </row>
    <row r="22" spans="1:15" x14ac:dyDescent="0.3">
      <c r="A22" s="167" t="s">
        <v>156</v>
      </c>
      <c r="B22" s="44" t="s">
        <v>203</v>
      </c>
      <c r="C22" s="44" t="s">
        <v>212</v>
      </c>
      <c r="D22" s="119" t="s">
        <v>80</v>
      </c>
      <c r="E22" s="118">
        <v>9</v>
      </c>
      <c r="F22" s="165">
        <v>3</v>
      </c>
      <c r="G22" s="117">
        <v>2</v>
      </c>
      <c r="H22" s="44">
        <v>2</v>
      </c>
      <c r="I22" s="44">
        <v>0</v>
      </c>
      <c r="J22" s="44">
        <f t="shared" ref="J22:J25" si="11">IF(D22="þ",SUM(E22,G22:I22),SUM(E22,F22,H22,I22))</f>
        <v>14</v>
      </c>
      <c r="K22" s="45">
        <f t="shared" ca="1" si="7"/>
        <v>4</v>
      </c>
      <c r="L22" s="44">
        <f t="shared" ref="L22:L25" ca="1" si="12">SUM(J22:K22)</f>
        <v>18</v>
      </c>
      <c r="M22" s="67">
        <v>20</v>
      </c>
      <c r="N22" s="70" t="str">
        <f t="shared" ref="N22:N25" ca="1" si="13">IF(K22&gt;(M22-1),"þ","ý")</f>
        <v>ý</v>
      </c>
      <c r="O22" s="44"/>
    </row>
    <row r="23" spans="1:15" x14ac:dyDescent="0.3">
      <c r="A23" s="168" t="s">
        <v>156</v>
      </c>
      <c r="B23" s="46" t="s">
        <v>134</v>
      </c>
      <c r="C23" s="46" t="s">
        <v>134</v>
      </c>
      <c r="D23" s="116" t="s">
        <v>80</v>
      </c>
      <c r="E23" s="115">
        <v>9</v>
      </c>
      <c r="F23" s="161">
        <v>3</v>
      </c>
      <c r="G23" s="114">
        <v>2</v>
      </c>
      <c r="H23" s="46">
        <v>0</v>
      </c>
      <c r="I23" s="46">
        <v>0</v>
      </c>
      <c r="J23" s="46">
        <f t="shared" si="11"/>
        <v>12</v>
      </c>
      <c r="K23" s="47">
        <f t="shared" ca="1" si="7"/>
        <v>15</v>
      </c>
      <c r="L23" s="46">
        <f t="shared" ca="1" si="12"/>
        <v>27</v>
      </c>
      <c r="M23" s="68">
        <v>20</v>
      </c>
      <c r="N23" s="69" t="str">
        <f t="shared" ca="1" si="13"/>
        <v>ý</v>
      </c>
      <c r="O23" s="46"/>
    </row>
    <row r="24" spans="1:15" x14ac:dyDescent="0.3">
      <c r="A24" s="167" t="s">
        <v>158</v>
      </c>
      <c r="B24" s="44" t="s">
        <v>205</v>
      </c>
      <c r="C24" s="44" t="s">
        <v>207</v>
      </c>
      <c r="D24" s="119" t="s">
        <v>80</v>
      </c>
      <c r="E24" s="118">
        <v>12</v>
      </c>
      <c r="F24" s="224">
        <f t="shared" ref="F24:F27" si="14">5+2</f>
        <v>7</v>
      </c>
      <c r="G24" s="224">
        <f t="shared" ref="G24:G27" si="15">2+2</f>
        <v>4</v>
      </c>
      <c r="H24" s="44">
        <v>4</v>
      </c>
      <c r="I24" s="44">
        <v>0</v>
      </c>
      <c r="J24" s="44">
        <f t="shared" si="11"/>
        <v>23</v>
      </c>
      <c r="K24" s="45">
        <f t="shared" ca="1" si="7"/>
        <v>8</v>
      </c>
      <c r="L24" s="44">
        <f t="shared" ca="1" si="12"/>
        <v>31</v>
      </c>
      <c r="M24" s="67">
        <v>20</v>
      </c>
      <c r="N24" s="70" t="str">
        <f t="shared" ca="1" si="13"/>
        <v>ý</v>
      </c>
      <c r="O24" s="44"/>
    </row>
    <row r="25" spans="1:15" x14ac:dyDescent="0.3">
      <c r="A25" s="167" t="s">
        <v>158</v>
      </c>
      <c r="B25" s="44" t="s">
        <v>201</v>
      </c>
      <c r="C25" s="44" t="s">
        <v>207</v>
      </c>
      <c r="D25" s="119" t="s">
        <v>80</v>
      </c>
      <c r="E25" s="118">
        <f>E24-5</f>
        <v>7</v>
      </c>
      <c r="F25" s="224">
        <f t="shared" si="14"/>
        <v>7</v>
      </c>
      <c r="G25" s="224">
        <f t="shared" si="15"/>
        <v>4</v>
      </c>
      <c r="H25" s="44">
        <v>4</v>
      </c>
      <c r="I25" s="44">
        <v>0</v>
      </c>
      <c r="J25" s="44">
        <f t="shared" si="11"/>
        <v>18</v>
      </c>
      <c r="K25" s="45">
        <f t="shared" ca="1" si="7"/>
        <v>6</v>
      </c>
      <c r="L25" s="44">
        <f t="shared" ca="1" si="12"/>
        <v>24</v>
      </c>
      <c r="M25" s="67">
        <v>20</v>
      </c>
      <c r="N25" s="70" t="str">
        <f t="shared" ca="1" si="13"/>
        <v>ý</v>
      </c>
      <c r="O25" s="44"/>
    </row>
    <row r="26" spans="1:15" x14ac:dyDescent="0.3">
      <c r="A26" s="167" t="s">
        <v>158</v>
      </c>
      <c r="B26" s="44" t="s">
        <v>206</v>
      </c>
      <c r="C26" s="44" t="s">
        <v>208</v>
      </c>
      <c r="D26" s="119" t="s">
        <v>80</v>
      </c>
      <c r="E26" s="118">
        <v>12</v>
      </c>
      <c r="F26" s="224">
        <f t="shared" si="14"/>
        <v>7</v>
      </c>
      <c r="G26" s="224">
        <f t="shared" si="15"/>
        <v>4</v>
      </c>
      <c r="H26" s="44">
        <v>3</v>
      </c>
      <c r="I26" s="44">
        <v>0</v>
      </c>
      <c r="J26" s="44">
        <f t="shared" ref="J26" si="16">IF(D26="þ",SUM(E26,G26:I26),SUM(E26,F26,H26,I26))</f>
        <v>22</v>
      </c>
      <c r="K26" s="45">
        <f t="shared" ca="1" si="7"/>
        <v>10</v>
      </c>
      <c r="L26" s="44">
        <f t="shared" ref="L26" ca="1" si="17">SUM(J26:K26)</f>
        <v>32</v>
      </c>
      <c r="M26" s="67">
        <v>20</v>
      </c>
      <c r="N26" s="70" t="str">
        <f t="shared" ref="N26" ca="1" si="18">IF(K26&gt;(M26-1),"þ","ý")</f>
        <v>ý</v>
      </c>
      <c r="O26" s="44"/>
    </row>
    <row r="27" spans="1:15" x14ac:dyDescent="0.3">
      <c r="A27" s="168" t="s">
        <v>158</v>
      </c>
      <c r="B27" s="46" t="s">
        <v>134</v>
      </c>
      <c r="C27" s="46" t="s">
        <v>134</v>
      </c>
      <c r="D27" s="116" t="s">
        <v>80</v>
      </c>
      <c r="E27" s="115">
        <v>12</v>
      </c>
      <c r="F27" s="225">
        <f t="shared" si="14"/>
        <v>7</v>
      </c>
      <c r="G27" s="225">
        <f t="shared" si="15"/>
        <v>4</v>
      </c>
      <c r="H27" s="46">
        <v>0</v>
      </c>
      <c r="I27" s="46">
        <v>0</v>
      </c>
      <c r="J27" s="46">
        <f t="shared" ref="J27:J29" si="19">IF(D27="þ",SUM(E27,G27:I27),SUM(E27,F27,H27,I27))</f>
        <v>19</v>
      </c>
      <c r="K27" s="47">
        <f t="shared" ca="1" si="7"/>
        <v>3</v>
      </c>
      <c r="L27" s="46">
        <f t="shared" ref="L27:L29" ca="1" si="20">SUM(J27:K27)</f>
        <v>22</v>
      </c>
      <c r="M27" s="68">
        <v>20</v>
      </c>
      <c r="N27" s="69" t="str">
        <f t="shared" ref="N27:N29" ca="1" si="21">IF(K27&gt;(M27-1),"þ","ý")</f>
        <v>ý</v>
      </c>
      <c r="O27" s="46"/>
    </row>
    <row r="28" spans="1:15" x14ac:dyDescent="0.3">
      <c r="A28" s="167" t="s">
        <v>157</v>
      </c>
      <c r="B28" s="44" t="s">
        <v>210</v>
      </c>
      <c r="C28" s="44"/>
      <c r="D28" s="119" t="s">
        <v>80</v>
      </c>
      <c r="E28" s="118">
        <v>9</v>
      </c>
      <c r="F28" s="165">
        <v>3</v>
      </c>
      <c r="G28" s="117">
        <v>5</v>
      </c>
      <c r="H28" s="44">
        <v>4</v>
      </c>
      <c r="I28" s="44">
        <v>0</v>
      </c>
      <c r="J28" s="44">
        <f t="shared" si="19"/>
        <v>16</v>
      </c>
      <c r="K28" s="45">
        <f t="shared" ca="1" si="7"/>
        <v>1</v>
      </c>
      <c r="L28" s="44">
        <f t="shared" ca="1" si="20"/>
        <v>17</v>
      </c>
      <c r="M28" s="67">
        <v>20</v>
      </c>
      <c r="N28" s="70" t="str">
        <f t="shared" ca="1" si="21"/>
        <v>ý</v>
      </c>
      <c r="O28" s="44"/>
    </row>
    <row r="29" spans="1:15" x14ac:dyDescent="0.3">
      <c r="A29" s="167" t="s">
        <v>157</v>
      </c>
      <c r="B29" s="44" t="s">
        <v>197</v>
      </c>
      <c r="C29" s="44"/>
      <c r="D29" s="119" t="s">
        <v>80</v>
      </c>
      <c r="E29" s="118">
        <v>9</v>
      </c>
      <c r="F29" s="165">
        <v>3</v>
      </c>
      <c r="G29" s="117">
        <v>5</v>
      </c>
      <c r="H29" s="44">
        <v>4</v>
      </c>
      <c r="I29" s="44">
        <v>0</v>
      </c>
      <c r="J29" s="44">
        <f t="shared" si="19"/>
        <v>16</v>
      </c>
      <c r="K29" s="45">
        <f t="shared" ca="1" si="7"/>
        <v>8</v>
      </c>
      <c r="L29" s="44">
        <f t="shared" ca="1" si="20"/>
        <v>24</v>
      </c>
      <c r="M29" s="67">
        <v>20</v>
      </c>
      <c r="N29" s="70" t="str">
        <f t="shared" ca="1" si="21"/>
        <v>ý</v>
      </c>
      <c r="O29" s="44"/>
    </row>
    <row r="30" spans="1:15" x14ac:dyDescent="0.3">
      <c r="A30" s="167" t="s">
        <v>157</v>
      </c>
      <c r="B30" s="44" t="s">
        <v>146</v>
      </c>
      <c r="C30" s="44" t="s">
        <v>224</v>
      </c>
      <c r="D30" s="119" t="s">
        <v>80</v>
      </c>
      <c r="E30" s="193"/>
      <c r="F30" s="194"/>
      <c r="G30" s="194"/>
      <c r="H30" s="194"/>
      <c r="I30" s="194"/>
      <c r="J30" s="194"/>
      <c r="K30" s="194"/>
      <c r="L30" s="194"/>
      <c r="M30" s="194"/>
      <c r="N30" s="196"/>
      <c r="O30" s="44"/>
    </row>
    <row r="31" spans="1:15" x14ac:dyDescent="0.3">
      <c r="A31" s="168" t="s">
        <v>157</v>
      </c>
      <c r="B31" s="46" t="s">
        <v>134</v>
      </c>
      <c r="C31" s="46" t="s">
        <v>134</v>
      </c>
      <c r="D31" s="116" t="s">
        <v>80</v>
      </c>
      <c r="E31" s="115">
        <v>9</v>
      </c>
      <c r="F31" s="161">
        <v>3</v>
      </c>
      <c r="G31" s="114">
        <v>5</v>
      </c>
      <c r="H31" s="46">
        <v>0</v>
      </c>
      <c r="I31" s="46">
        <v>0</v>
      </c>
      <c r="J31" s="46">
        <f t="shared" ref="J31" si="22">IF(D31="þ",SUM(E31,G31:I31),SUM(E31,F31,H31,I31))</f>
        <v>12</v>
      </c>
      <c r="K31" s="47">
        <f t="shared" ca="1" si="7"/>
        <v>12</v>
      </c>
      <c r="L31" s="46">
        <f t="shared" ref="L31" ca="1" si="23">SUM(J31:K31)</f>
        <v>24</v>
      </c>
      <c r="M31" s="68">
        <v>20</v>
      </c>
      <c r="N31" s="69" t="str">
        <f t="shared" ref="N31" ca="1" si="24">IF(K31&gt;(M31-1),"þ","ý")</f>
        <v>ý</v>
      </c>
      <c r="O31" s="46"/>
    </row>
  </sheetData>
  <conditionalFormatting sqref="K27 K25 K2:K6 K10:K16 K19:K20">
    <cfRule type="cellIs" dxfId="72" priority="136" operator="greaterThanOrEqual">
      <formula>M2</formula>
    </cfRule>
  </conditionalFormatting>
  <conditionalFormatting sqref="N10:N16 N5:N6 N19">
    <cfRule type="cellIs" dxfId="71" priority="135" operator="equal">
      <formula>"þ"</formula>
    </cfRule>
  </conditionalFormatting>
  <conditionalFormatting sqref="D10 D5:D6">
    <cfRule type="cellIs" dxfId="70" priority="133" operator="equal">
      <formula>"þ"</formula>
    </cfRule>
  </conditionalFormatting>
  <conditionalFormatting sqref="N20">
    <cfRule type="cellIs" dxfId="69" priority="118" operator="equal">
      <formula>"þ"</formula>
    </cfRule>
  </conditionalFormatting>
  <conditionalFormatting sqref="D20">
    <cfRule type="cellIs" dxfId="68" priority="116" operator="equal">
      <formula>"þ"</formula>
    </cfRule>
  </conditionalFormatting>
  <conditionalFormatting sqref="K24 K20:K22">
    <cfRule type="cellIs" dxfId="67" priority="97" operator="greaterThanOrEqual">
      <formula>M20</formula>
    </cfRule>
  </conditionalFormatting>
  <conditionalFormatting sqref="N20:N22">
    <cfRule type="cellIs" dxfId="66" priority="96" operator="equal">
      <formula>"þ"</formula>
    </cfRule>
  </conditionalFormatting>
  <conditionalFormatting sqref="N24">
    <cfRule type="cellIs" dxfId="65" priority="95" operator="equal">
      <formula>"þ"</formula>
    </cfRule>
  </conditionalFormatting>
  <conditionalFormatting sqref="D24">
    <cfRule type="cellIs" dxfId="64" priority="94" operator="equal">
      <formula>"þ"</formula>
    </cfRule>
  </conditionalFormatting>
  <conditionalFormatting sqref="D22">
    <cfRule type="cellIs" dxfId="63" priority="93" operator="equal">
      <formula>"þ"</formula>
    </cfRule>
  </conditionalFormatting>
  <conditionalFormatting sqref="D21">
    <cfRule type="cellIs" dxfId="62" priority="92" operator="equal">
      <formula>"þ"</formula>
    </cfRule>
  </conditionalFormatting>
  <conditionalFormatting sqref="N25">
    <cfRule type="cellIs" dxfId="61" priority="87" operator="equal">
      <formula>"þ"</formula>
    </cfRule>
  </conditionalFormatting>
  <conditionalFormatting sqref="D25">
    <cfRule type="cellIs" dxfId="60" priority="86" operator="equal">
      <formula>"þ"</formula>
    </cfRule>
  </conditionalFormatting>
  <conditionalFormatting sqref="N27">
    <cfRule type="cellIs" dxfId="59" priority="85" operator="equal">
      <formula>"þ"</formula>
    </cfRule>
  </conditionalFormatting>
  <conditionalFormatting sqref="D27">
    <cfRule type="cellIs" dxfId="58" priority="84" operator="equal">
      <formula>"þ"</formula>
    </cfRule>
  </conditionalFormatting>
  <conditionalFormatting sqref="N2:N4">
    <cfRule type="cellIs" dxfId="57" priority="74" operator="equal">
      <formula>"þ"</formula>
    </cfRule>
  </conditionalFormatting>
  <conditionalFormatting sqref="D2:D4">
    <cfRule type="cellIs" dxfId="56" priority="73" operator="equal">
      <formula>"þ"</formula>
    </cfRule>
  </conditionalFormatting>
  <conditionalFormatting sqref="K23">
    <cfRule type="cellIs" dxfId="55" priority="66" operator="greaterThanOrEqual">
      <formula>M23</formula>
    </cfRule>
  </conditionalFormatting>
  <conditionalFormatting sqref="N23">
    <cfRule type="cellIs" dxfId="54" priority="65" operator="equal">
      <formula>"þ"</formula>
    </cfRule>
  </conditionalFormatting>
  <conditionalFormatting sqref="D23">
    <cfRule type="cellIs" dxfId="53" priority="64" operator="equal">
      <formula>"þ"</formula>
    </cfRule>
  </conditionalFormatting>
  <conditionalFormatting sqref="D26">
    <cfRule type="cellIs" dxfId="52" priority="63" operator="equal">
      <formula>"þ"</formula>
    </cfRule>
  </conditionalFormatting>
  <conditionalFormatting sqref="K26">
    <cfRule type="cellIs" dxfId="51" priority="62" operator="greaterThanOrEqual">
      <formula>M26</formula>
    </cfRule>
  </conditionalFormatting>
  <conditionalFormatting sqref="N26">
    <cfRule type="cellIs" dxfId="50" priority="61" operator="equal">
      <formula>"þ"</formula>
    </cfRule>
  </conditionalFormatting>
  <conditionalFormatting sqref="K24">
    <cfRule type="cellIs" dxfId="49" priority="60" operator="greaterThanOrEqual">
      <formula>M24</formula>
    </cfRule>
  </conditionalFormatting>
  <conditionalFormatting sqref="K23">
    <cfRule type="cellIs" dxfId="48" priority="59" operator="greaterThanOrEqual">
      <formula>M23</formula>
    </cfRule>
  </conditionalFormatting>
  <conditionalFormatting sqref="N23">
    <cfRule type="cellIs" dxfId="47" priority="58" operator="equal">
      <formula>"þ"</formula>
    </cfRule>
  </conditionalFormatting>
  <conditionalFormatting sqref="D23">
    <cfRule type="cellIs" dxfId="46" priority="57" operator="equal">
      <formula>"þ"</formula>
    </cfRule>
  </conditionalFormatting>
  <conditionalFormatting sqref="N24">
    <cfRule type="cellIs" dxfId="45" priority="56" operator="equal">
      <formula>"þ"</formula>
    </cfRule>
  </conditionalFormatting>
  <conditionalFormatting sqref="D24">
    <cfRule type="cellIs" dxfId="44" priority="55" operator="equal">
      <formula>"þ"</formula>
    </cfRule>
  </conditionalFormatting>
  <conditionalFormatting sqref="D25">
    <cfRule type="cellIs" dxfId="43" priority="54" operator="equal">
      <formula>"þ"</formula>
    </cfRule>
  </conditionalFormatting>
  <conditionalFormatting sqref="K25">
    <cfRule type="cellIs" dxfId="42" priority="53" operator="greaterThanOrEqual">
      <formula>M25</formula>
    </cfRule>
  </conditionalFormatting>
  <conditionalFormatting sqref="N25">
    <cfRule type="cellIs" dxfId="41" priority="52" operator="equal">
      <formula>"þ"</formula>
    </cfRule>
  </conditionalFormatting>
  <conditionalFormatting sqref="D21">
    <cfRule type="cellIs" dxfId="40" priority="49" operator="equal">
      <formula>"þ"</formula>
    </cfRule>
  </conditionalFormatting>
  <conditionalFormatting sqref="D20">
    <cfRule type="cellIs" dxfId="39" priority="48" operator="equal">
      <formula>"þ"</formula>
    </cfRule>
  </conditionalFormatting>
  <conditionalFormatting sqref="K7">
    <cfRule type="cellIs" dxfId="38" priority="44" operator="greaterThanOrEqual">
      <formula>M7</formula>
    </cfRule>
  </conditionalFormatting>
  <conditionalFormatting sqref="N7">
    <cfRule type="cellIs" dxfId="37" priority="43" operator="equal">
      <formula>"þ"</formula>
    </cfRule>
  </conditionalFormatting>
  <conditionalFormatting sqref="D7:D9">
    <cfRule type="cellIs" dxfId="36" priority="42" operator="equal">
      <formula>"þ"</formula>
    </cfRule>
  </conditionalFormatting>
  <conditionalFormatting sqref="N8">
    <cfRule type="cellIs" dxfId="35" priority="23" operator="equal">
      <formula>"þ"</formula>
    </cfRule>
  </conditionalFormatting>
  <conditionalFormatting sqref="N9">
    <cfRule type="cellIs" dxfId="34" priority="24" operator="equal">
      <formula>"þ"</formula>
    </cfRule>
  </conditionalFormatting>
  <conditionalFormatting sqref="K31 K29">
    <cfRule type="cellIs" dxfId="33" priority="22" operator="greaterThanOrEqual">
      <formula>M29</formula>
    </cfRule>
  </conditionalFormatting>
  <conditionalFormatting sqref="K28">
    <cfRule type="cellIs" dxfId="32" priority="21" operator="greaterThanOrEqual">
      <formula>M28</formula>
    </cfRule>
  </conditionalFormatting>
  <conditionalFormatting sqref="N28">
    <cfRule type="cellIs" dxfId="31" priority="20" operator="equal">
      <formula>"þ"</formula>
    </cfRule>
  </conditionalFormatting>
  <conditionalFormatting sqref="D28">
    <cfRule type="cellIs" dxfId="30" priority="19" operator="equal">
      <formula>"þ"</formula>
    </cfRule>
  </conditionalFormatting>
  <conditionalFormatting sqref="N29">
    <cfRule type="cellIs" dxfId="29" priority="18" operator="equal">
      <formula>"þ"</formula>
    </cfRule>
  </conditionalFormatting>
  <conditionalFormatting sqref="D29">
    <cfRule type="cellIs" dxfId="28" priority="17" operator="equal">
      <formula>"þ"</formula>
    </cfRule>
  </conditionalFormatting>
  <conditionalFormatting sqref="N31">
    <cfRule type="cellIs" dxfId="27" priority="16" operator="equal">
      <formula>"þ"</formula>
    </cfRule>
  </conditionalFormatting>
  <conditionalFormatting sqref="D31">
    <cfRule type="cellIs" dxfId="26" priority="15" operator="equal">
      <formula>"þ"</formula>
    </cfRule>
  </conditionalFormatting>
  <conditionalFormatting sqref="D30">
    <cfRule type="cellIs" dxfId="25" priority="14" operator="equal">
      <formula>"þ"</formula>
    </cfRule>
  </conditionalFormatting>
  <conditionalFormatting sqref="N30">
    <cfRule type="cellIs" dxfId="24" priority="12" operator="equal">
      <formula>"þ"</formula>
    </cfRule>
  </conditionalFormatting>
  <conditionalFormatting sqref="K28">
    <cfRule type="cellIs" dxfId="23" priority="11" operator="greaterThanOrEqual">
      <formula>M28</formula>
    </cfRule>
  </conditionalFormatting>
  <conditionalFormatting sqref="N28">
    <cfRule type="cellIs" dxfId="22" priority="10" operator="equal">
      <formula>"þ"</formula>
    </cfRule>
  </conditionalFormatting>
  <conditionalFormatting sqref="D28">
    <cfRule type="cellIs" dxfId="21" priority="9" operator="equal">
      <formula>"þ"</formula>
    </cfRule>
  </conditionalFormatting>
  <conditionalFormatting sqref="D29">
    <cfRule type="cellIs" dxfId="20" priority="8" operator="equal">
      <formula>"þ"</formula>
    </cfRule>
  </conditionalFormatting>
  <conditionalFormatting sqref="K29">
    <cfRule type="cellIs" dxfId="19" priority="7" operator="greaterThanOrEqual">
      <formula>M29</formula>
    </cfRule>
  </conditionalFormatting>
  <conditionalFormatting sqref="N29">
    <cfRule type="cellIs" dxfId="18" priority="6" operator="equal">
      <formula>"þ"</formula>
    </cfRule>
  </conditionalFormatting>
  <conditionalFormatting sqref="D19 D14:D15">
    <cfRule type="cellIs" dxfId="17" priority="5" operator="equal">
      <formula>"þ"</formula>
    </cfRule>
  </conditionalFormatting>
  <conditionalFormatting sqref="D11:D13">
    <cfRule type="cellIs" dxfId="16" priority="4" operator="equal">
      <formula>"þ"</formula>
    </cfRule>
  </conditionalFormatting>
  <conditionalFormatting sqref="D16:D18">
    <cfRule type="cellIs" dxfId="15" priority="3" operator="equal">
      <formula>"þ"</formula>
    </cfRule>
  </conditionalFormatting>
  <conditionalFormatting sqref="N17">
    <cfRule type="cellIs" dxfId="14" priority="1" operator="equal">
      <formula>"þ"</formula>
    </cfRule>
  </conditionalFormatting>
  <conditionalFormatting sqref="N18">
    <cfRule type="cellIs" dxfId="13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11.5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11.89843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2" width="4" style="18"/>
    <col min="13" max="13" width="27.3984375" style="18" bestFit="1" customWidth="1"/>
    <col min="14" max="14" width="6.19921875" style="18" bestFit="1" customWidth="1"/>
    <col min="15" max="15" width="6.796875" style="18" bestFit="1" customWidth="1"/>
    <col min="16" max="16" width="4.09765625" style="18" bestFit="1" customWidth="1"/>
    <col min="17" max="17" width="6.296875" style="18" bestFit="1" customWidth="1"/>
    <col min="18" max="16384" width="4" style="18"/>
  </cols>
  <sheetData>
    <row r="1" spans="1:17" s="19" customFormat="1" ht="24" thickTop="1" thickBot="1" x14ac:dyDescent="0.35">
      <c r="A1" s="90" t="s">
        <v>0</v>
      </c>
      <c r="B1" s="90" t="s">
        <v>63</v>
      </c>
      <c r="C1" s="90" t="s">
        <v>39</v>
      </c>
      <c r="D1" s="91" t="s">
        <v>3</v>
      </c>
      <c r="E1" s="90" t="s">
        <v>107</v>
      </c>
      <c r="G1" s="90" t="s">
        <v>0</v>
      </c>
      <c r="H1" s="90" t="s">
        <v>63</v>
      </c>
      <c r="I1" s="90" t="s">
        <v>39</v>
      </c>
      <c r="J1" s="91" t="s">
        <v>3</v>
      </c>
      <c r="K1" s="90" t="s">
        <v>107</v>
      </c>
      <c r="M1" s="218" t="s">
        <v>190</v>
      </c>
      <c r="N1" s="204"/>
      <c r="O1" s="204"/>
      <c r="P1" s="204"/>
      <c r="Q1" s="205"/>
    </row>
    <row r="2" spans="1:17" ht="17.399999999999999" thickTop="1" x14ac:dyDescent="0.3">
      <c r="A2" s="166" t="s">
        <v>130</v>
      </c>
      <c r="B2" s="5" t="s">
        <v>40</v>
      </c>
      <c r="C2" s="92">
        <v>23</v>
      </c>
      <c r="D2" s="93">
        <f t="shared" ref="D2:D7" ca="1" si="0">RANDBETWEEN(1,20)</f>
        <v>6</v>
      </c>
      <c r="E2" s="92">
        <f t="shared" ref="E2:E4" ca="1" si="1">D2+C2</f>
        <v>29</v>
      </c>
      <c r="G2" s="163"/>
      <c r="H2" s="5" t="s">
        <v>40</v>
      </c>
      <c r="I2" s="92"/>
      <c r="J2" s="93">
        <f t="shared" ref="J2:J7" ca="1" si="2">RANDBETWEEN(1,20)</f>
        <v>9</v>
      </c>
      <c r="K2" s="92">
        <f t="shared" ref="K2:K5" ca="1" si="3">J2+I2</f>
        <v>9</v>
      </c>
      <c r="M2" s="215" t="s">
        <v>72</v>
      </c>
      <c r="N2" s="216" t="s">
        <v>159</v>
      </c>
      <c r="O2" s="216" t="s">
        <v>191</v>
      </c>
      <c r="P2" s="216" t="s">
        <v>160</v>
      </c>
      <c r="Q2" s="217" t="s">
        <v>161</v>
      </c>
    </row>
    <row r="3" spans="1:17" ht="16.8" x14ac:dyDescent="0.3">
      <c r="A3" s="167" t="s">
        <v>130</v>
      </c>
      <c r="B3" s="5" t="s">
        <v>41</v>
      </c>
      <c r="C3" s="44">
        <v>17</v>
      </c>
      <c r="D3" s="45">
        <f t="shared" ca="1" si="0"/>
        <v>19</v>
      </c>
      <c r="E3" s="44">
        <f t="shared" ca="1" si="1"/>
        <v>36</v>
      </c>
      <c r="G3" s="67"/>
      <c r="H3" s="5" t="s">
        <v>41</v>
      </c>
      <c r="I3" s="44"/>
      <c r="J3" s="45">
        <f t="shared" ca="1" si="2"/>
        <v>19</v>
      </c>
      <c r="K3" s="44">
        <f t="shared" ca="1" si="3"/>
        <v>19</v>
      </c>
      <c r="M3" s="219" t="s">
        <v>162</v>
      </c>
      <c r="N3" s="206">
        <v>0</v>
      </c>
      <c r="O3" s="206">
        <v>0</v>
      </c>
      <c r="P3" s="212">
        <f t="shared" ref="P3:P36" si="4">10+N3+O3+3</f>
        <v>13</v>
      </c>
      <c r="Q3" s="207" t="s">
        <v>85</v>
      </c>
    </row>
    <row r="4" spans="1:17" ht="16.8" x14ac:dyDescent="0.3">
      <c r="A4" s="168" t="s">
        <v>130</v>
      </c>
      <c r="B4" s="94" t="s">
        <v>42</v>
      </c>
      <c r="C4" s="46">
        <v>20</v>
      </c>
      <c r="D4" s="47">
        <f t="shared" ca="1" si="0"/>
        <v>18</v>
      </c>
      <c r="E4" s="46">
        <f t="shared" ca="1" si="1"/>
        <v>38</v>
      </c>
      <c r="G4" s="68"/>
      <c r="H4" s="94" t="s">
        <v>42</v>
      </c>
      <c r="I4" s="46"/>
      <c r="J4" s="47">
        <f t="shared" ca="1" si="2"/>
        <v>7</v>
      </c>
      <c r="K4" s="46">
        <f t="shared" ca="1" si="3"/>
        <v>7</v>
      </c>
      <c r="M4" s="219" t="s">
        <v>163</v>
      </c>
      <c r="N4" s="206">
        <v>0</v>
      </c>
      <c r="O4" s="206">
        <v>0</v>
      </c>
      <c r="P4" s="212">
        <f t="shared" si="4"/>
        <v>13</v>
      </c>
      <c r="Q4" s="207" t="s">
        <v>85</v>
      </c>
    </row>
    <row r="5" spans="1:17" ht="16.8" x14ac:dyDescent="0.3">
      <c r="A5" s="166" t="s">
        <v>213</v>
      </c>
      <c r="B5" s="5" t="s">
        <v>40</v>
      </c>
      <c r="C5" s="92">
        <v>15</v>
      </c>
      <c r="D5" s="93">
        <f t="shared" ca="1" si="0"/>
        <v>17</v>
      </c>
      <c r="E5" s="92">
        <f t="shared" ref="E5:E7" ca="1" si="5">D5+C5</f>
        <v>32</v>
      </c>
      <c r="G5" s="68"/>
      <c r="H5" s="94" t="s">
        <v>117</v>
      </c>
      <c r="I5" s="46"/>
      <c r="J5" s="47">
        <f t="shared" ca="1" si="2"/>
        <v>9</v>
      </c>
      <c r="K5" s="46">
        <f t="shared" ca="1" si="3"/>
        <v>9</v>
      </c>
      <c r="M5" s="219" t="s">
        <v>164</v>
      </c>
      <c r="N5" s="206">
        <v>0</v>
      </c>
      <c r="O5" s="206">
        <v>0</v>
      </c>
      <c r="P5" s="212">
        <f t="shared" si="4"/>
        <v>13</v>
      </c>
      <c r="Q5" s="207" t="s">
        <v>80</v>
      </c>
    </row>
    <row r="6" spans="1:17" ht="16.8" x14ac:dyDescent="0.3">
      <c r="A6" s="167" t="s">
        <v>213</v>
      </c>
      <c r="B6" s="5" t="s">
        <v>41</v>
      </c>
      <c r="C6" s="44">
        <v>11</v>
      </c>
      <c r="D6" s="45">
        <f t="shared" ca="1" si="0"/>
        <v>12</v>
      </c>
      <c r="E6" s="44">
        <f t="shared" ca="1" si="5"/>
        <v>23</v>
      </c>
      <c r="G6" s="68"/>
      <c r="H6" s="94" t="s">
        <v>119</v>
      </c>
      <c r="I6" s="46"/>
      <c r="J6" s="47">
        <f t="shared" ca="1" si="2"/>
        <v>20</v>
      </c>
      <c r="K6" s="46">
        <f t="shared" ref="K6:K7" ca="1" si="6">J6+I6</f>
        <v>20</v>
      </c>
      <c r="M6" s="219" t="s">
        <v>164</v>
      </c>
      <c r="N6" s="206">
        <v>0</v>
      </c>
      <c r="O6" s="206">
        <v>0</v>
      </c>
      <c r="P6" s="212">
        <f t="shared" si="4"/>
        <v>13</v>
      </c>
      <c r="Q6" s="207" t="s">
        <v>80</v>
      </c>
    </row>
    <row r="7" spans="1:17" ht="16.8" x14ac:dyDescent="0.3">
      <c r="A7" s="168" t="s">
        <v>213</v>
      </c>
      <c r="B7" s="94" t="s">
        <v>42</v>
      </c>
      <c r="C7" s="46">
        <v>12</v>
      </c>
      <c r="D7" s="47">
        <f t="shared" ca="1" si="0"/>
        <v>16</v>
      </c>
      <c r="E7" s="46">
        <f t="shared" ca="1" si="5"/>
        <v>28</v>
      </c>
      <c r="G7" s="68"/>
      <c r="H7" s="94" t="s">
        <v>115</v>
      </c>
      <c r="I7" s="46"/>
      <c r="J7" s="47">
        <f t="shared" ca="1" si="2"/>
        <v>1</v>
      </c>
      <c r="K7" s="46">
        <f t="shared" ca="1" si="6"/>
        <v>1</v>
      </c>
      <c r="M7" s="219" t="s">
        <v>165</v>
      </c>
      <c r="N7" s="206">
        <v>0</v>
      </c>
      <c r="O7" s="206">
        <v>0</v>
      </c>
      <c r="P7" s="212">
        <f t="shared" si="4"/>
        <v>13</v>
      </c>
      <c r="Q7" s="207" t="s">
        <v>80</v>
      </c>
    </row>
    <row r="8" spans="1:17" ht="16.8" x14ac:dyDescent="0.3">
      <c r="A8" s="166" t="s">
        <v>156</v>
      </c>
      <c r="B8" s="5" t="s">
        <v>40</v>
      </c>
      <c r="C8" s="226">
        <f>8+3+2</f>
        <v>13</v>
      </c>
      <c r="D8" s="93">
        <f t="shared" ref="D8:D16" ca="1" si="7">RANDBETWEEN(1,20)</f>
        <v>2</v>
      </c>
      <c r="E8" s="92">
        <f t="shared" ref="E8:E16" ca="1" si="8">D8+C8</f>
        <v>15</v>
      </c>
      <c r="M8" s="220" t="s">
        <v>189</v>
      </c>
      <c r="N8" s="208">
        <v>0</v>
      </c>
      <c r="O8" s="208">
        <v>0</v>
      </c>
      <c r="P8" s="213">
        <f t="shared" si="4"/>
        <v>13</v>
      </c>
      <c r="Q8" s="209" t="s">
        <v>80</v>
      </c>
    </row>
    <row r="9" spans="1:17" ht="16.8" x14ac:dyDescent="0.3">
      <c r="A9" s="167" t="s">
        <v>156</v>
      </c>
      <c r="B9" s="5" t="s">
        <v>41</v>
      </c>
      <c r="C9" s="224">
        <f>4+2+2</f>
        <v>8</v>
      </c>
      <c r="D9" s="45">
        <f t="shared" ca="1" si="7"/>
        <v>13</v>
      </c>
      <c r="E9" s="44">
        <f t="shared" ca="1" si="8"/>
        <v>21</v>
      </c>
      <c r="M9" s="219" t="s">
        <v>188</v>
      </c>
      <c r="N9" s="206">
        <v>1</v>
      </c>
      <c r="O9" s="206">
        <v>0</v>
      </c>
      <c r="P9" s="212">
        <f t="shared" si="4"/>
        <v>14</v>
      </c>
      <c r="Q9" s="207" t="s">
        <v>80</v>
      </c>
    </row>
    <row r="10" spans="1:17" ht="16.8" x14ac:dyDescent="0.3">
      <c r="A10" s="168" t="s">
        <v>156</v>
      </c>
      <c r="B10" s="94" t="s">
        <v>42</v>
      </c>
      <c r="C10" s="225">
        <f>8+5+2</f>
        <v>15</v>
      </c>
      <c r="D10" s="47">
        <f t="shared" ca="1" si="7"/>
        <v>11</v>
      </c>
      <c r="E10" s="46">
        <f t="shared" ca="1" si="8"/>
        <v>26</v>
      </c>
      <c r="M10" s="219" t="s">
        <v>187</v>
      </c>
      <c r="N10" s="206">
        <v>1</v>
      </c>
      <c r="O10" s="206">
        <v>1</v>
      </c>
      <c r="P10" s="212">
        <f t="shared" si="4"/>
        <v>15</v>
      </c>
      <c r="Q10" s="207" t="s">
        <v>85</v>
      </c>
    </row>
    <row r="11" spans="1:17" ht="16.8" x14ac:dyDescent="0.3">
      <c r="A11" s="166" t="s">
        <v>158</v>
      </c>
      <c r="B11" s="5" t="s">
        <v>40</v>
      </c>
      <c r="C11" s="92">
        <f>4+4</f>
        <v>8</v>
      </c>
      <c r="D11" s="93">
        <f t="shared" ca="1" si="7"/>
        <v>11</v>
      </c>
      <c r="E11" s="92">
        <f t="shared" ca="1" si="8"/>
        <v>19</v>
      </c>
      <c r="M11" s="219" t="s">
        <v>166</v>
      </c>
      <c r="N11" s="206">
        <v>1</v>
      </c>
      <c r="O11" s="206">
        <v>0</v>
      </c>
      <c r="P11" s="212">
        <f t="shared" si="4"/>
        <v>14</v>
      </c>
      <c r="Q11" s="207" t="s">
        <v>80</v>
      </c>
    </row>
    <row r="12" spans="1:17" ht="16.8" x14ac:dyDescent="0.3">
      <c r="A12" s="167" t="s">
        <v>158</v>
      </c>
      <c r="B12" s="5" t="s">
        <v>41</v>
      </c>
      <c r="C12" s="44">
        <f>4+2</f>
        <v>6</v>
      </c>
      <c r="D12" s="45">
        <f t="shared" ca="1" si="7"/>
        <v>2</v>
      </c>
      <c r="E12" s="44">
        <f t="shared" ca="1" si="8"/>
        <v>8</v>
      </c>
      <c r="M12" s="219" t="s">
        <v>186</v>
      </c>
      <c r="N12" s="206">
        <v>1</v>
      </c>
      <c r="O12" s="206">
        <v>0</v>
      </c>
      <c r="P12" s="212">
        <f t="shared" si="4"/>
        <v>14</v>
      </c>
      <c r="Q12" s="207" t="s">
        <v>85</v>
      </c>
    </row>
    <row r="13" spans="1:17" ht="16.8" x14ac:dyDescent="0.3">
      <c r="A13" s="168" t="s">
        <v>158</v>
      </c>
      <c r="B13" s="94" t="s">
        <v>42</v>
      </c>
      <c r="C13" s="46">
        <f>8+3</f>
        <v>11</v>
      </c>
      <c r="D13" s="47">
        <f t="shared" ca="1" si="7"/>
        <v>18</v>
      </c>
      <c r="E13" s="46">
        <f t="shared" ca="1" si="8"/>
        <v>29</v>
      </c>
      <c r="M13" s="221" t="s">
        <v>181</v>
      </c>
      <c r="N13" s="206">
        <v>1</v>
      </c>
      <c r="O13" s="206">
        <v>1</v>
      </c>
      <c r="P13" s="212">
        <f t="shared" si="4"/>
        <v>15</v>
      </c>
      <c r="Q13" s="207" t="s">
        <v>80</v>
      </c>
    </row>
    <row r="14" spans="1:17" ht="16.8" x14ac:dyDescent="0.3">
      <c r="A14" s="166" t="s">
        <v>157</v>
      </c>
      <c r="B14" s="5" t="s">
        <v>40</v>
      </c>
      <c r="C14" s="92">
        <f>8+2</f>
        <v>10</v>
      </c>
      <c r="D14" s="93">
        <f t="shared" ca="1" si="7"/>
        <v>19</v>
      </c>
      <c r="E14" s="92">
        <f t="shared" ca="1" si="8"/>
        <v>29</v>
      </c>
      <c r="M14" s="219" t="s">
        <v>167</v>
      </c>
      <c r="N14" s="206">
        <v>1</v>
      </c>
      <c r="O14" s="206">
        <v>0</v>
      </c>
      <c r="P14" s="212">
        <f t="shared" si="4"/>
        <v>14</v>
      </c>
      <c r="Q14" s="207" t="s">
        <v>80</v>
      </c>
    </row>
    <row r="15" spans="1:17" ht="16.8" x14ac:dyDescent="0.3">
      <c r="A15" s="167" t="s">
        <v>157</v>
      </c>
      <c r="B15" s="5" t="s">
        <v>41</v>
      </c>
      <c r="C15" s="44">
        <f>4+5</f>
        <v>9</v>
      </c>
      <c r="D15" s="45">
        <f t="shared" ca="1" si="7"/>
        <v>5</v>
      </c>
      <c r="E15" s="44">
        <f t="shared" ca="1" si="8"/>
        <v>14</v>
      </c>
      <c r="M15" s="220" t="s">
        <v>185</v>
      </c>
      <c r="N15" s="208">
        <v>1</v>
      </c>
      <c r="O15" s="208">
        <v>0</v>
      </c>
      <c r="P15" s="213">
        <f t="shared" si="4"/>
        <v>14</v>
      </c>
      <c r="Q15" s="209" t="s">
        <v>80</v>
      </c>
    </row>
    <row r="16" spans="1:17" ht="16.8" x14ac:dyDescent="0.3">
      <c r="A16" s="168" t="s">
        <v>157</v>
      </c>
      <c r="B16" s="94" t="s">
        <v>42</v>
      </c>
      <c r="C16" s="46">
        <f>8+2</f>
        <v>10</v>
      </c>
      <c r="D16" s="47">
        <f t="shared" ca="1" si="7"/>
        <v>20</v>
      </c>
      <c r="E16" s="46">
        <f t="shared" ca="1" si="8"/>
        <v>30</v>
      </c>
      <c r="M16" s="219" t="s">
        <v>184</v>
      </c>
      <c r="N16" s="206">
        <v>2</v>
      </c>
      <c r="O16" s="206">
        <v>0</v>
      </c>
      <c r="P16" s="212">
        <f t="shared" si="4"/>
        <v>15</v>
      </c>
      <c r="Q16" s="207" t="s">
        <v>80</v>
      </c>
    </row>
    <row r="17" spans="1:17" ht="16.8" x14ac:dyDescent="0.3">
      <c r="A17" s="168"/>
      <c r="B17" s="94" t="s">
        <v>129</v>
      </c>
      <c r="C17" s="46"/>
      <c r="D17" s="47">
        <f ca="1">RANDBETWEEN(1,20)</f>
        <v>6</v>
      </c>
      <c r="E17" s="46">
        <f ca="1">D17+C17</f>
        <v>6</v>
      </c>
      <c r="M17" s="219" t="s">
        <v>168</v>
      </c>
      <c r="N17" s="206">
        <v>2</v>
      </c>
      <c r="O17" s="206">
        <v>0</v>
      </c>
      <c r="P17" s="212">
        <f t="shared" si="4"/>
        <v>15</v>
      </c>
      <c r="Q17" s="207" t="s">
        <v>80</v>
      </c>
    </row>
    <row r="18" spans="1:17" ht="16.8" x14ac:dyDescent="0.3">
      <c r="M18" s="221" t="s">
        <v>180</v>
      </c>
      <c r="N18" s="206">
        <v>2</v>
      </c>
      <c r="O18" s="206">
        <v>0</v>
      </c>
      <c r="P18" s="212">
        <f t="shared" si="4"/>
        <v>15</v>
      </c>
      <c r="Q18" s="207" t="s">
        <v>80</v>
      </c>
    </row>
    <row r="19" spans="1:17" ht="16.8" x14ac:dyDescent="0.3">
      <c r="M19" s="219" t="s">
        <v>183</v>
      </c>
      <c r="N19" s="206">
        <v>2</v>
      </c>
      <c r="O19" s="206">
        <v>0</v>
      </c>
      <c r="P19" s="212">
        <f t="shared" si="4"/>
        <v>15</v>
      </c>
      <c r="Q19" s="207" t="s">
        <v>80</v>
      </c>
    </row>
    <row r="20" spans="1:17" ht="16.8" x14ac:dyDescent="0.3">
      <c r="M20" s="220" t="s">
        <v>182</v>
      </c>
      <c r="N20" s="208">
        <v>2</v>
      </c>
      <c r="O20" s="208">
        <v>0</v>
      </c>
      <c r="P20" s="213">
        <f t="shared" si="4"/>
        <v>15</v>
      </c>
      <c r="Q20" s="209" t="s">
        <v>80</v>
      </c>
    </row>
    <row r="21" spans="1:17" ht="16.8" x14ac:dyDescent="0.3">
      <c r="M21" s="219" t="s">
        <v>209</v>
      </c>
      <c r="N21" s="206">
        <v>3</v>
      </c>
      <c r="O21" s="206">
        <v>0</v>
      </c>
      <c r="P21" s="212">
        <f t="shared" si="4"/>
        <v>16</v>
      </c>
      <c r="Q21" s="207" t="s">
        <v>85</v>
      </c>
    </row>
    <row r="22" spans="1:17" ht="16.8" x14ac:dyDescent="0.3">
      <c r="M22" s="219" t="s">
        <v>209</v>
      </c>
      <c r="N22" s="206">
        <v>3</v>
      </c>
      <c r="O22" s="206">
        <v>0</v>
      </c>
      <c r="P22" s="212">
        <f t="shared" si="4"/>
        <v>16</v>
      </c>
      <c r="Q22" s="207" t="s">
        <v>85</v>
      </c>
    </row>
    <row r="23" spans="1:17" ht="16.8" x14ac:dyDescent="0.3">
      <c r="M23" s="219" t="s">
        <v>169</v>
      </c>
      <c r="N23" s="206">
        <v>3</v>
      </c>
      <c r="O23" s="206">
        <v>0</v>
      </c>
      <c r="P23" s="212">
        <f t="shared" si="4"/>
        <v>16</v>
      </c>
      <c r="Q23" s="207" t="s">
        <v>80</v>
      </c>
    </row>
    <row r="24" spans="1:17" ht="16.8" x14ac:dyDescent="0.3">
      <c r="M24" s="221" t="s">
        <v>178</v>
      </c>
      <c r="N24" s="206">
        <v>3</v>
      </c>
      <c r="O24" s="206">
        <v>1</v>
      </c>
      <c r="P24" s="212">
        <f t="shared" si="4"/>
        <v>17</v>
      </c>
      <c r="Q24" s="207" t="s">
        <v>80</v>
      </c>
    </row>
    <row r="25" spans="1:17" ht="16.8" x14ac:dyDescent="0.3">
      <c r="M25" s="220" t="s">
        <v>179</v>
      </c>
      <c r="N25" s="208">
        <v>3</v>
      </c>
      <c r="O25" s="208">
        <v>1</v>
      </c>
      <c r="P25" s="213">
        <f t="shared" si="4"/>
        <v>17</v>
      </c>
      <c r="Q25" s="209" t="s">
        <v>80</v>
      </c>
    </row>
    <row r="26" spans="1:17" ht="16.8" x14ac:dyDescent="0.3">
      <c r="M26" s="219" t="s">
        <v>192</v>
      </c>
      <c r="N26" s="206">
        <v>4</v>
      </c>
      <c r="O26" s="206">
        <v>0</v>
      </c>
      <c r="P26" s="212">
        <f t="shared" si="4"/>
        <v>17</v>
      </c>
      <c r="Q26" s="207" t="s">
        <v>80</v>
      </c>
    </row>
    <row r="27" spans="1:17" ht="16.8" x14ac:dyDescent="0.3">
      <c r="M27" s="219" t="s">
        <v>175</v>
      </c>
      <c r="N27" s="206">
        <v>4</v>
      </c>
      <c r="O27" s="206">
        <v>1</v>
      </c>
      <c r="P27" s="212">
        <f t="shared" si="4"/>
        <v>18</v>
      </c>
      <c r="Q27" s="207" t="s">
        <v>80</v>
      </c>
    </row>
    <row r="28" spans="1:17" ht="16.8" x14ac:dyDescent="0.3">
      <c r="M28" s="219" t="s">
        <v>170</v>
      </c>
      <c r="N28" s="206">
        <v>4</v>
      </c>
      <c r="O28" s="206">
        <v>0</v>
      </c>
      <c r="P28" s="212">
        <f t="shared" si="4"/>
        <v>17</v>
      </c>
      <c r="Q28" s="207" t="s">
        <v>80</v>
      </c>
    </row>
    <row r="29" spans="1:17" ht="16.8" x14ac:dyDescent="0.3">
      <c r="M29" s="222" t="s">
        <v>177</v>
      </c>
      <c r="N29" s="208">
        <v>4</v>
      </c>
      <c r="O29" s="208">
        <v>1</v>
      </c>
      <c r="P29" s="213">
        <f t="shared" si="4"/>
        <v>18</v>
      </c>
      <c r="Q29" s="209" t="s">
        <v>80</v>
      </c>
    </row>
    <row r="30" spans="1:17" ht="16.8" x14ac:dyDescent="0.3">
      <c r="M30" s="219" t="s">
        <v>174</v>
      </c>
      <c r="N30" s="206">
        <v>5</v>
      </c>
      <c r="O30" s="206">
        <v>0</v>
      </c>
      <c r="P30" s="212">
        <f t="shared" si="4"/>
        <v>18</v>
      </c>
      <c r="Q30" s="207" t="s">
        <v>80</v>
      </c>
    </row>
    <row r="31" spans="1:17" ht="16.8" x14ac:dyDescent="0.3">
      <c r="M31" s="221" t="s">
        <v>173</v>
      </c>
      <c r="N31" s="206">
        <v>5</v>
      </c>
      <c r="O31" s="206">
        <v>1</v>
      </c>
      <c r="P31" s="212">
        <f t="shared" si="4"/>
        <v>19</v>
      </c>
      <c r="Q31" s="207" t="s">
        <v>85</v>
      </c>
    </row>
    <row r="32" spans="1:17" ht="16.8" x14ac:dyDescent="0.3">
      <c r="M32" s="219" t="s">
        <v>171</v>
      </c>
      <c r="N32" s="206">
        <v>5</v>
      </c>
      <c r="O32" s="206">
        <v>0</v>
      </c>
      <c r="P32" s="212">
        <f t="shared" si="4"/>
        <v>18</v>
      </c>
      <c r="Q32" s="207" t="s">
        <v>85</v>
      </c>
    </row>
    <row r="33" spans="13:17" ht="16.8" x14ac:dyDescent="0.3">
      <c r="M33" s="220" t="s">
        <v>109</v>
      </c>
      <c r="N33" s="208">
        <v>5</v>
      </c>
      <c r="O33" s="208">
        <v>0</v>
      </c>
      <c r="P33" s="213">
        <f t="shared" si="4"/>
        <v>18</v>
      </c>
      <c r="Q33" s="209" t="s">
        <v>85</v>
      </c>
    </row>
    <row r="34" spans="13:17" ht="16.8" x14ac:dyDescent="0.3">
      <c r="M34" s="221" t="s">
        <v>176</v>
      </c>
      <c r="N34" s="206">
        <v>6</v>
      </c>
      <c r="O34" s="206">
        <v>0</v>
      </c>
      <c r="P34" s="212">
        <f t="shared" si="4"/>
        <v>19</v>
      </c>
      <c r="Q34" s="207" t="s">
        <v>80</v>
      </c>
    </row>
    <row r="35" spans="13:17" ht="16.8" x14ac:dyDescent="0.3">
      <c r="M35" s="219" t="s">
        <v>172</v>
      </c>
      <c r="N35" s="206">
        <v>6</v>
      </c>
      <c r="O35" s="206">
        <v>0</v>
      </c>
      <c r="P35" s="212">
        <f t="shared" si="4"/>
        <v>19</v>
      </c>
      <c r="Q35" s="207" t="s">
        <v>80</v>
      </c>
    </row>
    <row r="36" spans="13:17" ht="17.399999999999999" thickBot="1" x14ac:dyDescent="0.35">
      <c r="M36" s="223" t="s">
        <v>111</v>
      </c>
      <c r="N36" s="210">
        <v>6</v>
      </c>
      <c r="O36" s="210">
        <v>0</v>
      </c>
      <c r="P36" s="214">
        <f t="shared" si="4"/>
        <v>19</v>
      </c>
      <c r="Q36" s="211" t="s">
        <v>85</v>
      </c>
    </row>
    <row r="37" spans="13:17" ht="16.2" thickTop="1" x14ac:dyDescent="0.3"/>
  </sheetData>
  <sortState xmlns:xlrd2="http://schemas.microsoft.com/office/spreadsheetml/2017/richdata2" ref="M3:Q36">
    <sortCondition ref="N3:N36"/>
    <sortCondition ref="M3:M36"/>
  </sortState>
  <conditionalFormatting sqref="Q3:Q36">
    <cfRule type="cellIs" dxfId="12" priority="5" operator="equal">
      <formula>"þ"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0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E5" sqref="E5"/>
    </sheetView>
  </sheetViews>
  <sheetFormatPr defaultColWidth="9.69921875" defaultRowHeight="20.399999999999999" x14ac:dyDescent="0.3"/>
  <cols>
    <col min="1" max="1" width="13.5" style="203" bestFit="1" customWidth="1"/>
    <col min="2" max="2" width="11.8984375" style="190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5.59765625" style="48" bestFit="1" customWidth="1"/>
    <col min="8" max="8" width="2.8984375" style="48" bestFit="1" customWidth="1"/>
    <col min="9" max="9" width="6.19921875" style="48" bestFit="1" customWidth="1"/>
    <col min="10" max="10" width="7.296875" style="48" bestFit="1" customWidth="1"/>
    <col min="11" max="11" width="4.5" style="48" bestFit="1" customWidth="1"/>
    <col min="12" max="12" width="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4.796875" style="48" bestFit="1" customWidth="1"/>
    <col min="17" max="18" width="6.09765625" style="48" bestFit="1" customWidth="1"/>
    <col min="19" max="19" width="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1.5" style="48" customWidth="1"/>
    <col min="31" max="31" width="10.59765625" style="48" customWidth="1"/>
    <col min="32" max="16384" width="9.69921875" style="48"/>
  </cols>
  <sheetData>
    <row r="1" spans="1:31" s="16" customFormat="1" ht="32.4" thickTop="1" thickBot="1" x14ac:dyDescent="0.35">
      <c r="A1" s="200" t="s">
        <v>0</v>
      </c>
      <c r="B1" s="191" t="s">
        <v>131</v>
      </c>
      <c r="C1" s="49" t="s">
        <v>44</v>
      </c>
      <c r="D1" s="50" t="s">
        <v>43</v>
      </c>
      <c r="E1" s="51" t="s">
        <v>45</v>
      </c>
      <c r="F1" s="42" t="s">
        <v>65</v>
      </c>
      <c r="G1" s="40" t="s">
        <v>132</v>
      </c>
      <c r="H1" s="41"/>
      <c r="I1" s="29" t="s">
        <v>46</v>
      </c>
      <c r="J1" s="15" t="s">
        <v>47</v>
      </c>
      <c r="K1" s="17" t="s">
        <v>48</v>
      </c>
      <c r="L1" s="20" t="s">
        <v>49</v>
      </c>
      <c r="M1" s="21" t="s">
        <v>50</v>
      </c>
      <c r="N1" s="22" t="s">
        <v>51</v>
      </c>
      <c r="O1" s="24" t="s">
        <v>52</v>
      </c>
      <c r="P1" s="25" t="s">
        <v>69</v>
      </c>
      <c r="Q1" s="52" t="s">
        <v>66</v>
      </c>
      <c r="R1" s="26" t="s">
        <v>53</v>
      </c>
      <c r="S1" s="27" t="s">
        <v>54</v>
      </c>
      <c r="T1" s="28" t="s">
        <v>67</v>
      </c>
      <c r="U1" s="23" t="s">
        <v>70</v>
      </c>
      <c r="V1" s="30" t="s">
        <v>55</v>
      </c>
      <c r="W1" s="31" t="s">
        <v>56</v>
      </c>
      <c r="X1" s="34" t="s">
        <v>57</v>
      </c>
      <c r="Y1" s="53" t="s">
        <v>68</v>
      </c>
      <c r="Z1" s="35" t="s">
        <v>58</v>
      </c>
      <c r="AA1" s="33" t="s">
        <v>59</v>
      </c>
      <c r="AB1" s="31" t="s">
        <v>60</v>
      </c>
      <c r="AC1" s="32" t="s">
        <v>61</v>
      </c>
      <c r="AE1" s="160" t="s">
        <v>120</v>
      </c>
    </row>
    <row r="2" spans="1:31" ht="21" thickTop="1" x14ac:dyDescent="0.3">
      <c r="A2" s="201" t="s">
        <v>116</v>
      </c>
      <c r="B2" s="192">
        <v>0.2</v>
      </c>
      <c r="C2" s="181">
        <f>12+2</f>
        <v>14</v>
      </c>
      <c r="D2" s="113">
        <f>E2-4</f>
        <v>27</v>
      </c>
      <c r="E2" s="179">
        <f>29+2</f>
        <v>31</v>
      </c>
      <c r="F2" s="100">
        <v>0</v>
      </c>
      <c r="G2" s="101" t="s">
        <v>62</v>
      </c>
      <c r="H2" s="102">
        <v>0</v>
      </c>
      <c r="I2" s="145"/>
      <c r="J2" s="104"/>
      <c r="K2" s="184" t="s">
        <v>127</v>
      </c>
      <c r="L2" s="185" t="s">
        <v>127</v>
      </c>
      <c r="M2" s="186" t="s">
        <v>127</v>
      </c>
      <c r="N2" s="188" t="s">
        <v>127</v>
      </c>
      <c r="O2" s="187" t="s">
        <v>127</v>
      </c>
      <c r="P2" s="183">
        <v>11</v>
      </c>
      <c r="Q2" s="106"/>
      <c r="R2" s="155" t="s">
        <v>98</v>
      </c>
      <c r="S2" s="107"/>
      <c r="T2" s="108"/>
      <c r="U2" s="109"/>
      <c r="V2" s="96"/>
      <c r="W2" s="97">
        <f t="shared" ref="W2:W6" si="0">SUM(I2:U2)</f>
        <v>11</v>
      </c>
      <c r="X2" s="110"/>
      <c r="Y2" s="111"/>
      <c r="Z2" s="154"/>
      <c r="AA2" s="98">
        <v>105</v>
      </c>
      <c r="AB2" s="57">
        <f>SUM(Z2:AA2)-(W2+X2)</f>
        <v>94</v>
      </c>
      <c r="AC2" s="140">
        <f>SMALL(AA2:AB2,1)+Y2</f>
        <v>94</v>
      </c>
      <c r="AE2" s="164"/>
    </row>
    <row r="3" spans="1:31" x14ac:dyDescent="0.3">
      <c r="A3" s="201" t="s">
        <v>108</v>
      </c>
      <c r="B3" s="192">
        <v>0.2</v>
      </c>
      <c r="C3" s="181">
        <f>17+2+2</f>
        <v>21</v>
      </c>
      <c r="D3" s="113">
        <f>E3-8</f>
        <v>25</v>
      </c>
      <c r="E3" s="179">
        <f>29+2+2</f>
        <v>33</v>
      </c>
      <c r="F3" s="100">
        <v>0</v>
      </c>
      <c r="G3" s="101" t="s">
        <v>62</v>
      </c>
      <c r="H3" s="102">
        <v>0</v>
      </c>
      <c r="I3" s="145"/>
      <c r="J3" s="146"/>
      <c r="K3" s="184" t="s">
        <v>127</v>
      </c>
      <c r="L3" s="185" t="s">
        <v>127</v>
      </c>
      <c r="M3" s="186" t="s">
        <v>127</v>
      </c>
      <c r="N3" s="188" t="s">
        <v>127</v>
      </c>
      <c r="O3" s="187" t="s">
        <v>127</v>
      </c>
      <c r="P3" s="183"/>
      <c r="Q3" s="149"/>
      <c r="R3" s="155" t="s">
        <v>98</v>
      </c>
      <c r="S3" s="150"/>
      <c r="T3" s="151"/>
      <c r="U3" s="152"/>
      <c r="V3" s="96"/>
      <c r="W3" s="97">
        <f t="shared" si="0"/>
        <v>0</v>
      </c>
      <c r="X3" s="153"/>
      <c r="Y3" s="111"/>
      <c r="Z3" s="154"/>
      <c r="AA3" s="98">
        <v>105</v>
      </c>
      <c r="AB3" s="57">
        <f t="shared" ref="AB3:AB5" si="1">SUM(Z3:AA3)-(W3+X3)</f>
        <v>105</v>
      </c>
      <c r="AC3" s="140">
        <f t="shared" ref="AC3:AC5" si="2">SMALL(AA3:AB3,1)+Y3</f>
        <v>105</v>
      </c>
      <c r="AE3" s="164"/>
    </row>
    <row r="4" spans="1:31" x14ac:dyDescent="0.3">
      <c r="A4" s="201" t="s">
        <v>103</v>
      </c>
      <c r="B4" s="192">
        <v>0</v>
      </c>
      <c r="C4" s="95">
        <f>14</f>
        <v>14</v>
      </c>
      <c r="D4" s="178">
        <f>E4-4</f>
        <v>27</v>
      </c>
      <c r="E4" s="179">
        <f>27+4</f>
        <v>31</v>
      </c>
      <c r="F4" s="100">
        <v>0</v>
      </c>
      <c r="G4" s="101" t="s">
        <v>62</v>
      </c>
      <c r="H4" s="102">
        <v>0</v>
      </c>
      <c r="I4" s="145"/>
      <c r="J4" s="146"/>
      <c r="K4" s="184" t="s">
        <v>127</v>
      </c>
      <c r="L4" s="185" t="s">
        <v>127</v>
      </c>
      <c r="M4" s="186" t="s">
        <v>127</v>
      </c>
      <c r="N4" s="188" t="s">
        <v>127</v>
      </c>
      <c r="O4" s="187" t="s">
        <v>127</v>
      </c>
      <c r="P4" s="183"/>
      <c r="Q4" s="173" t="s">
        <v>98</v>
      </c>
      <c r="R4" s="155" t="s">
        <v>98</v>
      </c>
      <c r="S4" s="150"/>
      <c r="T4" s="151"/>
      <c r="U4" s="152"/>
      <c r="V4" s="96"/>
      <c r="W4" s="97">
        <f t="shared" si="0"/>
        <v>0</v>
      </c>
      <c r="X4" s="153"/>
      <c r="Y4" s="111"/>
      <c r="Z4" s="154"/>
      <c r="AA4" s="98">
        <v>105</v>
      </c>
      <c r="AB4" s="57">
        <f>SUM(Z4:AA4)-(W4+X4)</f>
        <v>105</v>
      </c>
      <c r="AC4" s="140">
        <f>SMALL(AA4:AB4,1)+Y4</f>
        <v>105</v>
      </c>
      <c r="AE4" s="164"/>
    </row>
    <row r="5" spans="1:31" x14ac:dyDescent="0.3">
      <c r="A5" s="201" t="s">
        <v>231</v>
      </c>
      <c r="B5" s="192">
        <v>0.4</v>
      </c>
      <c r="C5" s="181">
        <f>15</f>
        <v>15</v>
      </c>
      <c r="D5" s="178">
        <f>33+5</f>
        <v>38</v>
      </c>
      <c r="E5" s="179">
        <f>38+1+5</f>
        <v>44</v>
      </c>
      <c r="F5" s="100">
        <v>0</v>
      </c>
      <c r="G5" s="143" t="s">
        <v>62</v>
      </c>
      <c r="H5" s="144">
        <v>0</v>
      </c>
      <c r="I5" s="145">
        <v>101</v>
      </c>
      <c r="J5" s="146"/>
      <c r="K5" s="184" t="s">
        <v>127</v>
      </c>
      <c r="L5" s="185" t="s">
        <v>127</v>
      </c>
      <c r="M5" s="186">
        <v>26</v>
      </c>
      <c r="N5" s="188" t="s">
        <v>127</v>
      </c>
      <c r="O5" s="187" t="s">
        <v>127</v>
      </c>
      <c r="P5" s="183"/>
      <c r="Q5" s="149"/>
      <c r="R5" s="155" t="s">
        <v>98</v>
      </c>
      <c r="S5" s="150"/>
      <c r="T5" s="151"/>
      <c r="U5" s="152"/>
      <c r="V5" s="96"/>
      <c r="W5" s="97">
        <f t="shared" si="0"/>
        <v>127</v>
      </c>
      <c r="X5" s="153"/>
      <c r="Y5" s="111"/>
      <c r="Z5" s="154">
        <v>106</v>
      </c>
      <c r="AA5" s="98">
        <v>198</v>
      </c>
      <c r="AB5" s="57">
        <f t="shared" si="1"/>
        <v>177</v>
      </c>
      <c r="AC5" s="140">
        <f t="shared" si="2"/>
        <v>177</v>
      </c>
      <c r="AE5" s="164"/>
    </row>
    <row r="6" spans="1:31" x14ac:dyDescent="0.3">
      <c r="A6" s="202" t="s">
        <v>130</v>
      </c>
      <c r="B6" s="192">
        <v>0</v>
      </c>
      <c r="C6" s="95">
        <v>8</v>
      </c>
      <c r="D6" s="113">
        <v>38</v>
      </c>
      <c r="E6" s="99">
        <v>38</v>
      </c>
      <c r="F6" s="100">
        <v>25</v>
      </c>
      <c r="G6" s="143" t="s">
        <v>145</v>
      </c>
      <c r="H6" s="144">
        <v>15</v>
      </c>
      <c r="I6" s="103">
        <v>168</v>
      </c>
      <c r="J6" s="104">
        <v>123</v>
      </c>
      <c r="K6" s="105"/>
      <c r="L6" s="141"/>
      <c r="M6" s="186" t="s">
        <v>98</v>
      </c>
      <c r="N6" s="147"/>
      <c r="O6" s="148">
        <v>89</v>
      </c>
      <c r="P6" s="189" t="s">
        <v>98</v>
      </c>
      <c r="Q6" s="149"/>
      <c r="R6" s="155" t="s">
        <v>98</v>
      </c>
      <c r="S6" s="107"/>
      <c r="T6" s="108"/>
      <c r="U6" s="109">
        <v>30</v>
      </c>
      <c r="V6" s="96"/>
      <c r="W6" s="97">
        <f t="shared" si="0"/>
        <v>410</v>
      </c>
      <c r="X6" s="153"/>
      <c r="Y6" s="111"/>
      <c r="Z6" s="112"/>
      <c r="AA6" s="98">
        <v>387</v>
      </c>
      <c r="AB6" s="57">
        <f t="shared" ref="AB6" si="3">SUM(Z6:AA6)-(W6+X6)</f>
        <v>-23</v>
      </c>
      <c r="AC6" s="140">
        <f t="shared" ref="AC6" si="4">SMALL(AA6:AB6,1)+Y6</f>
        <v>-23</v>
      </c>
      <c r="AE6" s="139"/>
    </row>
    <row r="7" spans="1:31" x14ac:dyDescent="0.3">
      <c r="A7" s="202" t="s">
        <v>213</v>
      </c>
      <c r="B7" s="192">
        <v>0</v>
      </c>
      <c r="C7" s="95">
        <v>9</v>
      </c>
      <c r="D7" s="113">
        <v>27</v>
      </c>
      <c r="E7" s="99">
        <v>27</v>
      </c>
      <c r="F7" s="100">
        <v>18</v>
      </c>
      <c r="G7" s="143" t="s">
        <v>145</v>
      </c>
      <c r="H7" s="144">
        <v>5</v>
      </c>
      <c r="I7" s="103"/>
      <c r="J7" s="104"/>
      <c r="K7" s="105"/>
      <c r="L7" s="141"/>
      <c r="M7" s="186" t="s">
        <v>98</v>
      </c>
      <c r="N7" s="147"/>
      <c r="O7" s="148"/>
      <c r="P7" s="189" t="s">
        <v>98</v>
      </c>
      <c r="Q7" s="149"/>
      <c r="R7" s="155" t="s">
        <v>98</v>
      </c>
      <c r="S7" s="107"/>
      <c r="T7" s="108"/>
      <c r="U7" s="109"/>
      <c r="V7" s="96"/>
      <c r="W7" s="97">
        <f t="shared" ref="W7" si="5">SUM(I7:U7)</f>
        <v>0</v>
      </c>
      <c r="X7" s="153">
        <v>199</v>
      </c>
      <c r="Y7" s="111"/>
      <c r="Z7" s="112"/>
      <c r="AA7" s="98">
        <v>199</v>
      </c>
      <c r="AB7" s="57">
        <f t="shared" ref="AB7" si="6">SUM(Z7:AA7)-(W7+X7)</f>
        <v>0</v>
      </c>
      <c r="AC7" s="140">
        <f t="shared" ref="AC7" si="7">SMALL(AA7:AB7,1)+Y7</f>
        <v>0</v>
      </c>
      <c r="AE7" s="139"/>
    </row>
    <row r="8" spans="1:31" x14ac:dyDescent="0.3">
      <c r="A8" s="202" t="s">
        <v>156</v>
      </c>
      <c r="B8" s="192">
        <v>0</v>
      </c>
      <c r="C8" s="95">
        <v>12</v>
      </c>
      <c r="D8" s="113">
        <v>26</v>
      </c>
      <c r="E8" s="99">
        <v>28</v>
      </c>
      <c r="F8" s="100">
        <v>0</v>
      </c>
      <c r="G8" s="143" t="s">
        <v>202</v>
      </c>
      <c r="H8" s="144">
        <v>3</v>
      </c>
      <c r="I8" s="103">
        <v>89</v>
      </c>
      <c r="J8" s="104"/>
      <c r="K8" s="105"/>
      <c r="L8" s="141"/>
      <c r="M8" s="186" t="s">
        <v>98</v>
      </c>
      <c r="N8" s="147"/>
      <c r="O8" s="148"/>
      <c r="P8" s="189" t="s">
        <v>98</v>
      </c>
      <c r="Q8" s="149"/>
      <c r="R8" s="155" t="s">
        <v>98</v>
      </c>
      <c r="S8" s="107"/>
      <c r="T8" s="108">
        <v>19</v>
      </c>
      <c r="U8" s="109"/>
      <c r="V8" s="96"/>
      <c r="W8" s="97">
        <f t="shared" ref="W8:W10" si="8">SUM(I8:U8)</f>
        <v>108</v>
      </c>
      <c r="X8" s="153"/>
      <c r="Y8" s="111"/>
      <c r="Z8" s="112"/>
      <c r="AA8" s="98">
        <v>80</v>
      </c>
      <c r="AB8" s="57">
        <f t="shared" ref="AB8:AB10" si="9">SUM(Z8:AA8)-(W8+X8)</f>
        <v>-28</v>
      </c>
      <c r="AC8" s="140">
        <f t="shared" ref="AC8:AC10" si="10">SMALL(AA8:AB8,1)+Y8</f>
        <v>-28</v>
      </c>
      <c r="AE8" s="139"/>
    </row>
    <row r="9" spans="1:31" x14ac:dyDescent="0.3">
      <c r="A9" s="202" t="s">
        <v>158</v>
      </c>
      <c r="B9" s="192">
        <v>0</v>
      </c>
      <c r="C9" s="95">
        <v>12</v>
      </c>
      <c r="D9" s="113">
        <v>29</v>
      </c>
      <c r="E9" s="99">
        <v>31</v>
      </c>
      <c r="F9" s="100">
        <v>0</v>
      </c>
      <c r="G9" s="143" t="s">
        <v>202</v>
      </c>
      <c r="H9" s="144">
        <v>3</v>
      </c>
      <c r="I9" s="103">
        <v>131</v>
      </c>
      <c r="J9" s="104"/>
      <c r="K9" s="105">
        <v>25</v>
      </c>
      <c r="L9" s="141"/>
      <c r="M9" s="186" t="s">
        <v>98</v>
      </c>
      <c r="N9" s="147"/>
      <c r="O9" s="148"/>
      <c r="P9" s="189" t="s">
        <v>98</v>
      </c>
      <c r="Q9" s="149">
        <v>25</v>
      </c>
      <c r="R9" s="155" t="s">
        <v>98</v>
      </c>
      <c r="S9" s="107"/>
      <c r="T9" s="108"/>
      <c r="U9" s="109"/>
      <c r="V9" s="96"/>
      <c r="W9" s="97">
        <f t="shared" si="8"/>
        <v>181</v>
      </c>
      <c r="X9" s="153"/>
      <c r="Y9" s="111"/>
      <c r="Z9" s="112"/>
      <c r="AA9" s="98">
        <v>133</v>
      </c>
      <c r="AB9" s="57">
        <f t="shared" si="9"/>
        <v>-48</v>
      </c>
      <c r="AC9" s="140">
        <f t="shared" si="10"/>
        <v>-48</v>
      </c>
      <c r="AE9" s="139"/>
    </row>
    <row r="10" spans="1:31" x14ac:dyDescent="0.3">
      <c r="A10" s="202" t="s">
        <v>157</v>
      </c>
      <c r="B10" s="192">
        <v>0</v>
      </c>
      <c r="C10" s="95">
        <v>15</v>
      </c>
      <c r="D10" s="113">
        <v>23</v>
      </c>
      <c r="E10" s="99">
        <v>28</v>
      </c>
      <c r="F10" s="100">
        <v>0</v>
      </c>
      <c r="G10" s="143" t="s">
        <v>202</v>
      </c>
      <c r="H10" s="144">
        <v>3</v>
      </c>
      <c r="I10" s="103"/>
      <c r="J10" s="104"/>
      <c r="K10" s="105">
        <v>14</v>
      </c>
      <c r="L10" s="141"/>
      <c r="M10" s="186" t="s">
        <v>98</v>
      </c>
      <c r="N10" s="147"/>
      <c r="O10" s="148"/>
      <c r="P10" s="189" t="s">
        <v>98</v>
      </c>
      <c r="Q10" s="149"/>
      <c r="R10" s="155" t="s">
        <v>98</v>
      </c>
      <c r="S10" s="107"/>
      <c r="T10" s="108"/>
      <c r="U10" s="109"/>
      <c r="V10" s="96"/>
      <c r="W10" s="97">
        <f t="shared" si="8"/>
        <v>14</v>
      </c>
      <c r="X10" s="153">
        <v>101</v>
      </c>
      <c r="Y10" s="111"/>
      <c r="Z10" s="112"/>
      <c r="AA10" s="98">
        <v>101</v>
      </c>
      <c r="AB10" s="57">
        <f t="shared" si="9"/>
        <v>-14</v>
      </c>
      <c r="AC10" s="140">
        <f t="shared" si="10"/>
        <v>-14</v>
      </c>
      <c r="AE10" s="139"/>
    </row>
  </sheetData>
  <conditionalFormatting sqref="AC2:AC3 AC6 AC8:AC10">
    <cfRule type="cellIs" dxfId="11" priority="267" stopIfTrue="1" operator="lessThan">
      <formula>0.5</formula>
    </cfRule>
    <cfRule type="cellIs" dxfId="10" priority="268" operator="lessThan">
      <formula>0.5*AA2</formula>
    </cfRule>
  </conditionalFormatting>
  <conditionalFormatting sqref="AC5">
    <cfRule type="cellIs" dxfId="9" priority="73" stopIfTrue="1" operator="lessThan">
      <formula>0.5</formula>
    </cfRule>
    <cfRule type="cellIs" dxfId="8" priority="74" operator="lessThan">
      <formula>0.5*AA5</formula>
    </cfRule>
  </conditionalFormatting>
  <conditionalFormatting sqref="AC4">
    <cfRule type="cellIs" dxfId="7" priority="13" stopIfTrue="1" operator="lessThan">
      <formula>0.5</formula>
    </cfRule>
    <cfRule type="cellIs" dxfId="6" priority="14" operator="lessThan">
      <formula>0.5*AA4</formula>
    </cfRule>
  </conditionalFormatting>
  <conditionalFormatting sqref="AC9">
    <cfRule type="cellIs" dxfId="5" priority="7" stopIfTrue="1" operator="lessThan">
      <formula>0.5</formula>
    </cfRule>
    <cfRule type="cellIs" dxfId="4" priority="8" operator="lessThan">
      <formula>0.5*AA9</formula>
    </cfRule>
  </conditionalFormatting>
  <conditionalFormatting sqref="AC10">
    <cfRule type="cellIs" dxfId="3" priority="3" stopIfTrue="1" operator="lessThan">
      <formula>0.5</formula>
    </cfRule>
    <cfRule type="cellIs" dxfId="2" priority="4" operator="lessThan">
      <formula>0.5*AA10</formula>
    </cfRule>
  </conditionalFormatting>
  <conditionalFormatting sqref="AC7">
    <cfRule type="cellIs" dxfId="1" priority="1" stopIfTrue="1" operator="lessThan">
      <formula>0.5</formula>
    </cfRule>
    <cfRule type="cellIs" dxfId="0" priority="2" operator="lessThan">
      <formula>0.5*AA7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227" t="s">
        <v>11</v>
      </c>
      <c r="I1" s="227" t="s">
        <v>225</v>
      </c>
      <c r="J1" s="227" t="s">
        <v>226</v>
      </c>
      <c r="K1" s="227" t="s">
        <v>227</v>
      </c>
      <c r="L1" s="4" t="s">
        <v>228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5</v>
      </c>
      <c r="E2" s="7">
        <f ca="1">RANDBETWEEN(1,3)+RANDBETWEEN(1,3)+RANDBETWEEN(1,3)</f>
        <v>8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11</v>
      </c>
      <c r="H2" s="228">
        <f ca="1">RANDBETWEEN(1,3)+RANDBETWEEN(1,3)+RANDBETWEEN(1,3)+RANDBETWEEN(1,3)+RANDBETWEEN(1,3)+RANDBETWEEN(1,3)</f>
        <v>12</v>
      </c>
      <c r="I2" s="228">
        <f ca="1">RANDBETWEEN(1,3)+RANDBETWEEN(1,3)+RANDBETWEEN(1,3)+RANDBETWEEN(1,3)+RANDBETWEEN(1,3)+RANDBETWEEN(1,3)+RANDBETWEEN(1,3)</f>
        <v>13</v>
      </c>
      <c r="J2" s="228">
        <f ca="1">RANDBETWEEN(1,3)+RANDBETWEEN(1,3)+RANDBETWEEN(1,3)+RANDBETWEEN(1,3)+RANDBETWEEN(1,3)+RANDBETWEEN(1,3)+RANDBETWEEN(1,3)+RANDBETWEEN(1,3)</f>
        <v>15</v>
      </c>
      <c r="K2" s="228">
        <f ca="1">RANDBETWEEN(1,3)+RANDBETWEEN(1,3)+RANDBETWEEN(1,3)+RANDBETWEEN(1,3)+RANDBETWEEN(1,3)+RANDBETWEEN(1,3)+RANDBETWEEN(1,3)+RANDBETWEEN(1,3)+RANDBETWEEN(1,3)</f>
        <v>20</v>
      </c>
      <c r="L2" s="8">
        <f ca="1">RANDBETWEEN(1,3)+RANDBETWEEN(1,3)+RANDBETWEEN(1,3)+RANDBETWEEN(1,3)+RANDBETWEEN(1,3)+RANDBETWEEN(1,3)+RANDBETWEEN(1,3)+RANDBETWEEN(1,3)+RANDBETWEEN(1,3)+RANDBETWEEN(1,3)</f>
        <v>19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5</v>
      </c>
      <c r="E3" s="10">
        <f ca="1">RANDBETWEEN(1,4)+RANDBETWEEN(1,4)+RANDBETWEEN(1,4)</f>
        <v>5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14</v>
      </c>
      <c r="H3" s="229">
        <f ca="1">RANDBETWEEN(1,4)+RANDBETWEEN(1,4)+RANDBETWEEN(1,4)+RANDBETWEEN(1,4)+RANDBETWEEN(1,4)+RANDBETWEEN(1,4)</f>
        <v>18</v>
      </c>
      <c r="I3" s="229">
        <f ca="1">RANDBETWEEN(1,4)+RANDBETWEEN(1,4)+RANDBETWEEN(1,4)+RANDBETWEEN(1,4)+RANDBETWEEN(1,4)+RANDBETWEEN(1,4)+RANDBETWEEN(1,4)</f>
        <v>20</v>
      </c>
      <c r="J3" s="229">
        <f ca="1">RANDBETWEEN(1,4)+RANDBETWEEN(1,4)+RANDBETWEEN(1,4)+RANDBETWEEN(1,4)+RANDBETWEEN(1,4)+RANDBETWEEN(1,4)+RANDBETWEEN(1,4)+RANDBETWEEN(1,4)</f>
        <v>16</v>
      </c>
      <c r="K3" s="229">
        <f ca="1">RANDBETWEEN(1,4)+RANDBETWEEN(1,4)+RANDBETWEEN(1,4)+RANDBETWEEN(1,4)+RANDBETWEEN(1,4)+RANDBETWEEN(1,4)+RANDBETWEEN(1,4)+RANDBETWEEN(1,4)+RANDBETWEEN(1,4)</f>
        <v>18</v>
      </c>
      <c r="L3" s="11">
        <f ca="1">RANDBETWEEN(1,4)+RANDBETWEEN(1,4)+RANDBETWEEN(1,4)+RANDBETWEEN(1,4)+RANDBETWEEN(1,4)+RANDBETWEEN(1,4)+RANDBETWEEN(1,4)+RANDBETWEEN(1,4)+RANDBETWEEN(1,4)+RANDBETWEEN(1,4)</f>
        <v>20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4</v>
      </c>
      <c r="D4" s="10">
        <f ca="1">RANDBETWEEN(1,6)+RANDBETWEEN(1,6)</f>
        <v>4</v>
      </c>
      <c r="E4" s="10">
        <f ca="1">RANDBETWEEN(1,6)+RANDBETWEEN(1,6)+RANDBETWEEN(1,6)</f>
        <v>4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17</v>
      </c>
      <c r="H4" s="229">
        <f ca="1">RANDBETWEEN(1,6)+RANDBETWEEN(1,6)+RANDBETWEEN(1,6)+RANDBETWEEN(1,6)+RANDBETWEEN(1,6)+RANDBETWEEN(1,6)</f>
        <v>32</v>
      </c>
      <c r="I4" s="229">
        <f ca="1">RANDBETWEEN(1,6)+RANDBETWEEN(1,6)+RANDBETWEEN(1,6)+RANDBETWEEN(1,6)+RANDBETWEEN(1,6)+RANDBETWEEN(1,6)+RANDBETWEEN(1,6)</f>
        <v>29</v>
      </c>
      <c r="J4" s="229">
        <f ca="1">RANDBETWEEN(1,6)+RANDBETWEEN(1,6)+RANDBETWEEN(1,6)+RANDBETWEEN(1,6)+RANDBETWEEN(1,6)+RANDBETWEEN(1,6)+RANDBETWEEN(1,6)+RANDBETWEEN(1,6)</f>
        <v>24</v>
      </c>
      <c r="K4" s="229">
        <f ca="1">RANDBETWEEN(1,6)+RANDBETWEEN(1,6)+RANDBETWEEN(1,6)+RANDBETWEEN(1,6)+RANDBETWEEN(1,6)+RANDBETWEEN(1,6)+RANDBETWEEN(1,6)+RANDBETWEEN(1,6)+RANDBETWEEN(1,6)</f>
        <v>31</v>
      </c>
      <c r="L4" s="11">
        <f ca="1">RANDBETWEEN(1,6)+RANDBETWEEN(1,6)+RANDBETWEEN(1,6)+RANDBETWEEN(1,6)+RANDBETWEEN(1,6)+RANDBETWEEN(1,6)+RANDBETWEEN(1,6)+RANDBETWEEN(1,6)+RANDBETWEEN(1,6)+RANDBETWEEN(1,6)</f>
        <v>38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2</v>
      </c>
      <c r="D5" s="10">
        <f ca="1">RANDBETWEEN(1,8)+RANDBETWEEN(1,8)</f>
        <v>12</v>
      </c>
      <c r="E5" s="10">
        <f ca="1">RANDBETWEEN(1,8)+RANDBETWEEN(1,8)+RANDBETWEEN(1,8)</f>
        <v>13</v>
      </c>
      <c r="F5" s="10">
        <f ca="1">RANDBETWEEN(1,8)+RANDBETWEEN(1,8)+RANDBETWEEN(1,8)+RANDBETWEEN(1,8)</f>
        <v>16</v>
      </c>
      <c r="G5" s="10">
        <f ca="1">RANDBETWEEN(1,8)+RANDBETWEEN(1,8)+RANDBETWEEN(1,8)+RANDBETWEEN(1,8)+RANDBETWEEN(1,8)</f>
        <v>24</v>
      </c>
      <c r="H5" s="229">
        <f ca="1">RANDBETWEEN(1,8)+RANDBETWEEN(1,8)+RANDBETWEEN(1,8)+RANDBETWEEN(1,8)+RANDBETWEEN(1,8)+RANDBETWEEN(1,8)</f>
        <v>33</v>
      </c>
      <c r="I5" s="229">
        <f ca="1">RANDBETWEEN(1,8)+RANDBETWEEN(1,8)+RANDBETWEEN(1,8)+RANDBETWEEN(1,8)+RANDBETWEEN(1,8)+RANDBETWEEN(1,8)+RANDBETWEEN(1,8)</f>
        <v>28</v>
      </c>
      <c r="J5" s="229">
        <f ca="1">RANDBETWEEN(1,8)+RANDBETWEEN(1,8)+RANDBETWEEN(1,8)+RANDBETWEEN(1,8)+RANDBETWEEN(1,8)+RANDBETWEEN(1,8)+RANDBETWEEN(1,8)+RANDBETWEEN(1,8)</f>
        <v>33</v>
      </c>
      <c r="K5" s="229">
        <f ca="1">RANDBETWEEN(1,8)+RANDBETWEEN(1,8)+RANDBETWEEN(1,8)+RANDBETWEEN(1,8)+RANDBETWEEN(1,8)+RANDBETWEEN(1,8)+RANDBETWEEN(1,8)+RANDBETWEEN(1,8)+RANDBETWEEN(1,8)</f>
        <v>45</v>
      </c>
      <c r="L5" s="11">
        <f ca="1">RANDBETWEEN(1,8)+RANDBETWEEN(1,8)+RANDBETWEEN(1,8)+RANDBETWEEN(1,8)+RANDBETWEEN(1,8)+RANDBETWEEN(1,8)+RANDBETWEEN(1,8)+RANDBETWEEN(1,8)+RANDBETWEEN(1,8)+RANDBETWEEN(1,8)</f>
        <v>47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9</v>
      </c>
      <c r="D6" s="10">
        <f ca="1">RANDBETWEEN(1,10)+RANDBETWEEN(1,10)</f>
        <v>12</v>
      </c>
      <c r="E6" s="10">
        <f ca="1">RANDBETWEEN(1,10)+RANDBETWEEN(1,10)+RANDBETWEEN(1,10)</f>
        <v>9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25</v>
      </c>
      <c r="H6" s="229">
        <f ca="1">RANDBETWEEN(1,10)+RANDBETWEEN(1,10)+RANDBETWEEN(1,10)+RANDBETWEEN(1,10)+RANDBETWEEN(1,10)+RANDBETWEEN(1,10)</f>
        <v>44</v>
      </c>
      <c r="I6" s="229">
        <f ca="1">RANDBETWEEN(1,10)+RANDBETWEEN(1,10)+RANDBETWEEN(1,10)+RANDBETWEEN(1,10)+RANDBETWEEN(1,10)+RANDBETWEEN(1,10)+RANDBETWEEN(1,10)</f>
        <v>37</v>
      </c>
      <c r="J6" s="229">
        <f ca="1">RANDBETWEEN(1,10)+RANDBETWEEN(1,10)+RANDBETWEEN(1,10)+RANDBETWEEN(1,10)+RANDBETWEEN(1,10)+RANDBETWEEN(1,10)+RANDBETWEEN(1,10)+RANDBETWEEN(1,10)</f>
        <v>34</v>
      </c>
      <c r="K6" s="229">
        <f ca="1">RANDBETWEEN(1,10)+RANDBETWEEN(1,10)+RANDBETWEEN(1,10)+RANDBETWEEN(1,10)+RANDBETWEEN(1,10)+RANDBETWEEN(1,10)+RANDBETWEEN(1,10)+RANDBETWEEN(1,10)+RANDBETWEEN(1,10)</f>
        <v>55</v>
      </c>
      <c r="L6" s="11">
        <f ca="1">RANDBETWEEN(1,10)+RANDBETWEEN(1,10)+RANDBETWEEN(1,10)+RANDBETWEEN(1,10)+RANDBETWEEN(1,10)+RANDBETWEEN(1,10)+RANDBETWEEN(1,10)+RANDBETWEEN(1,10)+RANDBETWEEN(1,10)+RANDBETWEEN(1,10)</f>
        <v>61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4</v>
      </c>
      <c r="D7" s="10">
        <f ca="1">RANDBETWEEN(1,12)+RANDBETWEEN(1,12)</f>
        <v>4</v>
      </c>
      <c r="E7" s="10">
        <f ca="1">RANDBETWEEN(1,12)+RANDBETWEEN(1,12)+RANDBETWEEN(1,12)</f>
        <v>22</v>
      </c>
      <c r="F7" s="10">
        <f ca="1">RANDBETWEEN(1,12)+RANDBETWEEN(1,12)+RANDBETWEEN(1,12)+RANDBETWEEN(1,12)</f>
        <v>14</v>
      </c>
      <c r="G7" s="10">
        <f ca="1">RANDBETWEEN(1,12)+RANDBETWEEN(1,12)+RANDBETWEEN(1,12)+RANDBETWEEN(1,12)+RANDBETWEEN(1,12)</f>
        <v>35</v>
      </c>
      <c r="H7" s="229">
        <f ca="1">RANDBETWEEN(1,12)+RANDBETWEEN(1,12)+RANDBETWEEN(1,12)+RANDBETWEEN(1,12)+RANDBETWEEN(1,12)+RANDBETWEEN(1,12)</f>
        <v>49</v>
      </c>
      <c r="I7" s="229">
        <f ca="1">RANDBETWEEN(1,12)+RANDBETWEEN(1,12)+RANDBETWEEN(1,12)+RANDBETWEEN(1,12)+RANDBETWEEN(1,12)+RANDBETWEEN(1,12)+RANDBETWEEN(1,12)</f>
        <v>47</v>
      </c>
      <c r="J7" s="229">
        <f ca="1">RANDBETWEEN(1,12)+RANDBETWEEN(1,12)+RANDBETWEEN(1,12)+RANDBETWEEN(1,12)+RANDBETWEEN(1,12)+RANDBETWEEN(1,12)+RANDBETWEEN(1,12)+RANDBETWEEN(1,12)</f>
        <v>61</v>
      </c>
      <c r="K7" s="229">
        <f ca="1">RANDBETWEEN(1,12)+RANDBETWEEN(1,12)+RANDBETWEEN(1,12)+RANDBETWEEN(1,12)+RANDBETWEEN(1,12)+RANDBETWEEN(1,12)+RANDBETWEEN(1,12)+RANDBETWEEN(1,12)+RANDBETWEEN(1,12)</f>
        <v>68</v>
      </c>
      <c r="L7" s="11">
        <f ca="1">RANDBETWEEN(1,12)+RANDBETWEEN(1,12)+RANDBETWEEN(1,12)+RANDBETWEEN(1,12)+RANDBETWEEN(1,12)+RANDBETWEEN(1,12)+RANDBETWEEN(1,12)+RANDBETWEEN(1,12)+RANDBETWEEN(1,12)+RANDBETWEEN(1,12)</f>
        <v>89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11</v>
      </c>
      <c r="D8" s="10">
        <f ca="1">RANDBETWEEN(1,20)+RANDBETWEEN(1,20)</f>
        <v>25</v>
      </c>
      <c r="E8" s="10">
        <f ca="1">RANDBETWEEN(1,20)+RANDBETWEEN(1,20)+RANDBETWEEN(1,20)</f>
        <v>23</v>
      </c>
      <c r="F8" s="10">
        <f ca="1">RANDBETWEEN(1,20)+RANDBETWEEN(1,20)+RANDBETWEEN(1,20)+RANDBETWEEN(1,20)</f>
        <v>38</v>
      </c>
      <c r="G8" s="10">
        <f ca="1">RANDBETWEEN(1,20)+RANDBETWEEN(1,20)+RANDBETWEEN(1,20)+RANDBETWEEN(1,20)+RANDBETWEEN(1,20)</f>
        <v>47</v>
      </c>
      <c r="H8" s="229">
        <f ca="1">RANDBETWEEN(1,20)+RANDBETWEEN(1,20)+RANDBETWEEN(1,20)+RANDBETWEEN(1,20)+RANDBETWEEN(1,20)+RANDBETWEEN(1,20)</f>
        <v>92</v>
      </c>
      <c r="I8" s="229">
        <f ca="1">RANDBETWEEN(1,20)+RANDBETWEEN(1,20)+RANDBETWEEN(1,20)+RANDBETWEEN(1,20)+RANDBETWEEN(1,20)+RANDBETWEEN(1,20)+RANDBETWEEN(1,20)</f>
        <v>69</v>
      </c>
      <c r="J8" s="229">
        <f ca="1">RANDBETWEEN(1,20)+RANDBETWEEN(1,20)+RANDBETWEEN(1,20)+RANDBETWEEN(1,20)+RANDBETWEEN(1,20)+RANDBETWEEN(1,20)+RANDBETWEEN(1,20)+RANDBETWEEN(1,20)</f>
        <v>67</v>
      </c>
      <c r="K8" s="229">
        <f ca="1">RANDBETWEEN(1,20)+RANDBETWEEN(1,20)+RANDBETWEEN(1,20)+RANDBETWEEN(1,20)+RANDBETWEEN(1,20)+RANDBETWEEN(1,20)+RANDBETWEEN(1,20)+RANDBETWEEN(1,20)+RANDBETWEEN(1,20)</f>
        <v>85</v>
      </c>
      <c r="L8" s="11">
        <f ca="1">RANDBETWEEN(1,20)+RANDBETWEEN(1,20)+RANDBETWEEN(1,20)+RANDBETWEEN(1,20)+RANDBETWEEN(1,20)+RANDBETWEEN(1,20)+RANDBETWEEN(1,20)+RANDBETWEEN(1,20)+RANDBETWEEN(1,20)+RANDBETWEEN(1,20)</f>
        <v>96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37</v>
      </c>
      <c r="D9" s="13">
        <f ca="1">RANDBETWEEN(1,100)+RANDBETWEEN(1,100)</f>
        <v>76</v>
      </c>
      <c r="E9" s="13">
        <f ca="1">RANDBETWEEN(1,100)+RANDBETWEEN(1,100)+RANDBETWEEN(1,100)</f>
        <v>244</v>
      </c>
      <c r="F9" s="13">
        <f ca="1">RANDBETWEEN(1,100)+RANDBETWEEN(1,100)+RANDBETWEEN(1,100)+RANDBETWEEN(1,100)</f>
        <v>272</v>
      </c>
      <c r="G9" s="13">
        <f ca="1">RANDBETWEEN(1,100)+RANDBETWEEN(1,100)+RANDBETWEEN(1,100)+RANDBETWEEN(1,100)+RANDBETWEEN(1,100)</f>
        <v>312</v>
      </c>
      <c r="H9" s="230">
        <f ca="1">RANDBETWEEN(1,100)+RANDBETWEEN(1,100)+RANDBETWEEN(1,100)+RANDBETWEEN(1,100)+RANDBETWEEN(1,100)+RANDBETWEEN(1,100)</f>
        <v>395</v>
      </c>
      <c r="I9" s="230">
        <f ca="1">RANDBETWEEN(1,100)+RANDBETWEEN(1,100)+RANDBETWEEN(1,100)+RANDBETWEEN(1,100)+RANDBETWEEN(1,100)+RANDBETWEEN(1,100)+RANDBETWEEN(1,100)</f>
        <v>246</v>
      </c>
      <c r="J9" s="230">
        <f ca="1">RANDBETWEEN(1,100)+RANDBETWEEN(1,100)+RANDBETWEEN(1,100)+RANDBETWEEN(1,100)+RANDBETWEEN(1,100)+RANDBETWEEN(1,100)+RANDBETWEEN(1,100)+RANDBETWEEN(1,100)</f>
        <v>394</v>
      </c>
      <c r="K9" s="230">
        <f ca="1">RANDBETWEEN(1,100)+RANDBETWEEN(1,100)+RANDBETWEEN(1,100)+RANDBETWEEN(1,100)+RANDBETWEEN(1,100)+RANDBETWEEN(1,100)+RANDBETWEEN(1,100)+RANDBETWEEN(1,100)+RANDBETWEEN(1,100)</f>
        <v>560</v>
      </c>
      <c r="L9" s="14">
        <f ca="1">RANDBETWEEN(1,100)+RANDBETWEEN(1,100)+RANDBETWEEN(1,100)+RANDBETWEEN(1,100)+RANDBETWEEN(1,100)+RANDBETWEEN(1,100)+RANDBETWEEN(1,100)+RANDBETWEEN(1,100)+RANDBETWEEN(1,100)+RANDBETWEEN(1,100)</f>
        <v>474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2021-12-19T19:09:23Z</dcterms:modified>
</cp:coreProperties>
</file>