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82705601-2AA4-4E44-9D92-1E607CA4522F}" xr6:coauthVersionLast="46" xr6:coauthVersionMax="46" xr10:uidLastSave="{00000000-0000-0000-0000-000000000000}"/>
  <bookViews>
    <workbookView xWindow="-108" yWindow="-108" windowWidth="23256" windowHeight="13176" activeTab="5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hps, enemy" sheetId="11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7" i="11" l="1"/>
  <c r="AA27" i="11" s="1"/>
  <c r="AB27" i="11" s="1"/>
  <c r="V26" i="11"/>
  <c r="AA26" i="11" s="1"/>
  <c r="AB26" i="11" s="1"/>
  <c r="V25" i="11"/>
  <c r="AA25" i="11" s="1"/>
  <c r="AB25" i="11" s="1"/>
  <c r="V24" i="11"/>
  <c r="AA24" i="11" s="1"/>
  <c r="AB24" i="11" s="1"/>
  <c r="V23" i="11"/>
  <c r="AA23" i="11" s="1"/>
  <c r="AB23" i="11" s="1"/>
  <c r="V22" i="11"/>
  <c r="AA22" i="11" s="1"/>
  <c r="AB22" i="11" s="1"/>
  <c r="V21" i="11"/>
  <c r="AA21" i="11" s="1"/>
  <c r="AB21" i="11" s="1"/>
  <c r="M25" i="10"/>
  <c r="M24" i="10"/>
  <c r="M23" i="10"/>
  <c r="M22" i="10"/>
  <c r="M21" i="10"/>
  <c r="M20" i="10"/>
  <c r="M19" i="10"/>
  <c r="M18" i="10"/>
  <c r="M17" i="10"/>
  <c r="M16" i="10"/>
  <c r="M2" i="10"/>
  <c r="M3" i="10"/>
  <c r="M4" i="10"/>
  <c r="M5" i="10"/>
  <c r="M6" i="10"/>
  <c r="M7" i="10"/>
  <c r="M8" i="10"/>
  <c r="M9" i="10"/>
  <c r="M10" i="10"/>
  <c r="M12" i="10"/>
  <c r="M13" i="10"/>
  <c r="D8" i="7" l="1"/>
  <c r="E8" i="7" s="1"/>
  <c r="E7" i="9" l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J12" i="9"/>
  <c r="K12" i="9"/>
  <c r="N12" i="9" s="1"/>
  <c r="V28" i="11"/>
  <c r="AA28" i="11" s="1"/>
  <c r="AB28" i="11" s="1"/>
  <c r="V20" i="11"/>
  <c r="AA20" i="11" s="1"/>
  <c r="AB20" i="11" s="1"/>
  <c r="V19" i="11"/>
  <c r="AA19" i="11" s="1"/>
  <c r="AB19" i="11" s="1"/>
  <c r="V18" i="11"/>
  <c r="AA18" i="11" s="1"/>
  <c r="AB18" i="11" s="1"/>
  <c r="V17" i="11"/>
  <c r="AA17" i="11" s="1"/>
  <c r="AB17" i="11" s="1"/>
  <c r="V16" i="11"/>
  <c r="AA16" i="11" s="1"/>
  <c r="AB16" i="11" s="1"/>
  <c r="V15" i="11"/>
  <c r="AA15" i="11" s="1"/>
  <c r="AB15" i="11" s="1"/>
  <c r="V14" i="11"/>
  <c r="AA14" i="11" s="1"/>
  <c r="AB14" i="11" s="1"/>
  <c r="V13" i="11"/>
  <c r="AA13" i="11" s="1"/>
  <c r="AB13" i="11" s="1"/>
  <c r="V12" i="11"/>
  <c r="AA12" i="11" s="1"/>
  <c r="AB12" i="11" s="1"/>
  <c r="V11" i="11"/>
  <c r="AA11" i="11" s="1"/>
  <c r="AB11" i="11" s="1"/>
  <c r="V10" i="11"/>
  <c r="AA10" i="11" s="1"/>
  <c r="AB10" i="11" s="1"/>
  <c r="V9" i="11"/>
  <c r="AA9" i="11" s="1"/>
  <c r="AB9" i="11" s="1"/>
  <c r="V8" i="11"/>
  <c r="AA8" i="11" s="1"/>
  <c r="AB8" i="11" s="1"/>
  <c r="V7" i="11"/>
  <c r="AA7" i="11" s="1"/>
  <c r="AB7" i="11" s="1"/>
  <c r="V6" i="11"/>
  <c r="AA6" i="11" s="1"/>
  <c r="AB6" i="11" s="1"/>
  <c r="V5" i="11"/>
  <c r="AA5" i="11" s="1"/>
  <c r="AB5" i="11" s="1"/>
  <c r="V4" i="11"/>
  <c r="AA4" i="11" s="1"/>
  <c r="AB4" i="11" s="1"/>
  <c r="V3" i="11"/>
  <c r="AA3" i="11" s="1"/>
  <c r="AB3" i="11" s="1"/>
  <c r="V2" i="11"/>
  <c r="AA2" i="11" s="1"/>
  <c r="AB2" i="11" s="1"/>
  <c r="L8" i="9" l="1"/>
  <c r="L9" i="9"/>
  <c r="L11" i="9"/>
  <c r="L12" i="9"/>
  <c r="L10" i="9"/>
  <c r="J8" i="7"/>
  <c r="K8" i="7" s="1"/>
  <c r="D6" i="7" l="1"/>
  <c r="E6" i="7" s="1"/>
  <c r="J7" i="7" l="1"/>
  <c r="K7" i="7" s="1"/>
  <c r="J6" i="7"/>
  <c r="K6" i="7" s="1"/>
  <c r="J5" i="7"/>
  <c r="K5" i="7" s="1"/>
  <c r="K7" i="9"/>
  <c r="N7" i="9" s="1"/>
  <c r="J7" i="9"/>
  <c r="K6" i="9"/>
  <c r="N6" i="9" s="1"/>
  <c r="J6" i="9"/>
  <c r="L7" i="9" l="1"/>
  <c r="L6" i="9"/>
  <c r="I18" i="1" l="1"/>
  <c r="I17" i="1"/>
  <c r="I19" i="1" s="1"/>
  <c r="I20" i="1" s="1"/>
  <c r="E7" i="1"/>
  <c r="J13" i="10"/>
  <c r="K13" i="10" s="1"/>
  <c r="D9" i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V14" i="5"/>
  <c r="AA14" i="5" s="1"/>
  <c r="AB14" i="5" s="1"/>
  <c r="V13" i="5"/>
  <c r="V12" i="5"/>
  <c r="AA12" i="5" s="1"/>
  <c r="AB12" i="5" s="1"/>
  <c r="AA13" i="5" l="1"/>
  <c r="AB13" i="5" s="1"/>
  <c r="V11" i="5"/>
  <c r="AA11" i="5" s="1"/>
  <c r="AB11" i="5" s="1"/>
  <c r="M28" i="1" l="1"/>
  <c r="E6" i="1"/>
  <c r="V10" i="5"/>
  <c r="AA10" i="5" s="1"/>
  <c r="AB10" i="5" s="1"/>
  <c r="V9" i="5"/>
  <c r="AA9" i="5" s="1"/>
  <c r="AB9" i="5" s="1"/>
  <c r="J2" i="9" l="1"/>
  <c r="K2" i="9"/>
  <c r="J3" i="9"/>
  <c r="K3" i="9"/>
  <c r="N3" i="9" s="1"/>
  <c r="J4" i="9"/>
  <c r="K4" i="9"/>
  <c r="J5" i="9"/>
  <c r="K5" i="9"/>
  <c r="L5" i="9" l="1"/>
  <c r="L4" i="9"/>
  <c r="L2" i="9"/>
  <c r="L3" i="9"/>
  <c r="N5" i="9"/>
  <c r="N4" i="9"/>
  <c r="N2" i="9"/>
  <c r="V8" i="5"/>
  <c r="AA8" i="5" s="1"/>
  <c r="AB8" i="5" s="1"/>
  <c r="V7" i="5"/>
  <c r="AA7" i="5" s="1"/>
  <c r="AB7" i="5" s="1"/>
  <c r="V6" i="5"/>
  <c r="AA6" i="5" s="1"/>
  <c r="AB6" i="5" s="1"/>
  <c r="D3" i="5" l="1"/>
  <c r="C3" i="5"/>
  <c r="D2" i="7" l="1"/>
  <c r="E2" i="7" s="1"/>
  <c r="D3" i="7"/>
  <c r="E3" i="7" s="1"/>
  <c r="D4" i="7"/>
  <c r="E4" i="7" s="1"/>
  <c r="D5" i="7"/>
  <c r="E5" i="7" s="1"/>
  <c r="D7" i="7"/>
  <c r="E7" i="7" s="1"/>
  <c r="D5" i="5" l="1"/>
  <c r="C5" i="5" s="1"/>
  <c r="B5" i="5"/>
  <c r="V5" i="5" l="1"/>
  <c r="M6" i="1" l="1"/>
  <c r="I8" i="1"/>
  <c r="V4" i="5" l="1"/>
  <c r="V3" i="5"/>
  <c r="V2" i="5"/>
  <c r="F5" i="4" l="1"/>
  <c r="J25" i="10" l="1"/>
  <c r="K25" i="10" s="1"/>
  <c r="J4" i="7" l="1"/>
  <c r="K4" i="7" s="1"/>
  <c r="J3" i="7"/>
  <c r="K3" i="7" s="1"/>
  <c r="J2" i="7"/>
  <c r="K2" i="7" s="1"/>
  <c r="M7" i="1"/>
  <c r="E2" i="1"/>
  <c r="J7" i="10" l="1"/>
  <c r="K7" i="10" s="1"/>
  <c r="J12" i="10" l="1"/>
  <c r="K12" i="10" s="1"/>
  <c r="J24" i="10" l="1"/>
  <c r="K24" i="10" s="1"/>
  <c r="J18" i="10" l="1"/>
  <c r="K18" i="10" s="1"/>
  <c r="J10" i="10" l="1"/>
  <c r="K10" i="10" s="1"/>
  <c r="J17" i="10" l="1"/>
  <c r="K17" i="10" s="1"/>
  <c r="J16" i="10" l="1"/>
  <c r="K16" i="10" s="1"/>
  <c r="J9" i="10" l="1"/>
  <c r="K9" i="10" s="1"/>
  <c r="J11" i="10" l="1"/>
  <c r="K11" i="10" s="1"/>
  <c r="M11" i="10" s="1"/>
  <c r="J8" i="10" l="1"/>
  <c r="K8" i="10" s="1"/>
  <c r="J5" i="10" l="1"/>
  <c r="K5" i="10" s="1"/>
  <c r="AA4" i="5" l="1"/>
  <c r="AB4" i="5" s="1"/>
  <c r="J23" i="10" l="1"/>
  <c r="K23" i="10" s="1"/>
  <c r="J22" i="10" l="1"/>
  <c r="K22" i="10" s="1"/>
  <c r="J21" i="10"/>
  <c r="K21" i="10" s="1"/>
  <c r="D4" i="4" l="1"/>
  <c r="C4" i="4" l="1"/>
  <c r="J20" i="10" l="1"/>
  <c r="K20" i="10" s="1"/>
  <c r="J3" i="10" l="1"/>
  <c r="K3" i="10" s="1"/>
  <c r="J19" i="10" l="1"/>
  <c r="K19" i="10" s="1"/>
  <c r="T1" i="10" l="1"/>
  <c r="AA3" i="5" l="1"/>
  <c r="AB3" i="5" s="1"/>
  <c r="AA2" i="5"/>
  <c r="AB2" i="5" s="1"/>
  <c r="E5" i="1" l="1"/>
  <c r="E3" i="1"/>
  <c r="E4" i="1"/>
  <c r="J6" i="10" l="1"/>
  <c r="K6" i="10" s="1"/>
  <c r="J2" i="10"/>
  <c r="K2" i="10" s="1"/>
  <c r="J4" i="10"/>
  <c r="K4" i="10" s="1"/>
  <c r="I7" i="1" l="1"/>
  <c r="I9" i="1" s="1"/>
  <c r="M9" i="1" s="1"/>
  <c r="I10" i="1" l="1"/>
  <c r="M10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1" i="1" l="1"/>
  <c r="M5" i="1" l="1"/>
  <c r="M13" i="1" s="1"/>
  <c r="AA5" i="5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3" authorId="0" shapeId="0" xr:uid="{248D91D2-254C-4B9F-A21A-91E14947EE6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C5" authorId="0" shapeId="0" xr:uid="{5D634C65-10A1-4A2C-8A68-25FA196CFE1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</commentList>
</comments>
</file>

<file path=xl/sharedStrings.xml><?xml version="1.0" encoding="utf-8"?>
<sst xmlns="http://schemas.openxmlformats.org/spreadsheetml/2006/main" count="589" uniqueCount="190">
  <si>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</si>
  <si>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</si>
  <si>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</si>
  <si>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</si>
  <si>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</si>
  <si>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</si>
  <si>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</si>
  <si>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</si>
  <si>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</si>
  <si>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</si>
  <si>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</si>
  <si>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</si>
  <si>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</si>
  <si>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</si>
  <si>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</si>
  <si>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</si>
  <si>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</si>
  <si>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</si>
  <si>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</si>
  <si>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</si>
  <si>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</si>
  <si>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</si>
  <si>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</si>
  <si>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</si>
  <si>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</si>
  <si>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</si>
  <si>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</si>
  <si>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</si>
  <si>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</si>
  <si>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</si>
  <si>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</si>
  <si>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</si>
  <si>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</si>
  <si>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</si>
  <si>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</si>
  <si>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</si>
  <si>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</si>
  <si>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</si>
  <si>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</si>
  <si>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</si>
  <si>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</si>
  <si>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</si>
  <si>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</si>
  <si>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</si>
  <si>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</si>
  <si>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</si>
  <si>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</si>
  <si>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</si>
  <si>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</si>
  <si>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</si>
  <si>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</si>
  <si>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</si>
  <si>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</si>
  <si>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</si>
  <si>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</si>
  <si>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</si>
  <si>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</si>
  <si>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</si>
  <si>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</si>
  <si>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</si>
  <si>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</si>
  <si>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</si>
  <si>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</si>
  <si>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</si>
  <si>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</si>
  <si>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</si>
  <si>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</si>
  <si>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</si>
  <si>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</si>
  <si>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</si>
  <si>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</si>
  <si>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</si>
  <si>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</si>
  <si>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</si>
  <si>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</si>
  <si>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</si>
  <si>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</si>
  <si>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</si>
  <si>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</si>
  <si>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</si>
  <si>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</si>
  <si>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</si>
  <si>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</si>
  <si>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</si>
  <si>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</si>
  <si>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</si>
  <si>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</si>
  <si>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</si>
  <si>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</si>
  <si>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</si>
  <si>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</si>
  <si>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</si>
  <si>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</si>
  <si>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</si>
  <si>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</si>
  <si>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</si>
  <si>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</si>
  <si>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</si>
  <si>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</si>
  <si>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</si>
  <si>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</si>
  <si>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</si>
  <si>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</si>
  <si>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</si>
  <si>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Stoneskin</t>
  </si>
  <si>
    <t>Dragonskin</t>
  </si>
  <si>
    <t>Fire Shield</t>
  </si>
  <si>
    <t>Blacklight</t>
  </si>
  <si>
    <t>Steelshade</t>
  </si>
  <si>
    <t>Atlas</t>
  </si>
  <si>
    <t>Pussyfoot</t>
  </si>
  <si>
    <t>Devrion</t>
  </si>
  <si>
    <t>Devron</t>
  </si>
  <si>
    <t>Archivist</t>
  </si>
  <si>
    <t>Warmage</t>
  </si>
  <si>
    <t>Rogue</t>
  </si>
  <si>
    <t>Check</t>
  </si>
  <si>
    <t>Barkskin</t>
  </si>
  <si>
    <t>Entangle</t>
  </si>
  <si>
    <t>Detect Magic</t>
  </si>
  <si>
    <t>Call Lightning</t>
  </si>
  <si>
    <t>Ring of Blades</t>
  </si>
  <si>
    <t>Allied Party Composition</t>
  </si>
  <si>
    <t>Grapple</t>
  </si>
  <si>
    <t>Brene</t>
  </si>
  <si>
    <t>Angren</t>
  </si>
  <si>
    <t>Crazed Kuo-toa</t>
  </si>
  <si>
    <t>Sailors</t>
  </si>
  <si>
    <t>Captain Thalassia</t>
  </si>
  <si>
    <t>Swashbucklers</t>
  </si>
  <si>
    <t>Swshbcklr-Dread Pirate</t>
  </si>
  <si>
    <t>Sailor 1</t>
  </si>
  <si>
    <t>Sailor 2</t>
  </si>
  <si>
    <t>Sailor 3</t>
  </si>
  <si>
    <t>Sailor 4</t>
  </si>
  <si>
    <t>Sailor 5</t>
  </si>
  <si>
    <t>Sailor 6</t>
  </si>
  <si>
    <t>Sailor 7</t>
  </si>
  <si>
    <t>Sailor 8</t>
  </si>
  <si>
    <t>Sailor 9</t>
  </si>
  <si>
    <t>Sailor 10</t>
  </si>
  <si>
    <t>Sailor 11</t>
  </si>
  <si>
    <t>Lookout</t>
  </si>
  <si>
    <t>Crazed Kuo-toa 1</t>
  </si>
  <si>
    <t>Crazed Kuo-toa 2</t>
  </si>
  <si>
    <t>Crazed Kuo-toa 3</t>
  </si>
  <si>
    <t>Crazed Kuo-toa 4</t>
  </si>
  <si>
    <t>Crazed Kuo-toa 5</t>
  </si>
  <si>
    <t>Crazed Kuo-toa 6</t>
  </si>
  <si>
    <t>Crazed Kuo-toa 7</t>
  </si>
  <si>
    <t>Crazed Kuo-toa 8</t>
  </si>
  <si>
    <t>Crazed Kuo-toa 9</t>
  </si>
  <si>
    <t>Crazed Kuo-toa 10</t>
  </si>
  <si>
    <t>Crazed Kuo-toa 11</t>
  </si>
  <si>
    <t>Crazed Kuo-toa 12</t>
  </si>
  <si>
    <t>Crazed Kuo-toa 13</t>
  </si>
  <si>
    <t>Crazed Kuo-toa 14</t>
  </si>
  <si>
    <t>Crazed Kuo-toa 15</t>
  </si>
  <si>
    <t>20’/50’</t>
  </si>
  <si>
    <t>Crazed Kuo-toa, 20</t>
  </si>
  <si>
    <t>MM V</t>
  </si>
  <si>
    <t>Crazed Kuo-toa 16</t>
  </si>
  <si>
    <t>Crazed Kuo-toa 17</t>
  </si>
  <si>
    <t>Crazed Kuo-toa 18</t>
  </si>
  <si>
    <t>Crazed Kuo-toa 19</t>
  </si>
  <si>
    <t>R10</t>
  </si>
  <si>
    <t>Greatclub</t>
  </si>
  <si>
    <t>1d10+4 (Pwr. Att.)</t>
  </si>
  <si>
    <t>Death Rage</t>
  </si>
  <si>
    <t>Elasmosaur</t>
  </si>
  <si>
    <t>MM I</t>
  </si>
  <si>
    <t>Bite</t>
  </si>
  <si>
    <t>2d8+12</t>
  </si>
  <si>
    <t>Harpoon</t>
  </si>
  <si>
    <t>Heavy Crossbow</t>
  </si>
  <si>
    <t>Rapier</t>
  </si>
  <si>
    <t>Rapier, 2nd Attack</t>
  </si>
  <si>
    <t>1d6+1 (18-20)</t>
  </si>
  <si>
    <t>1d10</t>
  </si>
  <si>
    <t>DC 10+dmg (A&amp;EG 10)</t>
  </si>
  <si>
    <t>Otiluke’s Freezing Sphere</t>
  </si>
  <si>
    <t>Climb</t>
  </si>
  <si>
    <t>1d10 (30’) + ensnare</t>
  </si>
  <si>
    <t>Crazed Kuo-toa 20</t>
  </si>
  <si>
    <t>Crazed Kuo-toa 21</t>
  </si>
  <si>
    <t>Crazed Kuo-toa 22</t>
  </si>
  <si>
    <t>Crazed Kuo-toa 23</t>
  </si>
  <si>
    <t>Crazed Kuo-toa 24</t>
  </si>
  <si>
    <t>Crazed Kuo-toa 25</t>
  </si>
  <si>
    <t>Crazed Kuo-toa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</si>
</sst>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0" fillId="24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4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33CC"/>
      <color rgb="FF008000"/>
      <color rgb="FF9900FF"/>
      <color rgb="FF99FF99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23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17</c:v>
                </c:pt>
                <c:pt idx="2">
                  <c:v>21</c:v>
                </c:pt>
                <c:pt idx="3">
                  <c:v>22</c:v>
                </c:pt>
                <c:pt idx="4">
                  <c:v>32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16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24</c:v>
                </c:pt>
                <c:pt idx="2">
                  <c:v>25</c:v>
                </c:pt>
                <c:pt idx="3">
                  <c:v>25</c:v>
                </c:pt>
                <c:pt idx="4">
                  <c:v>44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17</c:v>
                </c:pt>
                <c:pt idx="5">
                  <c:v>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21</c:v>
                </c:pt>
                <c:pt idx="5">
                  <c:v>16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32</c:v>
                </c:pt>
                <c:pt idx="5">
                  <c:v>26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25</c:v>
                </c:pt>
                <c:pt idx="3">
                  <c:v>26</c:v>
                </c:pt>
                <c:pt idx="4">
                  <c:v>26</c:v>
                </c:pt>
                <c:pt idx="5">
                  <c:v>34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23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17</c:v>
                </c:pt>
                <c:pt idx="2">
                  <c:v>21</c:v>
                </c:pt>
                <c:pt idx="3">
                  <c:v>22</c:v>
                </c:pt>
                <c:pt idx="4">
                  <c:v>32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16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24</c:v>
                </c:pt>
                <c:pt idx="2">
                  <c:v>25</c:v>
                </c:pt>
                <c:pt idx="3">
                  <c:v>25</c:v>
                </c:pt>
                <c:pt idx="4">
                  <c:v>44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3</xdr:row>
      <xdr:rowOff>182880</xdr:rowOff>
    </xdr:from>
    <xdr:to>
      <xdr:col>1</xdr:col>
      <xdr:colOff>15241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731520" y="998220"/>
          <a:ext cx="754381" cy="2286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zoomScaleNormal="100" workbookViewId="0"/>
  </sheetViews>
  <sheetFormatPr defaultRowHeight="15.6" x14ac:dyDescent="0.3"/>
  <cols>
    <col min="1" max="1" width="13.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9.8984375" style="44" bestFit="1" customWidth="1"/>
    <col min="9" max="9" width="4.8984375" style="44" bestFit="1" customWidth="1"/>
    <col min="10" max="10" width="20.296875" style="44" bestFit="1" customWidth="1"/>
    <col min="11" max="11" width="4.19921875" style="44" customWidth="1"/>
    <col min="12" max="12" width="22" style="44" bestFit="1" customWidth="1"/>
    <col min="13" max="13" width="7.3984375" style="44" bestFit="1" customWidth="1"/>
    <col min="14" max="14" width="19.796875" style="44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4" t="s">
        <v>108</v>
      </c>
      <c r="B2" s="74">
        <v>1</v>
      </c>
      <c r="C2" s="45">
        <v>5</v>
      </c>
      <c r="D2" s="46">
        <v>16</v>
      </c>
      <c r="E2" s="45">
        <f t="shared" ref="E2:E7" si="0">SUM(C2:D2)</f>
        <v>21</v>
      </c>
      <c r="F2" s="45" t="s">
        <v>100</v>
      </c>
      <c r="H2" s="75" t="s">
        <v>0</v>
      </c>
      <c r="I2" s="76" t="s">
        <v>22</v>
      </c>
      <c r="J2" s="77" t="s">
        <v>23</v>
      </c>
      <c r="L2" s="133" t="s">
        <v>0</v>
      </c>
      <c r="M2" s="134" t="s">
        <v>85</v>
      </c>
      <c r="N2" s="135" t="s">
        <v>66</v>
      </c>
    </row>
    <row r="3" spans="1:14" x14ac:dyDescent="0.3">
      <c r="A3" s="74" t="s">
        <v>111</v>
      </c>
      <c r="B3" s="74">
        <v>1</v>
      </c>
      <c r="C3" s="45">
        <v>6</v>
      </c>
      <c r="D3" s="46">
        <v>17</v>
      </c>
      <c r="E3" s="45">
        <f t="shared" si="0"/>
        <v>23</v>
      </c>
      <c r="F3" s="45" t="s">
        <v>6</v>
      </c>
      <c r="H3" s="78" t="s">
        <v>109</v>
      </c>
      <c r="I3" s="74">
        <v>18</v>
      </c>
      <c r="J3" s="79" t="s">
        <v>113</v>
      </c>
      <c r="L3" s="136" t="s">
        <v>159</v>
      </c>
      <c r="M3" s="124">
        <v>11</v>
      </c>
      <c r="N3" s="137" t="s">
        <v>160</v>
      </c>
    </row>
    <row r="4" spans="1:14" ht="16.2" thickBot="1" x14ac:dyDescent="0.35">
      <c r="A4" s="74" t="s">
        <v>125</v>
      </c>
      <c r="B4" s="74">
        <v>1</v>
      </c>
      <c r="C4" s="45">
        <v>6</v>
      </c>
      <c r="D4" s="46">
        <v>6</v>
      </c>
      <c r="E4" s="45">
        <f t="shared" si="0"/>
        <v>12</v>
      </c>
      <c r="F4" s="45" t="s">
        <v>6</v>
      </c>
      <c r="H4" s="78" t="s">
        <v>111</v>
      </c>
      <c r="I4" s="74">
        <v>18</v>
      </c>
      <c r="J4" s="79" t="s">
        <v>114</v>
      </c>
      <c r="L4" s="138" t="s">
        <v>169</v>
      </c>
      <c r="M4" s="139">
        <v>7</v>
      </c>
      <c r="N4" s="140" t="s">
        <v>170</v>
      </c>
    </row>
    <row r="5" spans="1:14" x14ac:dyDescent="0.3">
      <c r="A5" s="74" t="s">
        <v>109</v>
      </c>
      <c r="B5" s="74">
        <v>1</v>
      </c>
      <c r="C5" s="45">
        <v>2</v>
      </c>
      <c r="D5" s="46">
        <v>9</v>
      </c>
      <c r="E5" s="45">
        <f t="shared" si="0"/>
        <v>11</v>
      </c>
      <c r="F5" s="45" t="s">
        <v>6</v>
      </c>
      <c r="H5" s="78" t="s">
        <v>124</v>
      </c>
      <c r="I5" s="74">
        <v>18</v>
      </c>
      <c r="J5" s="79" t="s">
        <v>115</v>
      </c>
      <c r="L5" s="141" t="s">
        <v>24</v>
      </c>
      <c r="M5" s="142">
        <f>SUM(M3:M4)</f>
        <v>18</v>
      </c>
      <c r="N5" s="137"/>
    </row>
    <row r="6" spans="1:14" ht="16.2" thickBot="1" x14ac:dyDescent="0.35">
      <c r="A6" s="124" t="s">
        <v>126</v>
      </c>
      <c r="B6" s="124">
        <v>3</v>
      </c>
      <c r="C6" s="45">
        <v>1</v>
      </c>
      <c r="D6" s="46">
        <v>8</v>
      </c>
      <c r="E6" s="45">
        <f t="shared" si="0"/>
        <v>9</v>
      </c>
      <c r="F6" s="45" t="s">
        <v>158</v>
      </c>
      <c r="H6" s="188" t="s">
        <v>108</v>
      </c>
      <c r="I6" s="189">
        <v>18</v>
      </c>
      <c r="J6" s="190" t="s">
        <v>68</v>
      </c>
      <c r="L6" s="141" t="s">
        <v>99</v>
      </c>
      <c r="M6" s="142">
        <f>AVERAGE(M3:M4)</f>
        <v>9</v>
      </c>
      <c r="N6" s="137"/>
    </row>
    <row r="7" spans="1:14" ht="16.2" thickBot="1" x14ac:dyDescent="0.35">
      <c r="A7" s="194" t="s">
        <v>127</v>
      </c>
      <c r="B7" s="194">
        <v>2</v>
      </c>
      <c r="C7" s="45">
        <v>2</v>
      </c>
      <c r="D7" s="46">
        <v>6</v>
      </c>
      <c r="E7" s="45">
        <f t="shared" si="0"/>
        <v>8</v>
      </c>
      <c r="F7" s="45" t="s">
        <v>6</v>
      </c>
      <c r="H7" s="80" t="s">
        <v>24</v>
      </c>
      <c r="I7" s="81">
        <f>SUM(I3:I6)</f>
        <v>72</v>
      </c>
      <c r="J7" s="79"/>
      <c r="L7" s="143" t="s">
        <v>25</v>
      </c>
      <c r="M7" s="182">
        <f>COUNT(M3:M4)</f>
        <v>2</v>
      </c>
      <c r="N7" s="144"/>
    </row>
    <row r="8" spans="1:14" ht="16.2" thickTop="1" x14ac:dyDescent="0.3">
      <c r="H8" s="80" t="s">
        <v>25</v>
      </c>
      <c r="I8" s="81">
        <f>COUNT(I3:I6)</f>
        <v>4</v>
      </c>
      <c r="J8" s="82"/>
    </row>
    <row r="9" spans="1:14" x14ac:dyDescent="0.3">
      <c r="D9" s="46">
        <f ca="1">RANDBETWEEN(1,20)</f>
        <v>20</v>
      </c>
      <c r="H9" s="80" t="s">
        <v>27</v>
      </c>
      <c r="I9" s="83">
        <f>I7/4</f>
        <v>18</v>
      </c>
      <c r="J9" s="79" t="s">
        <v>28</v>
      </c>
      <c r="L9" s="88" t="s">
        <v>31</v>
      </c>
      <c r="M9" s="89">
        <f>I9</f>
        <v>18</v>
      </c>
      <c r="N9" s="87"/>
    </row>
    <row r="10" spans="1:14" ht="16.2" thickBot="1" x14ac:dyDescent="0.35">
      <c r="H10" s="84" t="s">
        <v>29</v>
      </c>
      <c r="I10" s="85">
        <f>I9*2</f>
        <v>36</v>
      </c>
      <c r="J10" s="86" t="s">
        <v>30</v>
      </c>
      <c r="L10" s="88" t="s">
        <v>32</v>
      </c>
      <c r="M10" s="89">
        <f>I10</f>
        <v>36</v>
      </c>
      <c r="N10" s="87"/>
    </row>
    <row r="11" spans="1:14" ht="16.2" thickTop="1" x14ac:dyDescent="0.3">
      <c r="B11" s="44"/>
      <c r="C11" s="44"/>
      <c r="D11" s="44"/>
      <c r="E11" s="44"/>
      <c r="F11" s="44"/>
      <c r="H11" s="87"/>
      <c r="I11" s="87"/>
      <c r="J11" s="87"/>
      <c r="L11" s="88" t="s">
        <v>33</v>
      </c>
      <c r="M11" s="89">
        <f>I7</f>
        <v>72</v>
      </c>
      <c r="N11" s="87"/>
    </row>
    <row r="12" spans="1:14" x14ac:dyDescent="0.3">
      <c r="B12" s="44"/>
      <c r="C12" s="44"/>
      <c r="D12" s="44"/>
      <c r="E12" s="44"/>
      <c r="F12" s="44"/>
      <c r="H12" s="87"/>
      <c r="I12" s="87"/>
      <c r="N12" s="87"/>
    </row>
    <row r="13" spans="1:14" ht="16.2" thickBot="1" x14ac:dyDescent="0.35">
      <c r="B13" s="44"/>
      <c r="C13" s="44"/>
      <c r="D13" s="44"/>
      <c r="E13" s="44"/>
      <c r="F13" s="44"/>
      <c r="H13" s="40" t="s">
        <v>122</v>
      </c>
      <c r="I13" s="40"/>
      <c r="J13" s="40"/>
      <c r="L13" s="90" t="s">
        <v>34</v>
      </c>
      <c r="M13" s="89">
        <f>M5</f>
        <v>18</v>
      </c>
    </row>
    <row r="14" spans="1:14" ht="16.8" thickTop="1" thickBot="1" x14ac:dyDescent="0.35">
      <c r="B14" s="44"/>
      <c r="C14" s="44"/>
      <c r="D14" s="44"/>
      <c r="E14" s="44"/>
      <c r="F14" s="44"/>
      <c r="H14" s="196" t="s">
        <v>0</v>
      </c>
      <c r="I14" s="197" t="s">
        <v>22</v>
      </c>
      <c r="J14" s="198" t="s">
        <v>23</v>
      </c>
    </row>
    <row r="15" spans="1:14" x14ac:dyDescent="0.3">
      <c r="B15" s="44"/>
      <c r="C15" s="44"/>
      <c r="D15" s="44"/>
      <c r="E15" s="44"/>
      <c r="F15" s="44"/>
      <c r="H15" s="199" t="s">
        <v>128</v>
      </c>
      <c r="I15" s="68">
        <v>8</v>
      </c>
      <c r="J15" s="200" t="s">
        <v>130</v>
      </c>
    </row>
    <row r="16" spans="1:14" ht="16.2" thickBot="1" x14ac:dyDescent="0.35">
      <c r="B16" s="44"/>
      <c r="C16" s="44"/>
      <c r="D16" s="44"/>
      <c r="E16" s="44"/>
      <c r="F16" s="44"/>
      <c r="H16" s="201" t="s">
        <v>127</v>
      </c>
      <c r="I16" s="202"/>
      <c r="J16" s="203" t="s">
        <v>129</v>
      </c>
    </row>
    <row r="17" spans="8:14" x14ac:dyDescent="0.3">
      <c r="H17" s="204" t="s">
        <v>24</v>
      </c>
      <c r="I17" s="205">
        <f>SUM(I15:I16)</f>
        <v>8</v>
      </c>
      <c r="J17" s="200"/>
    </row>
    <row r="18" spans="8:14" x14ac:dyDescent="0.3">
      <c r="H18" s="204" t="s">
        <v>25</v>
      </c>
      <c r="I18" s="205">
        <f>COUNT(I15:I16)</f>
        <v>1</v>
      </c>
      <c r="J18" s="206"/>
    </row>
    <row r="19" spans="8:14" x14ac:dyDescent="0.3">
      <c r="H19" s="204" t="s">
        <v>27</v>
      </c>
      <c r="I19" s="207">
        <f>I17/4</f>
        <v>2</v>
      </c>
      <c r="J19" s="200" t="s">
        <v>28</v>
      </c>
    </row>
    <row r="20" spans="8:14" ht="16.2" thickBot="1" x14ac:dyDescent="0.35">
      <c r="H20" s="208" t="s">
        <v>29</v>
      </c>
      <c r="I20" s="209">
        <f>I19*2</f>
        <v>4</v>
      </c>
      <c r="J20" s="210" t="s">
        <v>30</v>
      </c>
    </row>
    <row r="21" spans="8:14" ht="16.2" thickTop="1" x14ac:dyDescent="0.3"/>
    <row r="24" spans="8:14" x14ac:dyDescent="0.3">
      <c r="L24" s="88"/>
      <c r="M24" s="89"/>
      <c r="N24" s="87"/>
    </row>
    <row r="25" spans="8:14" x14ac:dyDescent="0.3">
      <c r="L25" s="88"/>
      <c r="M25" s="89"/>
      <c r="N25" s="87"/>
    </row>
    <row r="26" spans="8:14" x14ac:dyDescent="0.3">
      <c r="L26" s="88"/>
      <c r="M26" s="89"/>
      <c r="N26" s="87"/>
    </row>
    <row r="27" spans="8:14" x14ac:dyDescent="0.3">
      <c r="N27" s="87"/>
    </row>
    <row r="28" spans="8:14" x14ac:dyDescent="0.3">
      <c r="L28" s="90" t="s">
        <v>34</v>
      </c>
      <c r="M28" s="89">
        <f>M20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466" priority="1438" operator="greaterThan">
      <formula>$M$11</formula>
    </cfRule>
    <cfRule type="cellIs" dxfId="465" priority="1439" operator="between">
      <formula>$M$10</formula>
      <formula>$M$11</formula>
    </cfRule>
    <cfRule type="cellIs" dxfId="464" priority="1440" operator="between">
      <formula>$M$9</formula>
      <formula>$M$10</formula>
    </cfRule>
    <cfRule type="cellIs" dxfId="463" priority="1441" operator="lessThan">
      <formula>$M$9</formula>
    </cfRule>
  </conditionalFormatting>
  <conditionalFormatting sqref="M28">
    <cfRule type="cellIs" dxfId="462" priority="1" operator="greaterThan">
      <formula>$M$11</formula>
    </cfRule>
    <cfRule type="cellIs" dxfId="461" priority="2" operator="between">
      <formula>$M$10</formula>
      <formula>$M$11</formula>
    </cfRule>
    <cfRule type="cellIs" dxfId="460" priority="3" operator="between">
      <formula>$M$9</formula>
      <formula>$M$10</formula>
    </cfRule>
    <cfRule type="cellIs" dxfId="459" priority="4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L11" sqref="L11"/>
    </sheetView>
  </sheetViews>
  <sheetFormatPr defaultRowHeight="15.6" x14ac:dyDescent="0.3"/>
  <cols>
    <col min="1" max="1" width="15.8984375" style="49" bestFit="1" customWidth="1"/>
    <col min="2" max="2" width="21.796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165" t="s">
        <v>82</v>
      </c>
      <c r="P1" s="72">
        <v>2</v>
      </c>
      <c r="Q1" s="166" t="s">
        <v>103</v>
      </c>
      <c r="R1" s="164">
        <v>0</v>
      </c>
      <c r="S1" s="167" t="s">
        <v>102</v>
      </c>
      <c r="T1" s="164">
        <f>R1+((P1)/(24*60*10))</f>
        <v>1.3888888888888889E-4</v>
      </c>
    </row>
    <row r="2" spans="1:20" ht="16.8" x14ac:dyDescent="0.3">
      <c r="A2" s="187" t="s">
        <v>109</v>
      </c>
      <c r="B2" s="63" t="s">
        <v>118</v>
      </c>
      <c r="C2" s="64"/>
      <c r="D2" s="58">
        <v>17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3" si="0">IF($E2="þ",$D2,IF($F2="þ",($D2*10),IF($G2="þ",($D2*100),IF($H2="þ",($D2*600),$I2))))</f>
        <v>170</v>
      </c>
      <c r="K2" s="58">
        <f t="shared" ref="K2:K6" si="1">J2+C2</f>
        <v>170</v>
      </c>
      <c r="L2" s="217" t="s">
        <v>83</v>
      </c>
      <c r="M2" s="218" t="str">
        <f t="shared" ref="M2:M13" si="2">IF(C2="","",IF(K2&lt;=$P$1,"þ","q"))</f>
        <v/>
      </c>
    </row>
    <row r="3" spans="1:20" ht="16.8" x14ac:dyDescent="0.3">
      <c r="A3" s="187" t="s">
        <v>109</v>
      </c>
      <c r="B3" s="63" t="s">
        <v>119</v>
      </c>
      <c r="C3" s="64"/>
      <c r="D3" s="58">
        <v>17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" si="3">J3+C3</f>
        <v>0</v>
      </c>
      <c r="L3" s="59" t="s">
        <v>83</v>
      </c>
      <c r="M3" s="60" t="str">
        <f t="shared" si="2"/>
        <v/>
      </c>
    </row>
    <row r="4" spans="1:20" ht="16.8" x14ac:dyDescent="0.3">
      <c r="A4" s="187" t="s">
        <v>109</v>
      </c>
      <c r="B4" s="63" t="s">
        <v>120</v>
      </c>
      <c r="C4" s="64"/>
      <c r="D4" s="58">
        <v>17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170</v>
      </c>
      <c r="K4" s="58">
        <f t="shared" si="1"/>
        <v>170</v>
      </c>
      <c r="L4" s="59" t="s">
        <v>83</v>
      </c>
      <c r="M4" s="60" t="str">
        <f t="shared" si="2"/>
        <v/>
      </c>
      <c r="O4" s="73"/>
    </row>
    <row r="5" spans="1:20" ht="16.8" x14ac:dyDescent="0.3">
      <c r="A5" s="187" t="s">
        <v>109</v>
      </c>
      <c r="B5" s="63"/>
      <c r="C5" s="64"/>
      <c r="D5" s="58">
        <v>17</v>
      </c>
      <c r="E5" s="59" t="s">
        <v>83</v>
      </c>
      <c r="F5" s="59" t="s">
        <v>83</v>
      </c>
      <c r="G5" s="59" t="s">
        <v>83</v>
      </c>
      <c r="H5" s="59" t="s">
        <v>83</v>
      </c>
      <c r="I5" s="58"/>
      <c r="J5" s="58">
        <f t="shared" si="0"/>
        <v>0</v>
      </c>
      <c r="K5" s="58">
        <f t="shared" ref="K5" si="4">J5+C5</f>
        <v>0</v>
      </c>
      <c r="L5" s="59" t="s">
        <v>83</v>
      </c>
      <c r="M5" s="60" t="str">
        <f t="shared" si="2"/>
        <v/>
      </c>
      <c r="O5" s="73"/>
    </row>
    <row r="6" spans="1:20" ht="16.8" x14ac:dyDescent="0.3">
      <c r="A6" s="67" t="s">
        <v>108</v>
      </c>
      <c r="B6" s="63" t="s">
        <v>105</v>
      </c>
      <c r="C6" s="64">
        <v>1</v>
      </c>
      <c r="D6" s="58">
        <v>17</v>
      </c>
      <c r="E6" s="59" t="s">
        <v>83</v>
      </c>
      <c r="F6" s="59" t="s">
        <v>83</v>
      </c>
      <c r="G6" s="59" t="s">
        <v>88</v>
      </c>
      <c r="H6" s="59" t="s">
        <v>83</v>
      </c>
      <c r="I6" s="58"/>
      <c r="J6" s="58">
        <f t="shared" si="0"/>
        <v>1700</v>
      </c>
      <c r="K6" s="58">
        <f t="shared" si="1"/>
        <v>1701</v>
      </c>
      <c r="L6" s="59" t="s">
        <v>88</v>
      </c>
      <c r="M6" s="60" t="str">
        <f t="shared" si="2"/>
        <v>q</v>
      </c>
      <c r="O6" s="73"/>
    </row>
    <row r="7" spans="1:20" ht="16.8" x14ac:dyDescent="0.3">
      <c r="A7" s="67" t="s">
        <v>108</v>
      </c>
      <c r="B7" s="63" t="s">
        <v>107</v>
      </c>
      <c r="C7" s="64"/>
      <c r="D7" s="58">
        <v>17</v>
      </c>
      <c r="E7" s="59" t="s">
        <v>88</v>
      </c>
      <c r="F7" s="59" t="s">
        <v>83</v>
      </c>
      <c r="G7" s="59" t="s">
        <v>83</v>
      </c>
      <c r="H7" s="59" t="s">
        <v>83</v>
      </c>
      <c r="I7" s="58"/>
      <c r="J7" s="58">
        <f t="shared" si="0"/>
        <v>17</v>
      </c>
      <c r="K7" s="58">
        <f t="shared" ref="K7" si="5">J7+C7</f>
        <v>17</v>
      </c>
      <c r="L7" s="59" t="s">
        <v>83</v>
      </c>
      <c r="M7" s="60" t="str">
        <f t="shared" si="2"/>
        <v/>
      </c>
      <c r="O7" s="73"/>
    </row>
    <row r="8" spans="1:20" ht="16.8" x14ac:dyDescent="0.3">
      <c r="A8" s="67" t="s">
        <v>108</v>
      </c>
      <c r="B8" s="63" t="s">
        <v>117</v>
      </c>
      <c r="C8" s="64"/>
      <c r="D8" s="58">
        <v>17</v>
      </c>
      <c r="E8" s="59" t="s">
        <v>83</v>
      </c>
      <c r="F8" s="59" t="s">
        <v>83</v>
      </c>
      <c r="G8" s="59" t="s">
        <v>88</v>
      </c>
      <c r="H8" s="59" t="s">
        <v>83</v>
      </c>
      <c r="I8" s="58"/>
      <c r="J8" s="58">
        <f t="shared" si="0"/>
        <v>1700</v>
      </c>
      <c r="K8" s="58">
        <f t="shared" ref="K8:K11" si="6">J8+C8</f>
        <v>1700</v>
      </c>
      <c r="L8" s="59" t="s">
        <v>83</v>
      </c>
      <c r="M8" s="60" t="str">
        <f t="shared" si="2"/>
        <v/>
      </c>
      <c r="O8" s="73"/>
    </row>
    <row r="9" spans="1:20" ht="16.8" x14ac:dyDescent="0.3">
      <c r="A9" s="148" t="s">
        <v>110</v>
      </c>
      <c r="B9" s="63"/>
      <c r="C9" s="64"/>
      <c r="D9" s="58">
        <v>17</v>
      </c>
      <c r="E9" s="59" t="s">
        <v>83</v>
      </c>
      <c r="F9" s="59" t="s">
        <v>83</v>
      </c>
      <c r="G9" s="59" t="s">
        <v>83</v>
      </c>
      <c r="H9" s="59" t="s">
        <v>83</v>
      </c>
      <c r="I9" s="58"/>
      <c r="J9" s="58">
        <f t="shared" si="0"/>
        <v>0</v>
      </c>
      <c r="K9" s="58">
        <f t="shared" si="6"/>
        <v>0</v>
      </c>
      <c r="L9" s="59" t="s">
        <v>83</v>
      </c>
      <c r="M9" s="60" t="str">
        <f t="shared" si="2"/>
        <v/>
      </c>
      <c r="O9" s="73"/>
    </row>
    <row r="10" spans="1:20" ht="16.8" x14ac:dyDescent="0.3">
      <c r="A10" s="148" t="s">
        <v>110</v>
      </c>
      <c r="B10" s="63"/>
      <c r="C10" s="64"/>
      <c r="D10" s="58">
        <v>17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ref="K10" si="7">J10+C10</f>
        <v>0</v>
      </c>
      <c r="L10" s="59" t="s">
        <v>83</v>
      </c>
      <c r="M10" s="60" t="str">
        <f t="shared" si="2"/>
        <v/>
      </c>
      <c r="O10" s="73"/>
    </row>
    <row r="11" spans="1:20" ht="16.8" x14ac:dyDescent="0.3">
      <c r="A11" s="66" t="s">
        <v>112</v>
      </c>
      <c r="B11" s="63" t="s">
        <v>106</v>
      </c>
      <c r="C11" s="64">
        <v>2</v>
      </c>
      <c r="D11" s="58">
        <v>17</v>
      </c>
      <c r="E11" s="59" t="s">
        <v>88</v>
      </c>
      <c r="F11" s="59" t="s">
        <v>83</v>
      </c>
      <c r="G11" s="59" t="s">
        <v>83</v>
      </c>
      <c r="H11" s="59" t="s">
        <v>83</v>
      </c>
      <c r="I11" s="58"/>
      <c r="J11" s="58">
        <f t="shared" si="0"/>
        <v>17</v>
      </c>
      <c r="K11" s="58">
        <f t="shared" si="6"/>
        <v>19</v>
      </c>
      <c r="L11" s="59" t="s">
        <v>88</v>
      </c>
      <c r="M11" s="60" t="str">
        <f t="shared" si="2"/>
        <v>q</v>
      </c>
      <c r="O11" s="73"/>
    </row>
    <row r="12" spans="1:20" ht="16.8" x14ac:dyDescent="0.3">
      <c r="A12" s="66" t="s">
        <v>112</v>
      </c>
      <c r="B12" s="63" t="s">
        <v>180</v>
      </c>
      <c r="C12" s="64">
        <v>1</v>
      </c>
      <c r="D12" s="58">
        <v>17</v>
      </c>
      <c r="E12" s="59" t="s">
        <v>88</v>
      </c>
      <c r="F12" s="59" t="s">
        <v>83</v>
      </c>
      <c r="G12" s="59" t="s">
        <v>83</v>
      </c>
      <c r="H12" s="59" t="s">
        <v>83</v>
      </c>
      <c r="I12" s="58"/>
      <c r="J12" s="58">
        <f t="shared" si="0"/>
        <v>17</v>
      </c>
      <c r="K12" s="58">
        <f t="shared" ref="K12" si="8">J12+C12</f>
        <v>18</v>
      </c>
      <c r="L12" s="59" t="s">
        <v>88</v>
      </c>
      <c r="M12" s="60" t="str">
        <f t="shared" si="2"/>
        <v>q</v>
      </c>
      <c r="O12" s="73"/>
    </row>
    <row r="13" spans="1:20" ht="16.8" x14ac:dyDescent="0.3">
      <c r="A13" s="66" t="s">
        <v>112</v>
      </c>
      <c r="B13" s="63" t="s">
        <v>121</v>
      </c>
      <c r="C13" s="64"/>
      <c r="D13" s="58">
        <v>17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170</v>
      </c>
      <c r="K13" s="58">
        <f t="shared" ref="K13" si="9">J13+C13</f>
        <v>170</v>
      </c>
      <c r="L13" s="59" t="s">
        <v>83</v>
      </c>
      <c r="M13" s="60" t="str">
        <f t="shared" si="2"/>
        <v/>
      </c>
      <c r="O13" s="73"/>
    </row>
    <row r="14" spans="1:20" x14ac:dyDescent="0.3">
      <c r="O14" s="44"/>
    </row>
    <row r="15" spans="1:20" ht="31.2" x14ac:dyDescent="0.3">
      <c r="A15" s="56" t="s">
        <v>74</v>
      </c>
      <c r="B15" s="62" t="s">
        <v>75</v>
      </c>
      <c r="C15" s="62" t="s">
        <v>76</v>
      </c>
      <c r="D15" s="56" t="s">
        <v>77</v>
      </c>
      <c r="E15" s="56" t="s">
        <v>97</v>
      </c>
      <c r="F15" s="56" t="s">
        <v>96</v>
      </c>
      <c r="G15" s="56" t="s">
        <v>95</v>
      </c>
      <c r="H15" s="56" t="s">
        <v>94</v>
      </c>
      <c r="I15" s="56" t="s">
        <v>98</v>
      </c>
      <c r="J15" s="56" t="s">
        <v>78</v>
      </c>
      <c r="K15" s="56" t="s">
        <v>79</v>
      </c>
      <c r="L15" s="56" t="s">
        <v>80</v>
      </c>
      <c r="M15" s="56" t="s">
        <v>81</v>
      </c>
      <c r="O15" s="183"/>
    </row>
    <row r="16" spans="1:20" ht="16.8" x14ac:dyDescent="0.3">
      <c r="A16" s="65"/>
      <c r="B16" s="63"/>
      <c r="C16" s="64"/>
      <c r="D16" s="58"/>
      <c r="E16" s="59" t="s">
        <v>83</v>
      </c>
      <c r="F16" s="59" t="s">
        <v>83</v>
      </c>
      <c r="G16" s="59" t="s">
        <v>83</v>
      </c>
      <c r="H16" s="59" t="s">
        <v>83</v>
      </c>
      <c r="I16" s="58"/>
      <c r="J16" s="58">
        <f t="shared" ref="J16:J25" si="10">IF($E16="þ",$D16,IF($F16="þ",($D16*10),IF($G16="þ",($D16*100),IF($H16="þ",($D16*600),$I16))))</f>
        <v>0</v>
      </c>
      <c r="K16" s="58">
        <f t="shared" ref="K16:K17" si="11">J16+C16</f>
        <v>0</v>
      </c>
      <c r="L16" s="59" t="s">
        <v>83</v>
      </c>
      <c r="M16" s="60" t="str">
        <f t="shared" ref="M16:M25" si="12">IF(C16="","",IF(K16&lt;=$P$1,"þ","q"))</f>
        <v/>
      </c>
    </row>
    <row r="17" spans="1:13" ht="16.8" x14ac:dyDescent="0.3">
      <c r="A17" s="65"/>
      <c r="B17" s="63"/>
      <c r="C17" s="64"/>
      <c r="D17" s="58"/>
      <c r="E17" s="59" t="s">
        <v>83</v>
      </c>
      <c r="F17" s="59" t="s">
        <v>83</v>
      </c>
      <c r="G17" s="59" t="s">
        <v>83</v>
      </c>
      <c r="H17" s="59" t="s">
        <v>83</v>
      </c>
      <c r="I17" s="58"/>
      <c r="J17" s="58">
        <f t="shared" si="10"/>
        <v>0</v>
      </c>
      <c r="K17" s="58">
        <f t="shared" si="11"/>
        <v>0</v>
      </c>
      <c r="L17" s="59" t="s">
        <v>83</v>
      </c>
      <c r="M17" s="60" t="str">
        <f t="shared" si="12"/>
        <v/>
      </c>
    </row>
    <row r="18" spans="1:13" ht="16.8" x14ac:dyDescent="0.3">
      <c r="A18" s="65"/>
      <c r="B18" s="63"/>
      <c r="C18" s="64"/>
      <c r="D18" s="58"/>
      <c r="E18" s="59" t="s">
        <v>83</v>
      </c>
      <c r="F18" s="59" t="s">
        <v>83</v>
      </c>
      <c r="G18" s="59" t="s">
        <v>83</v>
      </c>
      <c r="H18" s="59" t="s">
        <v>83</v>
      </c>
      <c r="I18" s="58"/>
      <c r="J18" s="58">
        <f t="shared" si="10"/>
        <v>0</v>
      </c>
      <c r="K18" s="58">
        <f t="shared" ref="K18" si="13">J18+C18</f>
        <v>0</v>
      </c>
      <c r="L18" s="59" t="s">
        <v>83</v>
      </c>
      <c r="M18" s="60" t="str">
        <f t="shared" si="12"/>
        <v/>
      </c>
    </row>
    <row r="19" spans="1:13" ht="16.8" x14ac:dyDescent="0.3">
      <c r="A19" s="170"/>
      <c r="B19" s="63"/>
      <c r="C19" s="64"/>
      <c r="D19" s="58"/>
      <c r="E19" s="59" t="s">
        <v>83</v>
      </c>
      <c r="F19" s="59" t="s">
        <v>83</v>
      </c>
      <c r="G19" s="59" t="s">
        <v>83</v>
      </c>
      <c r="H19" s="59" t="s">
        <v>83</v>
      </c>
      <c r="I19" s="58"/>
      <c r="J19" s="58">
        <f t="shared" si="10"/>
        <v>0</v>
      </c>
      <c r="K19" s="58">
        <f t="shared" ref="K19" si="14">J19+C19</f>
        <v>0</v>
      </c>
      <c r="L19" s="59" t="s">
        <v>83</v>
      </c>
      <c r="M19" s="60" t="str">
        <f t="shared" si="12"/>
        <v/>
      </c>
    </row>
    <row r="20" spans="1:13" ht="16.8" x14ac:dyDescent="0.3">
      <c r="A20" s="170"/>
      <c r="B20" s="63"/>
      <c r="C20" s="64"/>
      <c r="D20" s="58"/>
      <c r="E20" s="59" t="s">
        <v>83</v>
      </c>
      <c r="F20" s="59" t="s">
        <v>83</v>
      </c>
      <c r="G20" s="59" t="s">
        <v>83</v>
      </c>
      <c r="H20" s="59" t="s">
        <v>83</v>
      </c>
      <c r="I20" s="58"/>
      <c r="J20" s="58">
        <f t="shared" si="10"/>
        <v>0</v>
      </c>
      <c r="K20" s="58">
        <f t="shared" ref="K20" si="15">J20+C20</f>
        <v>0</v>
      </c>
      <c r="L20" s="59" t="s">
        <v>83</v>
      </c>
      <c r="M20" s="60" t="str">
        <f t="shared" si="12"/>
        <v/>
      </c>
    </row>
    <row r="21" spans="1:13" ht="16.8" x14ac:dyDescent="0.3">
      <c r="A21" s="170"/>
      <c r="B21" s="63"/>
      <c r="C21" s="64"/>
      <c r="D21" s="58"/>
      <c r="E21" s="59" t="s">
        <v>83</v>
      </c>
      <c r="F21" s="59" t="s">
        <v>83</v>
      </c>
      <c r="G21" s="59" t="s">
        <v>83</v>
      </c>
      <c r="H21" s="59" t="s">
        <v>83</v>
      </c>
      <c r="I21" s="58"/>
      <c r="J21" s="58">
        <f t="shared" si="10"/>
        <v>0</v>
      </c>
      <c r="K21" s="58">
        <f t="shared" ref="K21:K22" si="16">J21+C21</f>
        <v>0</v>
      </c>
      <c r="L21" s="59" t="s">
        <v>83</v>
      </c>
      <c r="M21" s="60" t="str">
        <f t="shared" si="12"/>
        <v/>
      </c>
    </row>
    <row r="22" spans="1:13" ht="16.8" x14ac:dyDescent="0.3">
      <c r="A22" s="170"/>
      <c r="B22" s="63"/>
      <c r="C22" s="64"/>
      <c r="D22" s="58"/>
      <c r="E22" s="59" t="s">
        <v>83</v>
      </c>
      <c r="F22" s="59" t="s">
        <v>83</v>
      </c>
      <c r="G22" s="59" t="s">
        <v>83</v>
      </c>
      <c r="H22" s="59" t="s">
        <v>83</v>
      </c>
      <c r="I22" s="58"/>
      <c r="J22" s="58">
        <f t="shared" si="10"/>
        <v>0</v>
      </c>
      <c r="K22" s="58">
        <f t="shared" si="16"/>
        <v>0</v>
      </c>
      <c r="L22" s="59" t="s">
        <v>83</v>
      </c>
      <c r="M22" s="60" t="str">
        <f t="shared" si="12"/>
        <v/>
      </c>
    </row>
    <row r="23" spans="1:13" ht="16.8" x14ac:dyDescent="0.3">
      <c r="A23" s="170"/>
      <c r="B23" s="63"/>
      <c r="C23" s="64"/>
      <c r="D23" s="58"/>
      <c r="E23" s="59" t="s">
        <v>83</v>
      </c>
      <c r="F23" s="59" t="s">
        <v>83</v>
      </c>
      <c r="G23" s="59" t="s">
        <v>83</v>
      </c>
      <c r="H23" s="59" t="s">
        <v>83</v>
      </c>
      <c r="I23" s="58"/>
      <c r="J23" s="58">
        <f t="shared" si="10"/>
        <v>0</v>
      </c>
      <c r="K23" s="58">
        <f t="shared" ref="K23" si="17">J23+C23</f>
        <v>0</v>
      </c>
      <c r="L23" s="59" t="s">
        <v>83</v>
      </c>
      <c r="M23" s="60" t="str">
        <f t="shared" si="12"/>
        <v/>
      </c>
    </row>
    <row r="24" spans="1:13" ht="16.8" x14ac:dyDescent="0.3">
      <c r="A24" s="170"/>
      <c r="B24" s="63"/>
      <c r="C24" s="64"/>
      <c r="D24" s="58"/>
      <c r="E24" s="59" t="s">
        <v>83</v>
      </c>
      <c r="F24" s="59" t="s">
        <v>83</v>
      </c>
      <c r="G24" s="59" t="s">
        <v>83</v>
      </c>
      <c r="H24" s="59" t="s">
        <v>83</v>
      </c>
      <c r="I24" s="58"/>
      <c r="J24" s="58">
        <f t="shared" si="10"/>
        <v>0</v>
      </c>
      <c r="K24" s="58">
        <f t="shared" ref="K24" si="18">J24+C24</f>
        <v>0</v>
      </c>
      <c r="L24" s="59" t="s">
        <v>83</v>
      </c>
      <c r="M24" s="60" t="str">
        <f t="shared" si="12"/>
        <v/>
      </c>
    </row>
    <row r="25" spans="1:13" ht="16.8" x14ac:dyDescent="0.3">
      <c r="A25" s="170"/>
      <c r="B25" s="63"/>
      <c r="C25" s="64"/>
      <c r="D25" s="58"/>
      <c r="E25" s="59" t="s">
        <v>83</v>
      </c>
      <c r="F25" s="59" t="s">
        <v>83</v>
      </c>
      <c r="G25" s="59" t="s">
        <v>83</v>
      </c>
      <c r="H25" s="59" t="s">
        <v>83</v>
      </c>
      <c r="I25" s="58"/>
      <c r="J25" s="58">
        <f t="shared" si="10"/>
        <v>0</v>
      </c>
      <c r="K25" s="58">
        <f t="shared" ref="K25" si="19">J25+C25</f>
        <v>0</v>
      </c>
      <c r="L25" s="59" t="s">
        <v>83</v>
      </c>
      <c r="M25" s="60" t="str">
        <f t="shared" si="12"/>
        <v/>
      </c>
    </row>
  </sheetData>
  <sortState xmlns:xlrd2="http://schemas.microsoft.com/office/spreadsheetml/2017/richdata2" ref="A2:M14">
    <sortCondition ref="A2:A14"/>
    <sortCondition ref="C2:C14"/>
  </sortState>
  <conditionalFormatting sqref="M4 E19:E20 G19:H20">
    <cfRule type="cellIs" dxfId="458" priority="2137" stopIfTrue="1" operator="equal">
      <formula>"þ"</formula>
    </cfRule>
  </conditionalFormatting>
  <conditionalFormatting sqref="K4 K2">
    <cfRule type="cellIs" dxfId="457" priority="2136" operator="lessThan">
      <formula>$P$1</formula>
    </cfRule>
  </conditionalFormatting>
  <conditionalFormatting sqref="L14:M14">
    <cfRule type="cellIs" dxfId="456" priority="2135" stopIfTrue="1" operator="equal">
      <formula>"þ"</formula>
    </cfRule>
  </conditionalFormatting>
  <conditionalFormatting sqref="P1">
    <cfRule type="cellIs" dxfId="455" priority="2119" operator="equal">
      <formula>0</formula>
    </cfRule>
  </conditionalFormatting>
  <conditionalFormatting sqref="M6">
    <cfRule type="cellIs" dxfId="454" priority="2040" stopIfTrue="1" operator="equal">
      <formula>"þ"</formula>
    </cfRule>
  </conditionalFormatting>
  <conditionalFormatting sqref="M6">
    <cfRule type="cellIs" dxfId="453" priority="2039" stopIfTrue="1" operator="equal">
      <formula>"þ"</formula>
    </cfRule>
  </conditionalFormatting>
  <conditionalFormatting sqref="K6">
    <cfRule type="cellIs" dxfId="452" priority="2038" operator="lessThan">
      <formula>$P$1</formula>
    </cfRule>
  </conditionalFormatting>
  <conditionalFormatting sqref="E6 H6">
    <cfRule type="cellIs" dxfId="451" priority="2037" stopIfTrue="1" operator="equal">
      <formula>"þ"</formula>
    </cfRule>
  </conditionalFormatting>
  <conditionalFormatting sqref="E6 H6">
    <cfRule type="cellIs" dxfId="450" priority="2036" stopIfTrue="1" operator="equal">
      <formula>"þ"</formula>
    </cfRule>
  </conditionalFormatting>
  <conditionalFormatting sqref="G6">
    <cfRule type="cellIs" dxfId="449" priority="2035" stopIfTrue="1" operator="equal">
      <formula>"þ"</formula>
    </cfRule>
  </conditionalFormatting>
  <conditionalFormatting sqref="G6">
    <cfRule type="cellIs" dxfId="448" priority="2034" stopIfTrue="1" operator="equal">
      <formula>"þ"</formula>
    </cfRule>
  </conditionalFormatting>
  <conditionalFormatting sqref="H2">
    <cfRule type="cellIs" dxfId="447" priority="2033" stopIfTrue="1" operator="equal">
      <formula>"þ"</formula>
    </cfRule>
  </conditionalFormatting>
  <conditionalFormatting sqref="H2">
    <cfRule type="cellIs" dxfId="446" priority="2032" stopIfTrue="1" operator="equal">
      <formula>"þ"</formula>
    </cfRule>
  </conditionalFormatting>
  <conditionalFormatting sqref="F6">
    <cfRule type="cellIs" dxfId="445" priority="2030" stopIfTrue="1" operator="equal">
      <formula>"þ"</formula>
    </cfRule>
  </conditionalFormatting>
  <conditionalFormatting sqref="E2">
    <cfRule type="cellIs" dxfId="444" priority="1982" stopIfTrue="1" operator="equal">
      <formula>"þ"</formula>
    </cfRule>
  </conditionalFormatting>
  <conditionalFormatting sqref="G2">
    <cfRule type="cellIs" dxfId="443" priority="1981" stopIfTrue="1" operator="equal">
      <formula>"þ"</formula>
    </cfRule>
  </conditionalFormatting>
  <conditionalFormatting sqref="F2">
    <cfRule type="cellIs" dxfId="442" priority="1919" stopIfTrue="1" operator="equal">
      <formula>"þ"</formula>
    </cfRule>
  </conditionalFormatting>
  <conditionalFormatting sqref="T1">
    <cfRule type="cellIs" dxfId="441" priority="1715" operator="equal">
      <formula>0</formula>
    </cfRule>
  </conditionalFormatting>
  <conditionalFormatting sqref="R1">
    <cfRule type="cellIs" dxfId="440" priority="1717" operator="equal">
      <formula>0</formula>
    </cfRule>
  </conditionalFormatting>
  <conditionalFormatting sqref="K19">
    <cfRule type="cellIs" dxfId="439" priority="1400" operator="lessThan">
      <formula>$P$1</formula>
    </cfRule>
  </conditionalFormatting>
  <conditionalFormatting sqref="K19">
    <cfRule type="cellIs" dxfId="438" priority="1398" operator="lessThan">
      <formula>$P$1</formula>
    </cfRule>
  </conditionalFormatting>
  <conditionalFormatting sqref="K19">
    <cfRule type="cellIs" dxfId="437" priority="1396" operator="lessThan">
      <formula>$P$1</formula>
    </cfRule>
  </conditionalFormatting>
  <conditionalFormatting sqref="K19">
    <cfRule type="cellIs" dxfId="436" priority="1394" operator="lessThan">
      <formula>$P$1</formula>
    </cfRule>
  </conditionalFormatting>
  <conditionalFormatting sqref="E19 H19">
    <cfRule type="cellIs" dxfId="435" priority="1393" stopIfTrue="1" operator="equal">
      <formula>"þ"</formula>
    </cfRule>
  </conditionalFormatting>
  <conditionalFormatting sqref="E19 H19">
    <cfRule type="cellIs" dxfId="434" priority="1392" stopIfTrue="1" operator="equal">
      <formula>"þ"</formula>
    </cfRule>
  </conditionalFormatting>
  <conditionalFormatting sqref="G19">
    <cfRule type="cellIs" dxfId="433" priority="1391" stopIfTrue="1" operator="equal">
      <formula>"þ"</formula>
    </cfRule>
  </conditionalFormatting>
  <conditionalFormatting sqref="G19">
    <cfRule type="cellIs" dxfId="432" priority="1390" stopIfTrue="1" operator="equal">
      <formula>"þ"</formula>
    </cfRule>
  </conditionalFormatting>
  <conditionalFormatting sqref="E19">
    <cfRule type="cellIs" dxfId="431" priority="1389" stopIfTrue="1" operator="equal">
      <formula>"þ"</formula>
    </cfRule>
  </conditionalFormatting>
  <conditionalFormatting sqref="E19">
    <cfRule type="cellIs" dxfId="430" priority="1388" stopIfTrue="1" operator="equal">
      <formula>"þ"</formula>
    </cfRule>
  </conditionalFormatting>
  <conditionalFormatting sqref="E19">
    <cfRule type="cellIs" dxfId="429" priority="1381" stopIfTrue="1" operator="equal">
      <formula>"þ"</formula>
    </cfRule>
  </conditionalFormatting>
  <conditionalFormatting sqref="E19">
    <cfRule type="cellIs" dxfId="428" priority="1380" stopIfTrue="1" operator="equal">
      <formula>"þ"</formula>
    </cfRule>
  </conditionalFormatting>
  <conditionalFormatting sqref="G3">
    <cfRule type="cellIs" dxfId="427" priority="1320" stopIfTrue="1" operator="equal">
      <formula>"þ"</formula>
    </cfRule>
  </conditionalFormatting>
  <conditionalFormatting sqref="M3">
    <cfRule type="cellIs" dxfId="426" priority="1326" stopIfTrue="1" operator="equal">
      <formula>"þ"</formula>
    </cfRule>
  </conditionalFormatting>
  <conditionalFormatting sqref="K3">
    <cfRule type="cellIs" dxfId="425" priority="1325" operator="lessThan">
      <formula>$P$1</formula>
    </cfRule>
  </conditionalFormatting>
  <conditionalFormatting sqref="G3">
    <cfRule type="cellIs" dxfId="424" priority="1317" stopIfTrue="1" operator="equal">
      <formula>"þ"</formula>
    </cfRule>
  </conditionalFormatting>
  <conditionalFormatting sqref="K20">
    <cfRule type="cellIs" dxfId="423" priority="1251" operator="lessThan">
      <formula>$P$1</formula>
    </cfRule>
  </conditionalFormatting>
  <conditionalFormatting sqref="K20">
    <cfRule type="cellIs" dxfId="422" priority="1249" operator="lessThan">
      <formula>$P$1</formula>
    </cfRule>
  </conditionalFormatting>
  <conditionalFormatting sqref="K20">
    <cfRule type="cellIs" dxfId="421" priority="1247" operator="lessThan">
      <formula>$P$1</formula>
    </cfRule>
  </conditionalFormatting>
  <conditionalFormatting sqref="K20">
    <cfRule type="cellIs" dxfId="420" priority="1245" operator="lessThan">
      <formula>$P$1</formula>
    </cfRule>
  </conditionalFormatting>
  <conditionalFormatting sqref="E20 H20">
    <cfRule type="cellIs" dxfId="419" priority="1244" stopIfTrue="1" operator="equal">
      <formula>"þ"</formula>
    </cfRule>
  </conditionalFormatting>
  <conditionalFormatting sqref="E20 H20">
    <cfRule type="cellIs" dxfId="418" priority="1243" stopIfTrue="1" operator="equal">
      <formula>"þ"</formula>
    </cfRule>
  </conditionalFormatting>
  <conditionalFormatting sqref="G20">
    <cfRule type="cellIs" dxfId="417" priority="1242" stopIfTrue="1" operator="equal">
      <formula>"þ"</formula>
    </cfRule>
  </conditionalFormatting>
  <conditionalFormatting sqref="G20">
    <cfRule type="cellIs" dxfId="416" priority="1241" stopIfTrue="1" operator="equal">
      <formula>"þ"</formula>
    </cfRule>
  </conditionalFormatting>
  <conditionalFormatting sqref="E20">
    <cfRule type="cellIs" dxfId="415" priority="1240" stopIfTrue="1" operator="equal">
      <formula>"þ"</formula>
    </cfRule>
  </conditionalFormatting>
  <conditionalFormatting sqref="E20">
    <cfRule type="cellIs" dxfId="414" priority="1239" stopIfTrue="1" operator="equal">
      <formula>"þ"</formula>
    </cfRule>
  </conditionalFormatting>
  <conditionalFormatting sqref="E20">
    <cfRule type="cellIs" dxfId="413" priority="1232" stopIfTrue="1" operator="equal">
      <formula>"þ"</formula>
    </cfRule>
  </conditionalFormatting>
  <conditionalFormatting sqref="E20">
    <cfRule type="cellIs" dxfId="412" priority="1231" stopIfTrue="1" operator="equal">
      <formula>"þ"</formula>
    </cfRule>
  </conditionalFormatting>
  <conditionalFormatting sqref="E19">
    <cfRule type="cellIs" dxfId="411" priority="1077" stopIfTrue="1" operator="equal">
      <formula>"þ"</formula>
    </cfRule>
  </conditionalFormatting>
  <conditionalFormatting sqref="E19">
    <cfRule type="cellIs" dxfId="410" priority="1076" stopIfTrue="1" operator="equal">
      <formula>"þ"</formula>
    </cfRule>
  </conditionalFormatting>
  <conditionalFormatting sqref="E19">
    <cfRule type="cellIs" dxfId="409" priority="1073" stopIfTrue="1" operator="equal">
      <formula>"þ"</formula>
    </cfRule>
  </conditionalFormatting>
  <conditionalFormatting sqref="E19">
    <cfRule type="cellIs" dxfId="408" priority="1072" stopIfTrue="1" operator="equal">
      <formula>"þ"</formula>
    </cfRule>
  </conditionalFormatting>
  <conditionalFormatting sqref="E19">
    <cfRule type="cellIs" dxfId="407" priority="1071" stopIfTrue="1" operator="equal">
      <formula>"þ"</formula>
    </cfRule>
  </conditionalFormatting>
  <conditionalFormatting sqref="E19">
    <cfRule type="cellIs" dxfId="406" priority="1070" stopIfTrue="1" operator="equal">
      <formula>"þ"</formula>
    </cfRule>
  </conditionalFormatting>
  <conditionalFormatting sqref="E21:H22">
    <cfRule type="cellIs" dxfId="405" priority="964" stopIfTrue="1" operator="equal">
      <formula>"þ"</formula>
    </cfRule>
  </conditionalFormatting>
  <conditionalFormatting sqref="K21:K22">
    <cfRule type="cellIs" dxfId="404" priority="962" operator="lessThan">
      <formula>$P$1</formula>
    </cfRule>
  </conditionalFormatting>
  <conditionalFormatting sqref="K21:K22">
    <cfRule type="cellIs" dxfId="403" priority="960" operator="lessThan">
      <formula>$P$1</formula>
    </cfRule>
  </conditionalFormatting>
  <conditionalFormatting sqref="K21:K22">
    <cfRule type="cellIs" dxfId="402" priority="958" operator="lessThan">
      <formula>$P$1</formula>
    </cfRule>
  </conditionalFormatting>
  <conditionalFormatting sqref="K21:K22">
    <cfRule type="cellIs" dxfId="401" priority="956" operator="lessThan">
      <formula>$P$1</formula>
    </cfRule>
  </conditionalFormatting>
  <conditionalFormatting sqref="E21:E22 H21:H22">
    <cfRule type="cellIs" dxfId="400" priority="955" stopIfTrue="1" operator="equal">
      <formula>"þ"</formula>
    </cfRule>
  </conditionalFormatting>
  <conditionalFormatting sqref="E21:E22 H21:H22">
    <cfRule type="cellIs" dxfId="399" priority="954" stopIfTrue="1" operator="equal">
      <formula>"þ"</formula>
    </cfRule>
  </conditionalFormatting>
  <conditionalFormatting sqref="G21:G22">
    <cfRule type="cellIs" dxfId="398" priority="953" stopIfTrue="1" operator="equal">
      <formula>"þ"</formula>
    </cfRule>
  </conditionalFormatting>
  <conditionalFormatting sqref="G21:G22">
    <cfRule type="cellIs" dxfId="397" priority="952" stopIfTrue="1" operator="equal">
      <formula>"þ"</formula>
    </cfRule>
  </conditionalFormatting>
  <conditionalFormatting sqref="E21:E22">
    <cfRule type="cellIs" dxfId="396" priority="951" stopIfTrue="1" operator="equal">
      <formula>"þ"</formula>
    </cfRule>
  </conditionalFormatting>
  <conditionalFormatting sqref="E21:E22">
    <cfRule type="cellIs" dxfId="395" priority="950" stopIfTrue="1" operator="equal">
      <formula>"þ"</formula>
    </cfRule>
  </conditionalFormatting>
  <conditionalFormatting sqref="F21:F22">
    <cfRule type="cellIs" dxfId="394" priority="947" stopIfTrue="1" operator="equal">
      <formula>"þ"</formula>
    </cfRule>
  </conditionalFormatting>
  <conditionalFormatting sqref="F21:F22">
    <cfRule type="cellIs" dxfId="393" priority="946" stopIfTrue="1" operator="equal">
      <formula>"þ"</formula>
    </cfRule>
  </conditionalFormatting>
  <conditionalFormatting sqref="F21:F22">
    <cfRule type="cellIs" dxfId="392" priority="945" stopIfTrue="1" operator="equal">
      <formula>"þ"</formula>
    </cfRule>
  </conditionalFormatting>
  <conditionalFormatting sqref="F21:F22">
    <cfRule type="cellIs" dxfId="391" priority="944" stopIfTrue="1" operator="equal">
      <formula>"þ"</formula>
    </cfRule>
  </conditionalFormatting>
  <conditionalFormatting sqref="E21:E22">
    <cfRule type="cellIs" dxfId="390" priority="943" stopIfTrue="1" operator="equal">
      <formula>"þ"</formula>
    </cfRule>
  </conditionalFormatting>
  <conditionalFormatting sqref="E21:E22">
    <cfRule type="cellIs" dxfId="389" priority="942" stopIfTrue="1" operator="equal">
      <formula>"þ"</formula>
    </cfRule>
  </conditionalFormatting>
  <conditionalFormatting sqref="E20">
    <cfRule type="cellIs" dxfId="388" priority="939" stopIfTrue="1" operator="equal">
      <formula>"þ"</formula>
    </cfRule>
  </conditionalFormatting>
  <conditionalFormatting sqref="E20">
    <cfRule type="cellIs" dxfId="387" priority="938" stopIfTrue="1" operator="equal">
      <formula>"þ"</formula>
    </cfRule>
  </conditionalFormatting>
  <conditionalFormatting sqref="E20">
    <cfRule type="cellIs" dxfId="386" priority="937" stopIfTrue="1" operator="equal">
      <formula>"þ"</formula>
    </cfRule>
  </conditionalFormatting>
  <conditionalFormatting sqref="E20">
    <cfRule type="cellIs" dxfId="385" priority="936" stopIfTrue="1" operator="equal">
      <formula>"þ"</formula>
    </cfRule>
  </conditionalFormatting>
  <conditionalFormatting sqref="F21:F22">
    <cfRule type="cellIs" dxfId="384" priority="935" stopIfTrue="1" operator="equal">
      <formula>"þ"</formula>
    </cfRule>
  </conditionalFormatting>
  <conditionalFormatting sqref="F21:F22">
    <cfRule type="cellIs" dxfId="383" priority="934" stopIfTrue="1" operator="equal">
      <formula>"þ"</formula>
    </cfRule>
  </conditionalFormatting>
  <conditionalFormatting sqref="E21:E22">
    <cfRule type="cellIs" dxfId="382" priority="933" stopIfTrue="1" operator="equal">
      <formula>"þ"</formula>
    </cfRule>
  </conditionalFormatting>
  <conditionalFormatting sqref="E21:E22">
    <cfRule type="cellIs" dxfId="381" priority="932" stopIfTrue="1" operator="equal">
      <formula>"þ"</formula>
    </cfRule>
  </conditionalFormatting>
  <conditionalFormatting sqref="E21:E22">
    <cfRule type="cellIs" dxfId="380" priority="931" stopIfTrue="1" operator="equal">
      <formula>"þ"</formula>
    </cfRule>
  </conditionalFormatting>
  <conditionalFormatting sqref="E21:E22">
    <cfRule type="cellIs" dxfId="379" priority="930" stopIfTrue="1" operator="equal">
      <formula>"þ"</formula>
    </cfRule>
  </conditionalFormatting>
  <conditionalFormatting sqref="H3">
    <cfRule type="cellIs" dxfId="378" priority="921" stopIfTrue="1" operator="equal">
      <formula>"þ"</formula>
    </cfRule>
  </conditionalFormatting>
  <conditionalFormatting sqref="F3">
    <cfRule type="cellIs" dxfId="377" priority="920" stopIfTrue="1" operator="equal">
      <formula>"þ"</formula>
    </cfRule>
  </conditionalFormatting>
  <conditionalFormatting sqref="F3">
    <cfRule type="cellIs" dxfId="376" priority="919" stopIfTrue="1" operator="equal">
      <formula>"þ"</formula>
    </cfRule>
  </conditionalFormatting>
  <conditionalFormatting sqref="L23">
    <cfRule type="cellIs" dxfId="375" priority="878" stopIfTrue="1" operator="equal">
      <formula>"þ"</formula>
    </cfRule>
  </conditionalFormatting>
  <conditionalFormatting sqref="L23">
    <cfRule type="cellIs" dxfId="374" priority="877" stopIfTrue="1" operator="equal">
      <formula>"þ"</formula>
    </cfRule>
  </conditionalFormatting>
  <conditionalFormatting sqref="L21:L22">
    <cfRule type="cellIs" dxfId="373" priority="907" stopIfTrue="1" operator="equal">
      <formula>"þ"</formula>
    </cfRule>
  </conditionalFormatting>
  <conditionalFormatting sqref="L21:L22">
    <cfRule type="cellIs" dxfId="372" priority="906" stopIfTrue="1" operator="equal">
      <formula>"þ"</formula>
    </cfRule>
  </conditionalFormatting>
  <conditionalFormatting sqref="E23:H23">
    <cfRule type="cellIs" dxfId="371" priority="905" stopIfTrue="1" operator="equal">
      <formula>"þ"</formula>
    </cfRule>
  </conditionalFormatting>
  <conditionalFormatting sqref="K23">
    <cfRule type="cellIs" dxfId="370" priority="903" operator="lessThan">
      <formula>$P$1</formula>
    </cfRule>
  </conditionalFormatting>
  <conditionalFormatting sqref="K23">
    <cfRule type="cellIs" dxfId="369" priority="901" operator="lessThan">
      <formula>$P$1</formula>
    </cfRule>
  </conditionalFormatting>
  <conditionalFormatting sqref="K23">
    <cfRule type="cellIs" dxfId="368" priority="899" operator="lessThan">
      <formula>$P$1</formula>
    </cfRule>
  </conditionalFormatting>
  <conditionalFormatting sqref="K23">
    <cfRule type="cellIs" dxfId="367" priority="897" operator="lessThan">
      <formula>$P$1</formula>
    </cfRule>
  </conditionalFormatting>
  <conditionalFormatting sqref="E23 H23">
    <cfRule type="cellIs" dxfId="366" priority="896" stopIfTrue="1" operator="equal">
      <formula>"þ"</formula>
    </cfRule>
  </conditionalFormatting>
  <conditionalFormatting sqref="E23 H23">
    <cfRule type="cellIs" dxfId="365" priority="895" stopIfTrue="1" operator="equal">
      <formula>"þ"</formula>
    </cfRule>
  </conditionalFormatting>
  <conditionalFormatting sqref="G23">
    <cfRule type="cellIs" dxfId="364" priority="894" stopIfTrue="1" operator="equal">
      <formula>"þ"</formula>
    </cfRule>
  </conditionalFormatting>
  <conditionalFormatting sqref="G23">
    <cfRule type="cellIs" dxfId="363" priority="893" stopIfTrue="1" operator="equal">
      <formula>"þ"</formula>
    </cfRule>
  </conditionalFormatting>
  <conditionalFormatting sqref="E23">
    <cfRule type="cellIs" dxfId="362" priority="892" stopIfTrue="1" operator="equal">
      <formula>"þ"</formula>
    </cfRule>
  </conditionalFormatting>
  <conditionalFormatting sqref="E23">
    <cfRule type="cellIs" dxfId="361" priority="891" stopIfTrue="1" operator="equal">
      <formula>"þ"</formula>
    </cfRule>
  </conditionalFormatting>
  <conditionalFormatting sqref="F23">
    <cfRule type="cellIs" dxfId="360" priority="890" stopIfTrue="1" operator="equal">
      <formula>"þ"</formula>
    </cfRule>
  </conditionalFormatting>
  <conditionalFormatting sqref="F23">
    <cfRule type="cellIs" dxfId="359" priority="889" stopIfTrue="1" operator="equal">
      <formula>"þ"</formula>
    </cfRule>
  </conditionalFormatting>
  <conditionalFormatting sqref="F23">
    <cfRule type="cellIs" dxfId="358" priority="888" stopIfTrue="1" operator="equal">
      <formula>"þ"</formula>
    </cfRule>
  </conditionalFormatting>
  <conditionalFormatting sqref="F23">
    <cfRule type="cellIs" dxfId="357" priority="887" stopIfTrue="1" operator="equal">
      <formula>"þ"</formula>
    </cfRule>
  </conditionalFormatting>
  <conditionalFormatting sqref="E23">
    <cfRule type="cellIs" dxfId="356" priority="886" stopIfTrue="1" operator="equal">
      <formula>"þ"</formula>
    </cfRule>
  </conditionalFormatting>
  <conditionalFormatting sqref="E23">
    <cfRule type="cellIs" dxfId="355" priority="885" stopIfTrue="1" operator="equal">
      <formula>"þ"</formula>
    </cfRule>
  </conditionalFormatting>
  <conditionalFormatting sqref="F23">
    <cfRule type="cellIs" dxfId="354" priority="884" stopIfTrue="1" operator="equal">
      <formula>"þ"</formula>
    </cfRule>
  </conditionalFormatting>
  <conditionalFormatting sqref="F23">
    <cfRule type="cellIs" dxfId="353" priority="883" stopIfTrue="1" operator="equal">
      <formula>"þ"</formula>
    </cfRule>
  </conditionalFormatting>
  <conditionalFormatting sqref="E23">
    <cfRule type="cellIs" dxfId="352" priority="882" stopIfTrue="1" operator="equal">
      <formula>"þ"</formula>
    </cfRule>
  </conditionalFormatting>
  <conditionalFormatting sqref="E23">
    <cfRule type="cellIs" dxfId="351" priority="881" stopIfTrue="1" operator="equal">
      <formula>"þ"</formula>
    </cfRule>
  </conditionalFormatting>
  <conditionalFormatting sqref="E23">
    <cfRule type="cellIs" dxfId="350" priority="880" stopIfTrue="1" operator="equal">
      <formula>"þ"</formula>
    </cfRule>
  </conditionalFormatting>
  <conditionalFormatting sqref="E23">
    <cfRule type="cellIs" dxfId="349" priority="879" stopIfTrue="1" operator="equal">
      <formula>"þ"</formula>
    </cfRule>
  </conditionalFormatting>
  <conditionalFormatting sqref="G4">
    <cfRule type="cellIs" dxfId="348" priority="718" stopIfTrue="1" operator="equal">
      <formula>"þ"</formula>
    </cfRule>
  </conditionalFormatting>
  <conditionalFormatting sqref="G4">
    <cfRule type="cellIs" dxfId="347" priority="717" stopIfTrue="1" operator="equal">
      <formula>"þ"</formula>
    </cfRule>
  </conditionalFormatting>
  <conditionalFormatting sqref="G4">
    <cfRule type="cellIs" dxfId="346" priority="716" stopIfTrue="1" operator="equal">
      <formula>"þ"</formula>
    </cfRule>
  </conditionalFormatting>
  <conditionalFormatting sqref="G4">
    <cfRule type="cellIs" dxfId="345" priority="715" stopIfTrue="1" operator="equal">
      <formula>"þ"</formula>
    </cfRule>
  </conditionalFormatting>
  <conditionalFormatting sqref="G4">
    <cfRule type="cellIs" dxfId="344" priority="719" stopIfTrue="1" operator="equal">
      <formula>"þ"</formula>
    </cfRule>
  </conditionalFormatting>
  <conditionalFormatting sqref="H4">
    <cfRule type="cellIs" dxfId="343" priority="714" stopIfTrue="1" operator="equal">
      <formula>"þ"</formula>
    </cfRule>
  </conditionalFormatting>
  <conditionalFormatting sqref="H4">
    <cfRule type="cellIs" dxfId="342" priority="713" stopIfTrue="1" operator="equal">
      <formula>"þ"</formula>
    </cfRule>
  </conditionalFormatting>
  <conditionalFormatting sqref="G4">
    <cfRule type="cellIs" dxfId="341" priority="712" stopIfTrue="1" operator="equal">
      <formula>"þ"</formula>
    </cfRule>
  </conditionalFormatting>
  <conditionalFormatting sqref="G4">
    <cfRule type="cellIs" dxfId="340" priority="711" stopIfTrue="1" operator="equal">
      <formula>"þ"</formula>
    </cfRule>
  </conditionalFormatting>
  <conditionalFormatting sqref="G4">
    <cfRule type="cellIs" dxfId="339" priority="710" stopIfTrue="1" operator="equal">
      <formula>"þ"</formula>
    </cfRule>
  </conditionalFormatting>
  <conditionalFormatting sqref="E4">
    <cfRule type="cellIs" dxfId="338" priority="730" stopIfTrue="1" operator="equal">
      <formula>"þ"</formula>
    </cfRule>
  </conditionalFormatting>
  <conditionalFormatting sqref="E4">
    <cfRule type="cellIs" dxfId="337" priority="729" stopIfTrue="1" operator="equal">
      <formula>"þ"</formula>
    </cfRule>
  </conditionalFormatting>
  <conditionalFormatting sqref="E4">
    <cfRule type="cellIs" dxfId="336" priority="728" stopIfTrue="1" operator="equal">
      <formula>"þ"</formula>
    </cfRule>
  </conditionalFormatting>
  <conditionalFormatting sqref="E4">
    <cfRule type="cellIs" dxfId="335" priority="727" stopIfTrue="1" operator="equal">
      <formula>"þ"</formula>
    </cfRule>
  </conditionalFormatting>
  <conditionalFormatting sqref="G4">
    <cfRule type="cellIs" dxfId="334" priority="720" stopIfTrue="1" operator="equal">
      <formula>"þ"</formula>
    </cfRule>
  </conditionalFormatting>
  <conditionalFormatting sqref="G4">
    <cfRule type="cellIs" dxfId="333" priority="709" stopIfTrue="1" operator="equal">
      <formula>"þ"</formula>
    </cfRule>
  </conditionalFormatting>
  <conditionalFormatting sqref="G4">
    <cfRule type="cellIs" dxfId="332" priority="708" stopIfTrue="1" operator="equal">
      <formula>"þ"</formula>
    </cfRule>
  </conditionalFormatting>
  <conditionalFormatting sqref="G4">
    <cfRule type="cellIs" dxfId="331" priority="707" stopIfTrue="1" operator="equal">
      <formula>"þ"</formula>
    </cfRule>
  </conditionalFormatting>
  <conditionalFormatting sqref="H4">
    <cfRule type="cellIs" dxfId="330" priority="706" stopIfTrue="1" operator="equal">
      <formula>"þ"</formula>
    </cfRule>
  </conditionalFormatting>
  <conditionalFormatting sqref="H4">
    <cfRule type="cellIs" dxfId="329" priority="705" stopIfTrue="1" operator="equal">
      <formula>"þ"</formula>
    </cfRule>
  </conditionalFormatting>
  <conditionalFormatting sqref="H4">
    <cfRule type="cellIs" dxfId="328" priority="704" stopIfTrue="1" operator="equal">
      <formula>"þ"</formula>
    </cfRule>
  </conditionalFormatting>
  <conditionalFormatting sqref="H4">
    <cfRule type="cellIs" dxfId="327" priority="703" stopIfTrue="1" operator="equal">
      <formula>"þ"</formula>
    </cfRule>
  </conditionalFormatting>
  <conditionalFormatting sqref="H4">
    <cfRule type="cellIs" dxfId="326" priority="702" stopIfTrue="1" operator="equal">
      <formula>"þ"</formula>
    </cfRule>
  </conditionalFormatting>
  <conditionalFormatting sqref="H4">
    <cfRule type="cellIs" dxfId="325" priority="701" stopIfTrue="1" operator="equal">
      <formula>"þ"</formula>
    </cfRule>
  </conditionalFormatting>
  <conditionalFormatting sqref="M5">
    <cfRule type="cellIs" dxfId="324" priority="700" stopIfTrue="1" operator="equal">
      <formula>"þ"</formula>
    </cfRule>
  </conditionalFormatting>
  <conditionalFormatting sqref="K5">
    <cfRule type="cellIs" dxfId="323" priority="699" operator="lessThan">
      <formula>$P$1</formula>
    </cfRule>
  </conditionalFormatting>
  <conditionalFormatting sqref="L5">
    <cfRule type="cellIs" dxfId="322" priority="698" stopIfTrue="1" operator="equal">
      <formula>"þ"</formula>
    </cfRule>
  </conditionalFormatting>
  <conditionalFormatting sqref="L5">
    <cfRule type="cellIs" dxfId="321" priority="697" stopIfTrue="1" operator="equal">
      <formula>"þ"</formula>
    </cfRule>
  </conditionalFormatting>
  <conditionalFormatting sqref="G5">
    <cfRule type="cellIs" dxfId="320" priority="684" stopIfTrue="1" operator="equal">
      <formula>"þ"</formula>
    </cfRule>
  </conditionalFormatting>
  <conditionalFormatting sqref="G5">
    <cfRule type="cellIs" dxfId="319" priority="683" stopIfTrue="1" operator="equal">
      <formula>"þ"</formula>
    </cfRule>
  </conditionalFormatting>
  <conditionalFormatting sqref="G5">
    <cfRule type="cellIs" dxfId="318" priority="682" stopIfTrue="1" operator="equal">
      <formula>"þ"</formula>
    </cfRule>
  </conditionalFormatting>
  <conditionalFormatting sqref="G5">
    <cfRule type="cellIs" dxfId="317" priority="681" stopIfTrue="1" operator="equal">
      <formula>"þ"</formula>
    </cfRule>
  </conditionalFormatting>
  <conditionalFormatting sqref="F5">
    <cfRule type="cellIs" dxfId="316" priority="688" stopIfTrue="1" operator="equal">
      <formula>"þ"</formula>
    </cfRule>
  </conditionalFormatting>
  <conditionalFormatting sqref="F5">
    <cfRule type="cellIs" dxfId="315" priority="687" stopIfTrue="1" operator="equal">
      <formula>"þ"</formula>
    </cfRule>
  </conditionalFormatting>
  <conditionalFormatting sqref="G5">
    <cfRule type="cellIs" dxfId="314" priority="685" stopIfTrue="1" operator="equal">
      <formula>"þ"</formula>
    </cfRule>
  </conditionalFormatting>
  <conditionalFormatting sqref="H5">
    <cfRule type="cellIs" dxfId="313" priority="680" stopIfTrue="1" operator="equal">
      <formula>"þ"</formula>
    </cfRule>
  </conditionalFormatting>
  <conditionalFormatting sqref="H5">
    <cfRule type="cellIs" dxfId="312" priority="679" stopIfTrue="1" operator="equal">
      <formula>"þ"</formula>
    </cfRule>
  </conditionalFormatting>
  <conditionalFormatting sqref="G5">
    <cfRule type="cellIs" dxfId="311" priority="678" stopIfTrue="1" operator="equal">
      <formula>"þ"</formula>
    </cfRule>
  </conditionalFormatting>
  <conditionalFormatting sqref="G5">
    <cfRule type="cellIs" dxfId="310" priority="677" stopIfTrue="1" operator="equal">
      <formula>"þ"</formula>
    </cfRule>
  </conditionalFormatting>
  <conditionalFormatting sqref="G5">
    <cfRule type="cellIs" dxfId="309" priority="676" stopIfTrue="1" operator="equal">
      <formula>"þ"</formula>
    </cfRule>
  </conditionalFormatting>
  <conditionalFormatting sqref="F5">
    <cfRule type="cellIs" dxfId="308" priority="692" stopIfTrue="1" operator="equal">
      <formula>"þ"</formula>
    </cfRule>
  </conditionalFormatting>
  <conditionalFormatting sqref="F5">
    <cfRule type="cellIs" dxfId="307" priority="691" stopIfTrue="1" operator="equal">
      <formula>"þ"</formula>
    </cfRule>
  </conditionalFormatting>
  <conditionalFormatting sqref="F5">
    <cfRule type="cellIs" dxfId="306" priority="690" stopIfTrue="1" operator="equal">
      <formula>"þ"</formula>
    </cfRule>
  </conditionalFormatting>
  <conditionalFormatting sqref="F5">
    <cfRule type="cellIs" dxfId="305" priority="689" stopIfTrue="1" operator="equal">
      <formula>"þ"</formula>
    </cfRule>
  </conditionalFormatting>
  <conditionalFormatting sqref="G5">
    <cfRule type="cellIs" dxfId="304" priority="686" stopIfTrue="1" operator="equal">
      <formula>"þ"</formula>
    </cfRule>
  </conditionalFormatting>
  <conditionalFormatting sqref="G5">
    <cfRule type="cellIs" dxfId="303" priority="675" stopIfTrue="1" operator="equal">
      <formula>"þ"</formula>
    </cfRule>
  </conditionalFormatting>
  <conditionalFormatting sqref="G5">
    <cfRule type="cellIs" dxfId="302" priority="674" stopIfTrue="1" operator="equal">
      <formula>"þ"</formula>
    </cfRule>
  </conditionalFormatting>
  <conditionalFormatting sqref="G5">
    <cfRule type="cellIs" dxfId="301" priority="673" stopIfTrue="1" operator="equal">
      <formula>"þ"</formula>
    </cfRule>
  </conditionalFormatting>
  <conditionalFormatting sqref="H5">
    <cfRule type="cellIs" dxfId="300" priority="672" stopIfTrue="1" operator="equal">
      <formula>"þ"</formula>
    </cfRule>
  </conditionalFormatting>
  <conditionalFormatting sqref="H5">
    <cfRule type="cellIs" dxfId="299" priority="671" stopIfTrue="1" operator="equal">
      <formula>"þ"</formula>
    </cfRule>
  </conditionalFormatting>
  <conditionalFormatting sqref="H5">
    <cfRule type="cellIs" dxfId="298" priority="670" stopIfTrue="1" operator="equal">
      <formula>"þ"</formula>
    </cfRule>
  </conditionalFormatting>
  <conditionalFormatting sqref="H5">
    <cfRule type="cellIs" dxfId="297" priority="669" stopIfTrue="1" operator="equal">
      <formula>"þ"</formula>
    </cfRule>
  </conditionalFormatting>
  <conditionalFormatting sqref="H5">
    <cfRule type="cellIs" dxfId="296" priority="668" stopIfTrue="1" operator="equal">
      <formula>"þ"</formula>
    </cfRule>
  </conditionalFormatting>
  <conditionalFormatting sqref="H5">
    <cfRule type="cellIs" dxfId="295" priority="667" stopIfTrue="1" operator="equal">
      <formula>"þ"</formula>
    </cfRule>
  </conditionalFormatting>
  <conditionalFormatting sqref="M8">
    <cfRule type="cellIs" dxfId="294" priority="666" stopIfTrue="1" operator="equal">
      <formula>"þ"</formula>
    </cfRule>
  </conditionalFormatting>
  <conditionalFormatting sqref="M8">
    <cfRule type="cellIs" dxfId="293" priority="665" stopIfTrue="1" operator="equal">
      <formula>"þ"</formula>
    </cfRule>
  </conditionalFormatting>
  <conditionalFormatting sqref="K8">
    <cfRule type="cellIs" dxfId="292" priority="664" operator="lessThan">
      <formula>$P$1</formula>
    </cfRule>
  </conditionalFormatting>
  <conditionalFormatting sqref="L8">
    <cfRule type="cellIs" dxfId="291" priority="652" stopIfTrue="1" operator="equal">
      <formula>"þ"</formula>
    </cfRule>
  </conditionalFormatting>
  <conditionalFormatting sqref="L8">
    <cfRule type="cellIs" dxfId="290" priority="651" stopIfTrue="1" operator="equal">
      <formula>"þ"</formula>
    </cfRule>
  </conditionalFormatting>
  <conditionalFormatting sqref="H11">
    <cfRule type="cellIs" dxfId="289" priority="647" stopIfTrue="1" operator="equal">
      <formula>"þ"</formula>
    </cfRule>
  </conditionalFormatting>
  <conditionalFormatting sqref="H11">
    <cfRule type="cellIs" dxfId="288" priority="646" stopIfTrue="1" operator="equal">
      <formula>"þ"</formula>
    </cfRule>
  </conditionalFormatting>
  <conditionalFormatting sqref="M11">
    <cfRule type="cellIs" dxfId="286" priority="650" stopIfTrue="1" operator="equal">
      <formula>"þ"</formula>
    </cfRule>
  </conditionalFormatting>
  <conditionalFormatting sqref="M11">
    <cfRule type="cellIs" dxfId="285" priority="649" stopIfTrue="1" operator="equal">
      <formula>"þ"</formula>
    </cfRule>
  </conditionalFormatting>
  <conditionalFormatting sqref="K11">
    <cfRule type="cellIs" dxfId="284" priority="648" operator="lessThan">
      <formula>$P$1</formula>
    </cfRule>
  </conditionalFormatting>
  <conditionalFormatting sqref="F11">
    <cfRule type="cellIs" dxfId="282" priority="643" stopIfTrue="1" operator="equal">
      <formula>"þ"</formula>
    </cfRule>
  </conditionalFormatting>
  <conditionalFormatting sqref="E3">
    <cfRule type="cellIs" dxfId="281" priority="434" stopIfTrue="1" operator="equal">
      <formula>"þ"</formula>
    </cfRule>
  </conditionalFormatting>
  <conditionalFormatting sqref="M9">
    <cfRule type="cellIs" dxfId="280" priority="433" stopIfTrue="1" operator="equal">
      <formula>"þ"</formula>
    </cfRule>
  </conditionalFormatting>
  <conditionalFormatting sqref="M9">
    <cfRule type="cellIs" dxfId="279" priority="432" stopIfTrue="1" operator="equal">
      <formula>"þ"</formula>
    </cfRule>
  </conditionalFormatting>
  <conditionalFormatting sqref="K9">
    <cfRule type="cellIs" dxfId="278" priority="419" operator="lessThan">
      <formula>$P$1</formula>
    </cfRule>
  </conditionalFormatting>
  <conditionalFormatting sqref="L16">
    <cfRule type="cellIs" dxfId="277" priority="350" stopIfTrue="1" operator="equal">
      <formula>"þ"</formula>
    </cfRule>
  </conditionalFormatting>
  <conditionalFormatting sqref="L16">
    <cfRule type="cellIs" dxfId="276" priority="347" stopIfTrue="1" operator="equal">
      <formula>"þ"</formula>
    </cfRule>
  </conditionalFormatting>
  <conditionalFormatting sqref="L16">
    <cfRule type="cellIs" dxfId="275" priority="349" stopIfTrue="1" operator="equal">
      <formula>"þ"</formula>
    </cfRule>
  </conditionalFormatting>
  <conditionalFormatting sqref="L16">
    <cfRule type="cellIs" dxfId="274" priority="348" stopIfTrue="1" operator="equal">
      <formula>"þ"</formula>
    </cfRule>
  </conditionalFormatting>
  <conditionalFormatting sqref="K16">
    <cfRule type="cellIs" dxfId="273" priority="363" operator="lessThan">
      <formula>$P$1</formula>
    </cfRule>
  </conditionalFormatting>
  <conditionalFormatting sqref="K16">
    <cfRule type="cellIs" dxfId="272" priority="361" operator="lessThan">
      <formula>$P$1</formula>
    </cfRule>
  </conditionalFormatting>
  <conditionalFormatting sqref="K16">
    <cfRule type="cellIs" dxfId="271" priority="359" operator="lessThan">
      <formula>$P$1</formula>
    </cfRule>
  </conditionalFormatting>
  <conditionalFormatting sqref="K16">
    <cfRule type="cellIs" dxfId="270" priority="357" operator="lessThan">
      <formula>$P$1</formula>
    </cfRule>
  </conditionalFormatting>
  <conditionalFormatting sqref="G17:H17">
    <cfRule type="cellIs" dxfId="269" priority="320" stopIfTrue="1" operator="equal">
      <formula>"þ"</formula>
    </cfRule>
  </conditionalFormatting>
  <conditionalFormatting sqref="K17">
    <cfRule type="cellIs" dxfId="268" priority="319" operator="lessThan">
      <formula>$P$1</formula>
    </cfRule>
  </conditionalFormatting>
  <conditionalFormatting sqref="F17">
    <cfRule type="cellIs" dxfId="267" priority="318" stopIfTrue="1" operator="equal">
      <formula>"þ"</formula>
    </cfRule>
  </conditionalFormatting>
  <conditionalFormatting sqref="F17">
    <cfRule type="cellIs" dxfId="266" priority="317" stopIfTrue="1" operator="equal">
      <formula>"þ"</formula>
    </cfRule>
  </conditionalFormatting>
  <conditionalFormatting sqref="L17">
    <cfRule type="cellIs" dxfId="265" priority="316" stopIfTrue="1" operator="equal">
      <formula>"þ"</formula>
    </cfRule>
  </conditionalFormatting>
  <conditionalFormatting sqref="L17">
    <cfRule type="cellIs" dxfId="264" priority="315" stopIfTrue="1" operator="equal">
      <formula>"þ"</formula>
    </cfRule>
  </conditionalFormatting>
  <conditionalFormatting sqref="L17">
    <cfRule type="cellIs" dxfId="263" priority="314" stopIfTrue="1" operator="equal">
      <formula>"þ"</formula>
    </cfRule>
  </conditionalFormatting>
  <conditionalFormatting sqref="L17">
    <cfRule type="cellIs" dxfId="262" priority="313" stopIfTrue="1" operator="equal">
      <formula>"þ"</formula>
    </cfRule>
  </conditionalFormatting>
  <conditionalFormatting sqref="M10">
    <cfRule type="cellIs" dxfId="261" priority="312" stopIfTrue="1" operator="equal">
      <formula>"þ"</formula>
    </cfRule>
  </conditionalFormatting>
  <conditionalFormatting sqref="M10">
    <cfRule type="cellIs" dxfId="260" priority="311" stopIfTrue="1" operator="equal">
      <formula>"þ"</formula>
    </cfRule>
  </conditionalFormatting>
  <conditionalFormatting sqref="L10">
    <cfRule type="cellIs" dxfId="259" priority="309" stopIfTrue="1" operator="equal">
      <formula>"þ"</formula>
    </cfRule>
  </conditionalFormatting>
  <conditionalFormatting sqref="L10">
    <cfRule type="cellIs" dxfId="258" priority="310" stopIfTrue="1" operator="equal">
      <formula>"þ"</formula>
    </cfRule>
  </conditionalFormatting>
  <conditionalFormatting sqref="K10">
    <cfRule type="cellIs" dxfId="257" priority="308" operator="lessThan">
      <formula>$P$1</formula>
    </cfRule>
  </conditionalFormatting>
  <conditionalFormatting sqref="G18:H18">
    <cfRule type="cellIs" dxfId="256" priority="287" stopIfTrue="1" operator="equal">
      <formula>"þ"</formula>
    </cfRule>
  </conditionalFormatting>
  <conditionalFormatting sqref="F18">
    <cfRule type="cellIs" dxfId="255" priority="285" stopIfTrue="1" operator="equal">
      <formula>"þ"</formula>
    </cfRule>
  </conditionalFormatting>
  <conditionalFormatting sqref="F18">
    <cfRule type="cellIs" dxfId="254" priority="284" stopIfTrue="1" operator="equal">
      <formula>"þ"</formula>
    </cfRule>
  </conditionalFormatting>
  <conditionalFormatting sqref="L18">
    <cfRule type="cellIs" dxfId="253" priority="283" stopIfTrue="1" operator="equal">
      <formula>"þ"</formula>
    </cfRule>
  </conditionalFormatting>
  <conditionalFormatting sqref="L18">
    <cfRule type="cellIs" dxfId="252" priority="282" stopIfTrue="1" operator="equal">
      <formula>"þ"</formula>
    </cfRule>
  </conditionalFormatting>
  <conditionalFormatting sqref="L18">
    <cfRule type="cellIs" dxfId="251" priority="281" stopIfTrue="1" operator="equal">
      <formula>"þ"</formula>
    </cfRule>
  </conditionalFormatting>
  <conditionalFormatting sqref="L18">
    <cfRule type="cellIs" dxfId="250" priority="280" stopIfTrue="1" operator="equal">
      <formula>"þ"</formula>
    </cfRule>
  </conditionalFormatting>
  <conditionalFormatting sqref="K18">
    <cfRule type="cellIs" dxfId="249" priority="286" operator="lessThan">
      <formula>$P$1</formula>
    </cfRule>
  </conditionalFormatting>
  <conditionalFormatting sqref="E5">
    <cfRule type="cellIs" dxfId="248" priority="279" stopIfTrue="1" operator="equal">
      <formula>"þ"</formula>
    </cfRule>
  </conditionalFormatting>
  <conditionalFormatting sqref="E5">
    <cfRule type="cellIs" dxfId="247" priority="278" stopIfTrue="1" operator="equal">
      <formula>"þ"</formula>
    </cfRule>
  </conditionalFormatting>
  <conditionalFormatting sqref="E5">
    <cfRule type="cellIs" dxfId="246" priority="277" stopIfTrue="1" operator="equal">
      <formula>"þ"</formula>
    </cfRule>
  </conditionalFormatting>
  <conditionalFormatting sqref="E5">
    <cfRule type="cellIs" dxfId="245" priority="276" stopIfTrue="1" operator="equal">
      <formula>"þ"</formula>
    </cfRule>
  </conditionalFormatting>
  <conditionalFormatting sqref="E5">
    <cfRule type="cellIs" dxfId="244" priority="275" stopIfTrue="1" operator="equal">
      <formula>"þ"</formula>
    </cfRule>
  </conditionalFormatting>
  <conditionalFormatting sqref="E5">
    <cfRule type="cellIs" dxfId="243" priority="274" stopIfTrue="1" operator="equal">
      <formula>"þ"</formula>
    </cfRule>
  </conditionalFormatting>
  <conditionalFormatting sqref="E5">
    <cfRule type="cellIs" dxfId="242" priority="273" stopIfTrue="1" operator="equal">
      <formula>"þ"</formula>
    </cfRule>
  </conditionalFormatting>
  <conditionalFormatting sqref="E5">
    <cfRule type="cellIs" dxfId="241" priority="272" stopIfTrue="1" operator="equal">
      <formula>"þ"</formula>
    </cfRule>
  </conditionalFormatting>
  <conditionalFormatting sqref="L24">
    <cfRule type="cellIs" dxfId="240" priority="215" stopIfTrue="1" operator="equal">
      <formula>"þ"</formula>
    </cfRule>
  </conditionalFormatting>
  <conditionalFormatting sqref="L24">
    <cfRule type="cellIs" dxfId="239" priority="214" stopIfTrue="1" operator="equal">
      <formula>"þ"</formula>
    </cfRule>
  </conditionalFormatting>
  <conditionalFormatting sqref="E24:H24">
    <cfRule type="cellIs" dxfId="238" priority="242" stopIfTrue="1" operator="equal">
      <formula>"þ"</formula>
    </cfRule>
  </conditionalFormatting>
  <conditionalFormatting sqref="K24">
    <cfRule type="cellIs" dxfId="237" priority="240" operator="lessThan">
      <formula>$P$1</formula>
    </cfRule>
  </conditionalFormatting>
  <conditionalFormatting sqref="K24">
    <cfRule type="cellIs" dxfId="236" priority="238" operator="lessThan">
      <formula>$P$1</formula>
    </cfRule>
  </conditionalFormatting>
  <conditionalFormatting sqref="K24">
    <cfRule type="cellIs" dxfId="235" priority="236" operator="lessThan">
      <formula>$P$1</formula>
    </cfRule>
  </conditionalFormatting>
  <conditionalFormatting sqref="K24">
    <cfRule type="cellIs" dxfId="234" priority="234" operator="lessThan">
      <formula>$P$1</formula>
    </cfRule>
  </conditionalFormatting>
  <conditionalFormatting sqref="E24 H24">
    <cfRule type="cellIs" dxfId="233" priority="233" stopIfTrue="1" operator="equal">
      <formula>"þ"</formula>
    </cfRule>
  </conditionalFormatting>
  <conditionalFormatting sqref="E24 H24">
    <cfRule type="cellIs" dxfId="232" priority="232" stopIfTrue="1" operator="equal">
      <formula>"þ"</formula>
    </cfRule>
  </conditionalFormatting>
  <conditionalFormatting sqref="G24">
    <cfRule type="cellIs" dxfId="231" priority="231" stopIfTrue="1" operator="equal">
      <formula>"þ"</formula>
    </cfRule>
  </conditionalFormatting>
  <conditionalFormatting sqref="G24">
    <cfRule type="cellIs" dxfId="230" priority="230" stopIfTrue="1" operator="equal">
      <formula>"þ"</formula>
    </cfRule>
  </conditionalFormatting>
  <conditionalFormatting sqref="E24">
    <cfRule type="cellIs" dxfId="229" priority="229" stopIfTrue="1" operator="equal">
      <formula>"þ"</formula>
    </cfRule>
  </conditionalFormatting>
  <conditionalFormatting sqref="E24">
    <cfRule type="cellIs" dxfId="228" priority="228" stopIfTrue="1" operator="equal">
      <formula>"þ"</formula>
    </cfRule>
  </conditionalFormatting>
  <conditionalFormatting sqref="F24">
    <cfRule type="cellIs" dxfId="227" priority="227" stopIfTrue="1" operator="equal">
      <formula>"þ"</formula>
    </cfRule>
  </conditionalFormatting>
  <conditionalFormatting sqref="F24">
    <cfRule type="cellIs" dxfId="226" priority="226" stopIfTrue="1" operator="equal">
      <formula>"þ"</formula>
    </cfRule>
  </conditionalFormatting>
  <conditionalFormatting sqref="F24">
    <cfRule type="cellIs" dxfId="225" priority="225" stopIfTrue="1" operator="equal">
      <formula>"þ"</formula>
    </cfRule>
  </conditionalFormatting>
  <conditionalFormatting sqref="F24">
    <cfRule type="cellIs" dxfId="224" priority="224" stopIfTrue="1" operator="equal">
      <formula>"þ"</formula>
    </cfRule>
  </conditionalFormatting>
  <conditionalFormatting sqref="E24">
    <cfRule type="cellIs" dxfId="223" priority="223" stopIfTrue="1" operator="equal">
      <formula>"þ"</formula>
    </cfRule>
  </conditionalFormatting>
  <conditionalFormatting sqref="E24">
    <cfRule type="cellIs" dxfId="222" priority="222" stopIfTrue="1" operator="equal">
      <formula>"þ"</formula>
    </cfRule>
  </conditionalFormatting>
  <conditionalFormatting sqref="F24">
    <cfRule type="cellIs" dxfId="221" priority="221" stopIfTrue="1" operator="equal">
      <formula>"þ"</formula>
    </cfRule>
  </conditionalFormatting>
  <conditionalFormatting sqref="F24">
    <cfRule type="cellIs" dxfId="220" priority="220" stopIfTrue="1" operator="equal">
      <formula>"þ"</formula>
    </cfRule>
  </conditionalFormatting>
  <conditionalFormatting sqref="E24">
    <cfRule type="cellIs" dxfId="219" priority="219" stopIfTrue="1" operator="equal">
      <formula>"þ"</formula>
    </cfRule>
  </conditionalFormatting>
  <conditionalFormatting sqref="E24">
    <cfRule type="cellIs" dxfId="218" priority="218" stopIfTrue="1" operator="equal">
      <formula>"þ"</formula>
    </cfRule>
  </conditionalFormatting>
  <conditionalFormatting sqref="E24">
    <cfRule type="cellIs" dxfId="217" priority="217" stopIfTrue="1" operator="equal">
      <formula>"þ"</formula>
    </cfRule>
  </conditionalFormatting>
  <conditionalFormatting sqref="E24">
    <cfRule type="cellIs" dxfId="216" priority="216" stopIfTrue="1" operator="equal">
      <formula>"þ"</formula>
    </cfRule>
  </conditionalFormatting>
  <conditionalFormatting sqref="M12">
    <cfRule type="cellIs" dxfId="215" priority="213" stopIfTrue="1" operator="equal">
      <formula>"þ"</formula>
    </cfRule>
  </conditionalFormatting>
  <conditionalFormatting sqref="M12">
    <cfRule type="cellIs" dxfId="214" priority="212" stopIfTrue="1" operator="equal">
      <formula>"þ"</formula>
    </cfRule>
  </conditionalFormatting>
  <conditionalFormatting sqref="K12">
    <cfRule type="cellIs" dxfId="213" priority="211" operator="lessThan">
      <formula>$P$1</formula>
    </cfRule>
  </conditionalFormatting>
  <conditionalFormatting sqref="H12">
    <cfRule type="cellIs" dxfId="212" priority="210" stopIfTrue="1" operator="equal">
      <formula>"þ"</formula>
    </cfRule>
  </conditionalFormatting>
  <conditionalFormatting sqref="H12">
    <cfRule type="cellIs" dxfId="211" priority="209" stopIfTrue="1" operator="equal">
      <formula>"þ"</formula>
    </cfRule>
  </conditionalFormatting>
  <conditionalFormatting sqref="F12">
    <cfRule type="cellIs" dxfId="210" priority="203" stopIfTrue="1" operator="equal">
      <formula>"þ"</formula>
    </cfRule>
  </conditionalFormatting>
  <conditionalFormatting sqref="F12">
    <cfRule type="cellIs" dxfId="209" priority="202" stopIfTrue="1" operator="equal">
      <formula>"þ"</formula>
    </cfRule>
  </conditionalFormatting>
  <conditionalFormatting sqref="G12">
    <cfRule type="cellIs" dxfId="208" priority="199" stopIfTrue="1" operator="equal">
      <formula>"þ"</formula>
    </cfRule>
  </conditionalFormatting>
  <conditionalFormatting sqref="G12">
    <cfRule type="cellIs" dxfId="207" priority="198" stopIfTrue="1" operator="equal">
      <formula>"þ"</formula>
    </cfRule>
  </conditionalFormatting>
  <conditionalFormatting sqref="M7">
    <cfRule type="cellIs" dxfId="206" priority="158" stopIfTrue="1" operator="equal">
      <formula>"þ"</formula>
    </cfRule>
  </conditionalFormatting>
  <conditionalFormatting sqref="M7">
    <cfRule type="cellIs" dxfId="205" priority="157" stopIfTrue="1" operator="equal">
      <formula>"þ"</formula>
    </cfRule>
  </conditionalFormatting>
  <conditionalFormatting sqref="K7">
    <cfRule type="cellIs" dxfId="204" priority="156" operator="lessThan">
      <formula>$P$1</formula>
    </cfRule>
  </conditionalFormatting>
  <conditionalFormatting sqref="H7">
    <cfRule type="cellIs" dxfId="203" priority="155" stopIfTrue="1" operator="equal">
      <formula>"þ"</formula>
    </cfRule>
  </conditionalFormatting>
  <conditionalFormatting sqref="H7">
    <cfRule type="cellIs" dxfId="202" priority="154" stopIfTrue="1" operator="equal">
      <formula>"þ"</formula>
    </cfRule>
  </conditionalFormatting>
  <conditionalFormatting sqref="G7">
    <cfRule type="cellIs" dxfId="201" priority="153" stopIfTrue="1" operator="equal">
      <formula>"þ"</formula>
    </cfRule>
  </conditionalFormatting>
  <conditionalFormatting sqref="G7">
    <cfRule type="cellIs" dxfId="200" priority="152" stopIfTrue="1" operator="equal">
      <formula>"þ"</formula>
    </cfRule>
  </conditionalFormatting>
  <conditionalFormatting sqref="F7">
    <cfRule type="cellIs" dxfId="199" priority="151" stopIfTrue="1" operator="equal">
      <formula>"þ"</formula>
    </cfRule>
  </conditionalFormatting>
  <conditionalFormatting sqref="L7">
    <cfRule type="cellIs" dxfId="198" priority="149" stopIfTrue="1" operator="equal">
      <formula>"þ"</formula>
    </cfRule>
  </conditionalFormatting>
  <conditionalFormatting sqref="L7">
    <cfRule type="cellIs" dxfId="197" priority="150" stopIfTrue="1" operator="equal">
      <formula>"þ"</formula>
    </cfRule>
  </conditionalFormatting>
  <conditionalFormatting sqref="E7">
    <cfRule type="cellIs" dxfId="196" priority="148" stopIfTrue="1" operator="equal">
      <formula>"þ"</formula>
    </cfRule>
  </conditionalFormatting>
  <conditionalFormatting sqref="E7">
    <cfRule type="cellIs" dxfId="195" priority="147" stopIfTrue="1" operator="equal">
      <formula>"þ"</formula>
    </cfRule>
  </conditionalFormatting>
  <conditionalFormatting sqref="L25">
    <cfRule type="cellIs" dxfId="194" priority="119" stopIfTrue="1" operator="equal">
      <formula>"þ"</formula>
    </cfRule>
  </conditionalFormatting>
  <conditionalFormatting sqref="L25">
    <cfRule type="cellIs" dxfId="193" priority="118" stopIfTrue="1" operator="equal">
      <formula>"þ"</formula>
    </cfRule>
  </conditionalFormatting>
  <conditionalFormatting sqref="E25:H25">
    <cfRule type="cellIs" dxfId="192" priority="146" stopIfTrue="1" operator="equal">
      <formula>"þ"</formula>
    </cfRule>
  </conditionalFormatting>
  <conditionalFormatting sqref="K25">
    <cfRule type="cellIs" dxfId="191" priority="144" operator="lessThan">
      <formula>$P$1</formula>
    </cfRule>
  </conditionalFormatting>
  <conditionalFormatting sqref="K25">
    <cfRule type="cellIs" dxfId="190" priority="142" operator="lessThan">
      <formula>$P$1</formula>
    </cfRule>
  </conditionalFormatting>
  <conditionalFormatting sqref="K25">
    <cfRule type="cellIs" dxfId="189" priority="140" operator="lessThan">
      <formula>$P$1</formula>
    </cfRule>
  </conditionalFormatting>
  <conditionalFormatting sqref="K25">
    <cfRule type="cellIs" dxfId="188" priority="138" operator="lessThan">
      <formula>$P$1</formula>
    </cfRule>
  </conditionalFormatting>
  <conditionalFormatting sqref="E25 H25">
    <cfRule type="cellIs" dxfId="187" priority="137" stopIfTrue="1" operator="equal">
      <formula>"þ"</formula>
    </cfRule>
  </conditionalFormatting>
  <conditionalFormatting sqref="E25 H25">
    <cfRule type="cellIs" dxfId="186" priority="136" stopIfTrue="1" operator="equal">
      <formula>"þ"</formula>
    </cfRule>
  </conditionalFormatting>
  <conditionalFormatting sqref="G25">
    <cfRule type="cellIs" dxfId="185" priority="135" stopIfTrue="1" operator="equal">
      <formula>"þ"</formula>
    </cfRule>
  </conditionalFormatting>
  <conditionalFormatting sqref="G25">
    <cfRule type="cellIs" dxfId="184" priority="134" stopIfTrue="1" operator="equal">
      <formula>"þ"</formula>
    </cfRule>
  </conditionalFormatting>
  <conditionalFormatting sqref="E25">
    <cfRule type="cellIs" dxfId="183" priority="133" stopIfTrue="1" operator="equal">
      <formula>"þ"</formula>
    </cfRule>
  </conditionalFormatting>
  <conditionalFormatting sqref="E25">
    <cfRule type="cellIs" dxfId="182" priority="132" stopIfTrue="1" operator="equal">
      <formula>"þ"</formula>
    </cfRule>
  </conditionalFormatting>
  <conditionalFormatting sqref="F25">
    <cfRule type="cellIs" dxfId="181" priority="131" stopIfTrue="1" operator="equal">
      <formula>"þ"</formula>
    </cfRule>
  </conditionalFormatting>
  <conditionalFormatting sqref="F25">
    <cfRule type="cellIs" dxfId="180" priority="130" stopIfTrue="1" operator="equal">
      <formula>"þ"</formula>
    </cfRule>
  </conditionalFormatting>
  <conditionalFormatting sqref="F25">
    <cfRule type="cellIs" dxfId="179" priority="129" stopIfTrue="1" operator="equal">
      <formula>"þ"</formula>
    </cfRule>
  </conditionalFormatting>
  <conditionalFormatting sqref="F25">
    <cfRule type="cellIs" dxfId="178" priority="128" stopIfTrue="1" operator="equal">
      <formula>"þ"</formula>
    </cfRule>
  </conditionalFormatting>
  <conditionalFormatting sqref="E25">
    <cfRule type="cellIs" dxfId="177" priority="127" stopIfTrue="1" operator="equal">
      <formula>"þ"</formula>
    </cfRule>
  </conditionalFormatting>
  <conditionalFormatting sqref="E25">
    <cfRule type="cellIs" dxfId="176" priority="126" stopIfTrue="1" operator="equal">
      <formula>"þ"</formula>
    </cfRule>
  </conditionalFormatting>
  <conditionalFormatting sqref="F25">
    <cfRule type="cellIs" dxfId="175" priority="125" stopIfTrue="1" operator="equal">
      <formula>"þ"</formula>
    </cfRule>
  </conditionalFormatting>
  <conditionalFormatting sqref="F25">
    <cfRule type="cellIs" dxfId="174" priority="124" stopIfTrue="1" operator="equal">
      <formula>"þ"</formula>
    </cfRule>
  </conditionalFormatting>
  <conditionalFormatting sqref="E25">
    <cfRule type="cellIs" dxfId="173" priority="123" stopIfTrue="1" operator="equal">
      <formula>"þ"</formula>
    </cfRule>
  </conditionalFormatting>
  <conditionalFormatting sqref="E25">
    <cfRule type="cellIs" dxfId="172" priority="122" stopIfTrue="1" operator="equal">
      <formula>"þ"</formula>
    </cfRule>
  </conditionalFormatting>
  <conditionalFormatting sqref="E25">
    <cfRule type="cellIs" dxfId="171" priority="121" stopIfTrue="1" operator="equal">
      <formula>"þ"</formula>
    </cfRule>
  </conditionalFormatting>
  <conditionalFormatting sqref="E25">
    <cfRule type="cellIs" dxfId="170" priority="120" stopIfTrue="1" operator="equal">
      <formula>"þ"</formula>
    </cfRule>
  </conditionalFormatting>
  <conditionalFormatting sqref="F25">
    <cfRule type="cellIs" dxfId="169" priority="117" stopIfTrue="1" operator="equal">
      <formula>"þ"</formula>
    </cfRule>
  </conditionalFormatting>
  <conditionalFormatting sqref="F25">
    <cfRule type="cellIs" dxfId="168" priority="116" stopIfTrue="1" operator="equal">
      <formula>"þ"</formula>
    </cfRule>
  </conditionalFormatting>
  <conditionalFormatting sqref="F25">
    <cfRule type="cellIs" dxfId="167" priority="115" stopIfTrue="1" operator="equal">
      <formula>"þ"</formula>
    </cfRule>
  </conditionalFormatting>
  <conditionalFormatting sqref="F25">
    <cfRule type="cellIs" dxfId="166" priority="114" stopIfTrue="1" operator="equal">
      <formula>"þ"</formula>
    </cfRule>
  </conditionalFormatting>
  <conditionalFormatting sqref="G25">
    <cfRule type="cellIs" dxfId="165" priority="113" stopIfTrue="1" operator="equal">
      <formula>"þ"</formula>
    </cfRule>
  </conditionalFormatting>
  <conditionalFormatting sqref="G25">
    <cfRule type="cellIs" dxfId="164" priority="112" stopIfTrue="1" operator="equal">
      <formula>"þ"</formula>
    </cfRule>
  </conditionalFormatting>
  <conditionalFormatting sqref="G25">
    <cfRule type="cellIs" dxfId="163" priority="111" stopIfTrue="1" operator="equal">
      <formula>"þ"</formula>
    </cfRule>
  </conditionalFormatting>
  <conditionalFormatting sqref="G25">
    <cfRule type="cellIs" dxfId="162" priority="110" stopIfTrue="1" operator="equal">
      <formula>"þ"</formula>
    </cfRule>
  </conditionalFormatting>
  <conditionalFormatting sqref="F25">
    <cfRule type="cellIs" dxfId="161" priority="109" stopIfTrue="1" operator="equal">
      <formula>"þ"</formula>
    </cfRule>
  </conditionalFormatting>
  <conditionalFormatting sqref="F25">
    <cfRule type="cellIs" dxfId="160" priority="108" stopIfTrue="1" operator="equal">
      <formula>"þ"</formula>
    </cfRule>
  </conditionalFormatting>
  <conditionalFormatting sqref="G25">
    <cfRule type="cellIs" dxfId="159" priority="107" stopIfTrue="1" operator="equal">
      <formula>"þ"</formula>
    </cfRule>
  </conditionalFormatting>
  <conditionalFormatting sqref="G25">
    <cfRule type="cellIs" dxfId="158" priority="106" stopIfTrue="1" operator="equal">
      <formula>"þ"</formula>
    </cfRule>
  </conditionalFormatting>
  <conditionalFormatting sqref="F25">
    <cfRule type="cellIs" dxfId="157" priority="105" stopIfTrue="1" operator="equal">
      <formula>"þ"</formula>
    </cfRule>
  </conditionalFormatting>
  <conditionalFormatting sqref="F25">
    <cfRule type="cellIs" dxfId="156" priority="104" stopIfTrue="1" operator="equal">
      <formula>"þ"</formula>
    </cfRule>
  </conditionalFormatting>
  <conditionalFormatting sqref="F25">
    <cfRule type="cellIs" dxfId="155" priority="103" stopIfTrue="1" operator="equal">
      <formula>"þ"</formula>
    </cfRule>
  </conditionalFormatting>
  <conditionalFormatting sqref="F25">
    <cfRule type="cellIs" dxfId="154" priority="102" stopIfTrue="1" operator="equal">
      <formula>"þ"</formula>
    </cfRule>
  </conditionalFormatting>
  <conditionalFormatting sqref="E10:H10 E8:F8 H8 E9 G9:H9">
    <cfRule type="cellIs" dxfId="153" priority="101" stopIfTrue="1" operator="equal">
      <formula>"þ"</formula>
    </cfRule>
  </conditionalFormatting>
  <conditionalFormatting sqref="E10:H10 E8:F8 H8 E9 G9:H9">
    <cfRule type="cellIs" dxfId="152" priority="100" stopIfTrue="1" operator="equal">
      <formula>"þ"</formula>
    </cfRule>
  </conditionalFormatting>
  <conditionalFormatting sqref="E10:H10 E8:F8 H8 E9 G9:H9">
    <cfRule type="cellIs" dxfId="151" priority="99" stopIfTrue="1" operator="equal">
      <formula>"þ"</formula>
    </cfRule>
  </conditionalFormatting>
  <conditionalFormatting sqref="E10:H10 E8:F8 H8 E9 G9:H9">
    <cfRule type="cellIs" dxfId="150" priority="98" stopIfTrue="1" operator="equal">
      <formula>"þ"</formula>
    </cfRule>
  </conditionalFormatting>
  <conditionalFormatting sqref="E10:H10 E8:F8 H8 E9 G9:H9">
    <cfRule type="cellIs" dxfId="149" priority="97" stopIfTrue="1" operator="equal">
      <formula>"þ"</formula>
    </cfRule>
  </conditionalFormatting>
  <conditionalFormatting sqref="E10:H10 E8:F8 H8 E9 G9:H9">
    <cfRule type="cellIs" dxfId="148" priority="96" stopIfTrue="1" operator="equal">
      <formula>"þ"</formula>
    </cfRule>
  </conditionalFormatting>
  <conditionalFormatting sqref="E10:H10 E8:F8 H8 E9 G9:H9">
    <cfRule type="cellIs" dxfId="147" priority="95" stopIfTrue="1" operator="equal">
      <formula>"þ"</formula>
    </cfRule>
  </conditionalFormatting>
  <conditionalFormatting sqref="E10:H10 E8:F8 H8 E9 G9:H9">
    <cfRule type="cellIs" dxfId="146" priority="94" stopIfTrue="1" operator="equal">
      <formula>"þ"</formula>
    </cfRule>
  </conditionalFormatting>
  <conditionalFormatting sqref="G8">
    <cfRule type="cellIs" dxfId="145" priority="93" stopIfTrue="1" operator="equal">
      <formula>"þ"</formula>
    </cfRule>
  </conditionalFormatting>
  <conditionalFormatting sqref="G8">
    <cfRule type="cellIs" dxfId="144" priority="92" stopIfTrue="1" operator="equal">
      <formula>"þ"</formula>
    </cfRule>
  </conditionalFormatting>
  <conditionalFormatting sqref="F4">
    <cfRule type="cellIs" dxfId="143" priority="91" stopIfTrue="1" operator="equal">
      <formula>"þ"</formula>
    </cfRule>
  </conditionalFormatting>
  <conditionalFormatting sqref="L3:L4">
    <cfRule type="cellIs" dxfId="142" priority="82" stopIfTrue="1" operator="equal">
      <formula>"þ"</formula>
    </cfRule>
  </conditionalFormatting>
  <conditionalFormatting sqref="L3:L4">
    <cfRule type="cellIs" dxfId="141" priority="81" stopIfTrue="1" operator="equal">
      <formula>"þ"</formula>
    </cfRule>
  </conditionalFormatting>
  <conditionalFormatting sqref="L9">
    <cfRule type="cellIs" dxfId="140" priority="88" stopIfTrue="1" operator="equal">
      <formula>"þ"</formula>
    </cfRule>
  </conditionalFormatting>
  <conditionalFormatting sqref="L9">
    <cfRule type="cellIs" dxfId="139" priority="87" stopIfTrue="1" operator="equal">
      <formula>"þ"</formula>
    </cfRule>
  </conditionalFormatting>
  <conditionalFormatting sqref="E12">
    <cfRule type="cellIs" dxfId="138" priority="86" stopIfTrue="1" operator="equal">
      <formula>"þ"</formula>
    </cfRule>
  </conditionalFormatting>
  <conditionalFormatting sqref="E12">
    <cfRule type="cellIs" dxfId="137" priority="85" stopIfTrue="1" operator="equal">
      <formula>"þ"</formula>
    </cfRule>
  </conditionalFormatting>
  <conditionalFormatting sqref="L11:L12">
    <cfRule type="cellIs" dxfId="136" priority="84" stopIfTrue="1" operator="equal">
      <formula>"þ"</formula>
    </cfRule>
  </conditionalFormatting>
  <conditionalFormatting sqref="L11:L12">
    <cfRule type="cellIs" dxfId="135" priority="83" stopIfTrue="1" operator="equal">
      <formula>"þ"</formula>
    </cfRule>
  </conditionalFormatting>
  <conditionalFormatting sqref="L6">
    <cfRule type="cellIs" dxfId="134" priority="78" stopIfTrue="1" operator="equal">
      <formula>"þ"</formula>
    </cfRule>
  </conditionalFormatting>
  <conditionalFormatting sqref="L6">
    <cfRule type="cellIs" dxfId="133" priority="77" stopIfTrue="1" operator="equal">
      <formula>"þ"</formula>
    </cfRule>
  </conditionalFormatting>
  <conditionalFormatting sqref="M13">
    <cfRule type="cellIs" dxfId="132" priority="76" stopIfTrue="1" operator="equal">
      <formula>"þ"</formula>
    </cfRule>
  </conditionalFormatting>
  <conditionalFormatting sqref="M13">
    <cfRule type="cellIs" dxfId="131" priority="75" stopIfTrue="1" operator="equal">
      <formula>"þ"</formula>
    </cfRule>
  </conditionalFormatting>
  <conditionalFormatting sqref="K13">
    <cfRule type="cellIs" dxfId="130" priority="74" operator="lessThan">
      <formula>$P$1</formula>
    </cfRule>
  </conditionalFormatting>
  <conditionalFormatting sqref="H13">
    <cfRule type="cellIs" dxfId="129" priority="73" stopIfTrue="1" operator="equal">
      <formula>"þ"</formula>
    </cfRule>
  </conditionalFormatting>
  <conditionalFormatting sqref="H13">
    <cfRule type="cellIs" dxfId="128" priority="72" stopIfTrue="1" operator="equal">
      <formula>"þ"</formula>
    </cfRule>
  </conditionalFormatting>
  <conditionalFormatting sqref="E13">
    <cfRule type="cellIs" dxfId="125" priority="67" stopIfTrue="1" operator="equal">
      <formula>"þ"</formula>
    </cfRule>
  </conditionalFormatting>
  <conditionalFormatting sqref="E13">
    <cfRule type="cellIs" dxfId="124" priority="66" stopIfTrue="1" operator="equal">
      <formula>"þ"</formula>
    </cfRule>
  </conditionalFormatting>
  <conditionalFormatting sqref="L13">
    <cfRule type="cellIs" dxfId="123" priority="65" stopIfTrue="1" operator="equal">
      <formula>"þ"</formula>
    </cfRule>
  </conditionalFormatting>
  <conditionalFormatting sqref="L13">
    <cfRule type="cellIs" dxfId="122" priority="64" stopIfTrue="1" operator="equal">
      <formula>"þ"</formula>
    </cfRule>
  </conditionalFormatting>
  <conditionalFormatting sqref="F13">
    <cfRule type="cellIs" dxfId="121" priority="63" stopIfTrue="1" operator="equal">
      <formula>"þ"</formula>
    </cfRule>
  </conditionalFormatting>
  <conditionalFormatting sqref="F13">
    <cfRule type="cellIs" dxfId="120" priority="62" stopIfTrue="1" operator="equal">
      <formula>"þ"</formula>
    </cfRule>
  </conditionalFormatting>
  <conditionalFormatting sqref="F9">
    <cfRule type="cellIs" dxfId="119" priority="61" stopIfTrue="1" operator="equal">
      <formula>"þ"</formula>
    </cfRule>
  </conditionalFormatting>
  <conditionalFormatting sqref="F9">
    <cfRule type="cellIs" dxfId="118" priority="60" stopIfTrue="1" operator="equal">
      <formula>"þ"</formula>
    </cfRule>
  </conditionalFormatting>
  <conditionalFormatting sqref="F9">
    <cfRule type="cellIs" dxfId="117" priority="59" stopIfTrue="1" operator="equal">
      <formula>"þ"</formula>
    </cfRule>
  </conditionalFormatting>
  <conditionalFormatting sqref="F9">
    <cfRule type="cellIs" dxfId="116" priority="58" stopIfTrue="1" operator="equal">
      <formula>"þ"</formula>
    </cfRule>
  </conditionalFormatting>
  <conditionalFormatting sqref="F9">
    <cfRule type="cellIs" dxfId="115" priority="57" stopIfTrue="1" operator="equal">
      <formula>"þ"</formula>
    </cfRule>
  </conditionalFormatting>
  <conditionalFormatting sqref="F9">
    <cfRule type="cellIs" dxfId="114" priority="56" stopIfTrue="1" operator="equal">
      <formula>"þ"</formula>
    </cfRule>
  </conditionalFormatting>
  <conditionalFormatting sqref="F9">
    <cfRule type="cellIs" dxfId="113" priority="55" stopIfTrue="1" operator="equal">
      <formula>"þ"</formula>
    </cfRule>
  </conditionalFormatting>
  <conditionalFormatting sqref="F9">
    <cfRule type="cellIs" dxfId="112" priority="54" stopIfTrue="1" operator="equal">
      <formula>"þ"</formula>
    </cfRule>
  </conditionalFormatting>
  <conditionalFormatting sqref="G16">
    <cfRule type="cellIs" dxfId="111" priority="47" stopIfTrue="1" operator="equal">
      <formula>"þ"</formula>
    </cfRule>
  </conditionalFormatting>
  <conditionalFormatting sqref="G16">
    <cfRule type="cellIs" dxfId="110" priority="46" stopIfTrue="1" operator="equal">
      <formula>"þ"</formula>
    </cfRule>
  </conditionalFormatting>
  <conditionalFormatting sqref="G16">
    <cfRule type="cellIs" dxfId="109" priority="45" stopIfTrue="1" operator="equal">
      <formula>"þ"</formula>
    </cfRule>
  </conditionalFormatting>
  <conditionalFormatting sqref="G16">
    <cfRule type="cellIs" dxfId="108" priority="44" stopIfTrue="1" operator="equal">
      <formula>"þ"</formula>
    </cfRule>
  </conditionalFormatting>
  <conditionalFormatting sqref="G16">
    <cfRule type="cellIs" dxfId="107" priority="48" stopIfTrue="1" operator="equal">
      <formula>"þ"</formula>
    </cfRule>
  </conditionalFormatting>
  <conditionalFormatting sqref="H16">
    <cfRule type="cellIs" dxfId="106" priority="43" stopIfTrue="1" operator="equal">
      <formula>"þ"</formula>
    </cfRule>
  </conditionalFormatting>
  <conditionalFormatting sqref="H16">
    <cfRule type="cellIs" dxfId="105" priority="42" stopIfTrue="1" operator="equal">
      <formula>"þ"</formula>
    </cfRule>
  </conditionalFormatting>
  <conditionalFormatting sqref="G16">
    <cfRule type="cellIs" dxfId="104" priority="41" stopIfTrue="1" operator="equal">
      <formula>"þ"</formula>
    </cfRule>
  </conditionalFormatting>
  <conditionalFormatting sqref="G16">
    <cfRule type="cellIs" dxfId="103" priority="40" stopIfTrue="1" operator="equal">
      <formula>"þ"</formula>
    </cfRule>
  </conditionalFormatting>
  <conditionalFormatting sqref="G16">
    <cfRule type="cellIs" dxfId="102" priority="39" stopIfTrue="1" operator="equal">
      <formula>"þ"</formula>
    </cfRule>
  </conditionalFormatting>
  <conditionalFormatting sqref="E16">
    <cfRule type="cellIs" dxfId="101" priority="53" stopIfTrue="1" operator="equal">
      <formula>"þ"</formula>
    </cfRule>
  </conditionalFormatting>
  <conditionalFormatting sqref="E16">
    <cfRule type="cellIs" dxfId="100" priority="52" stopIfTrue="1" operator="equal">
      <formula>"þ"</formula>
    </cfRule>
  </conditionalFormatting>
  <conditionalFormatting sqref="E16">
    <cfRule type="cellIs" dxfId="99" priority="51" stopIfTrue="1" operator="equal">
      <formula>"þ"</formula>
    </cfRule>
  </conditionalFormatting>
  <conditionalFormatting sqref="E16">
    <cfRule type="cellIs" dxfId="98" priority="50" stopIfTrue="1" operator="equal">
      <formula>"þ"</formula>
    </cfRule>
  </conditionalFormatting>
  <conditionalFormatting sqref="G16">
    <cfRule type="cellIs" dxfId="97" priority="49" stopIfTrue="1" operator="equal">
      <formula>"þ"</formula>
    </cfRule>
  </conditionalFormatting>
  <conditionalFormatting sqref="G16">
    <cfRule type="cellIs" dxfId="96" priority="38" stopIfTrue="1" operator="equal">
      <formula>"þ"</formula>
    </cfRule>
  </conditionalFormatting>
  <conditionalFormatting sqref="G16">
    <cfRule type="cellIs" dxfId="95" priority="37" stopIfTrue="1" operator="equal">
      <formula>"þ"</formula>
    </cfRule>
  </conditionalFormatting>
  <conditionalFormatting sqref="G16">
    <cfRule type="cellIs" dxfId="94" priority="36" stopIfTrue="1" operator="equal">
      <formula>"þ"</formula>
    </cfRule>
  </conditionalFormatting>
  <conditionalFormatting sqref="H16">
    <cfRule type="cellIs" dxfId="93" priority="35" stopIfTrue="1" operator="equal">
      <formula>"þ"</formula>
    </cfRule>
  </conditionalFormatting>
  <conditionalFormatting sqref="H16">
    <cfRule type="cellIs" dxfId="92" priority="34" stopIfTrue="1" operator="equal">
      <formula>"þ"</formula>
    </cfRule>
  </conditionalFormatting>
  <conditionalFormatting sqref="H16">
    <cfRule type="cellIs" dxfId="91" priority="33" stopIfTrue="1" operator="equal">
      <formula>"þ"</formula>
    </cfRule>
  </conditionalFormatting>
  <conditionalFormatting sqref="H16">
    <cfRule type="cellIs" dxfId="90" priority="32" stopIfTrue="1" operator="equal">
      <formula>"þ"</formula>
    </cfRule>
  </conditionalFormatting>
  <conditionalFormatting sqref="H16">
    <cfRule type="cellIs" dxfId="89" priority="31" stopIfTrue="1" operator="equal">
      <formula>"þ"</formula>
    </cfRule>
  </conditionalFormatting>
  <conditionalFormatting sqref="H16">
    <cfRule type="cellIs" dxfId="88" priority="30" stopIfTrue="1" operator="equal">
      <formula>"þ"</formula>
    </cfRule>
  </conditionalFormatting>
  <conditionalFormatting sqref="F16">
    <cfRule type="cellIs" dxfId="87" priority="29" stopIfTrue="1" operator="equal">
      <formula>"þ"</formula>
    </cfRule>
  </conditionalFormatting>
  <conditionalFormatting sqref="E17:E18">
    <cfRule type="cellIs" dxfId="86" priority="28" stopIfTrue="1" operator="equal">
      <formula>"þ"</formula>
    </cfRule>
  </conditionalFormatting>
  <conditionalFormatting sqref="F19">
    <cfRule type="cellIs" dxfId="85" priority="27" stopIfTrue="1" operator="equal">
      <formula>"þ"</formula>
    </cfRule>
  </conditionalFormatting>
  <conditionalFormatting sqref="L19">
    <cfRule type="cellIs" dxfId="84" priority="26" stopIfTrue="1" operator="equal">
      <formula>"þ"</formula>
    </cfRule>
  </conditionalFormatting>
  <conditionalFormatting sqref="L19">
    <cfRule type="cellIs" dxfId="83" priority="25" stopIfTrue="1" operator="equal">
      <formula>"þ"</formula>
    </cfRule>
  </conditionalFormatting>
  <conditionalFormatting sqref="L19">
    <cfRule type="cellIs" dxfId="82" priority="24" stopIfTrue="1" operator="equal">
      <formula>"þ"</formula>
    </cfRule>
  </conditionalFormatting>
  <conditionalFormatting sqref="L19">
    <cfRule type="cellIs" dxfId="81" priority="23" stopIfTrue="1" operator="equal">
      <formula>"þ"</formula>
    </cfRule>
  </conditionalFormatting>
  <conditionalFormatting sqref="F20">
    <cfRule type="cellIs" dxfId="80" priority="22" stopIfTrue="1" operator="equal">
      <formula>"þ"</formula>
    </cfRule>
  </conditionalFormatting>
  <conditionalFormatting sqref="L20">
    <cfRule type="cellIs" dxfId="79" priority="21" stopIfTrue="1" operator="equal">
      <formula>"þ"</formula>
    </cfRule>
  </conditionalFormatting>
  <conditionalFormatting sqref="L20">
    <cfRule type="cellIs" dxfId="78" priority="20" stopIfTrue="1" operator="equal">
      <formula>"þ"</formula>
    </cfRule>
  </conditionalFormatting>
  <conditionalFormatting sqref="L20">
    <cfRule type="cellIs" dxfId="77" priority="19" stopIfTrue="1" operator="equal">
      <formula>"þ"</formula>
    </cfRule>
  </conditionalFormatting>
  <conditionalFormatting sqref="L20">
    <cfRule type="cellIs" dxfId="76" priority="18" stopIfTrue="1" operator="equal">
      <formula>"þ"</formula>
    </cfRule>
  </conditionalFormatting>
  <conditionalFormatting sqref="L2">
    <cfRule type="cellIs" dxfId="75" priority="17" stopIfTrue="1" operator="equal">
      <formula>"þ"</formula>
    </cfRule>
  </conditionalFormatting>
  <conditionalFormatting sqref="L2">
    <cfRule type="cellIs" dxfId="74" priority="16" stopIfTrue="1" operator="equal">
      <formula>"þ"</formula>
    </cfRule>
  </conditionalFormatting>
  <conditionalFormatting sqref="M2">
    <cfRule type="cellIs" dxfId="73" priority="15" stopIfTrue="1" operator="equal">
      <formula>"þ"</formula>
    </cfRule>
  </conditionalFormatting>
  <conditionalFormatting sqref="M16:M25">
    <cfRule type="cellIs" dxfId="72" priority="14" stopIfTrue="1" operator="equal">
      <formula>"þ"</formula>
    </cfRule>
  </conditionalFormatting>
  <conditionalFormatting sqref="M16:M25">
    <cfRule type="cellIs" dxfId="71" priority="13" stopIfTrue="1" operator="equal">
      <formula>"þ"</formula>
    </cfRule>
  </conditionalFormatting>
  <conditionalFormatting sqref="E11">
    <cfRule type="cellIs" dxfId="11" priority="12" stopIfTrue="1" operator="equal">
      <formula>"þ"</formula>
    </cfRule>
  </conditionalFormatting>
  <conditionalFormatting sqref="E11">
    <cfRule type="cellIs" dxfId="10" priority="11" stopIfTrue="1" operator="equal">
      <formula>"þ"</formula>
    </cfRule>
  </conditionalFormatting>
  <conditionalFormatting sqref="G13">
    <cfRule type="cellIs" dxfId="9" priority="10" stopIfTrue="1" operator="equal">
      <formula>"þ"</formula>
    </cfRule>
  </conditionalFormatting>
  <conditionalFormatting sqref="G13">
    <cfRule type="cellIs" dxfId="8" priority="9" stopIfTrue="1" operator="equal">
      <formula>"þ"</formula>
    </cfRule>
  </conditionalFormatting>
  <conditionalFormatting sqref="G13">
    <cfRule type="cellIs" dxfId="7" priority="8" stopIfTrue="1" operator="equal">
      <formula>"þ"</formula>
    </cfRule>
  </conditionalFormatting>
  <conditionalFormatting sqref="G13">
    <cfRule type="cellIs" dxfId="6" priority="7" stopIfTrue="1" operator="equal">
      <formula>"þ"</formula>
    </cfRule>
  </conditionalFormatting>
  <conditionalFormatting sqref="G13">
    <cfRule type="cellIs" dxfId="5" priority="6" stopIfTrue="1" operator="equal">
      <formula>"þ"</formula>
    </cfRule>
  </conditionalFormatting>
  <conditionalFormatting sqref="G13">
    <cfRule type="cellIs" dxfId="4" priority="5" stopIfTrue="1" operator="equal">
      <formula>"þ"</formula>
    </cfRule>
  </conditionalFormatting>
  <conditionalFormatting sqref="G13">
    <cfRule type="cellIs" dxfId="3" priority="4" stopIfTrue="1" operator="equal">
      <formula>"þ"</formula>
    </cfRule>
  </conditionalFormatting>
  <conditionalFormatting sqref="G13">
    <cfRule type="cellIs" dxfId="2" priority="3" stopIfTrue="1" operator="equal">
      <formula>"þ"</formula>
    </cfRule>
  </conditionalFormatting>
  <conditionalFormatting sqref="G11">
    <cfRule type="cellIs" dxfId="1" priority="2" stopIfTrue="1" operator="equal">
      <formula>"þ"</formula>
    </cfRule>
  </conditionalFormatting>
  <conditionalFormatting sqref="G11">
    <cfRule type="cellIs" dxfId="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5" style="49" bestFit="1" customWidth="1"/>
    <col min="2" max="2" width="15.8984375" style="49" bestFit="1" customWidth="1"/>
    <col min="3" max="3" width="20.0976562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20.59765625" style="44" bestFit="1" customWidth="1"/>
    <col min="16" max="16384" width="8.796875" style="44"/>
  </cols>
  <sheetData>
    <row r="1" spans="1:15" ht="31.8" thickBot="1" x14ac:dyDescent="0.35">
      <c r="A1" s="184" t="s">
        <v>0</v>
      </c>
      <c r="B1" s="185" t="s">
        <v>35</v>
      </c>
      <c r="C1" s="185" t="s">
        <v>36</v>
      </c>
      <c r="D1" s="130" t="s">
        <v>93</v>
      </c>
      <c r="E1" s="132" t="s">
        <v>37</v>
      </c>
      <c r="F1" s="131" t="s">
        <v>92</v>
      </c>
      <c r="G1" s="130" t="s">
        <v>91</v>
      </c>
      <c r="H1" s="129" t="s">
        <v>38</v>
      </c>
      <c r="I1" s="129" t="s">
        <v>39</v>
      </c>
      <c r="J1" s="129" t="s">
        <v>90</v>
      </c>
      <c r="K1" s="128" t="s">
        <v>3</v>
      </c>
      <c r="L1" s="129" t="s">
        <v>26</v>
      </c>
      <c r="M1" s="127" t="s">
        <v>87</v>
      </c>
      <c r="N1" s="129" t="s">
        <v>86</v>
      </c>
      <c r="O1" s="126" t="s">
        <v>89</v>
      </c>
    </row>
    <row r="2" spans="1:15" x14ac:dyDescent="0.3">
      <c r="A2" s="179" t="s">
        <v>126</v>
      </c>
      <c r="B2" s="93" t="s">
        <v>166</v>
      </c>
      <c r="C2" s="93" t="s">
        <v>167</v>
      </c>
      <c r="D2" s="172" t="s">
        <v>83</v>
      </c>
      <c r="E2" s="173">
        <v>4</v>
      </c>
      <c r="F2" s="174">
        <v>3</v>
      </c>
      <c r="G2" s="175">
        <v>1</v>
      </c>
      <c r="H2" s="93">
        <v>0</v>
      </c>
      <c r="I2" s="93">
        <v>0</v>
      </c>
      <c r="J2" s="93">
        <f t="shared" ref="J2:J3" si="0">IF(D2="þ",SUM(E2,G2:I2),SUM(E2,F2,H2,I2))</f>
        <v>7</v>
      </c>
      <c r="K2" s="94">
        <f t="shared" ref="K2:K12" ca="1" si="1">RANDBETWEEN(1,20)</f>
        <v>5</v>
      </c>
      <c r="L2" s="93">
        <f t="shared" ref="L2:L3" ca="1" si="2">SUM(J2:K2)</f>
        <v>12</v>
      </c>
      <c r="M2" s="171">
        <v>20</v>
      </c>
      <c r="N2" s="176" t="str">
        <f t="shared" ref="N2:N3" ca="1" si="3">IF(K2&gt;(M2-1),"þ","ý")</f>
        <v>ý</v>
      </c>
      <c r="O2" s="45"/>
    </row>
    <row r="3" spans="1:15" x14ac:dyDescent="0.3">
      <c r="A3" s="181" t="s">
        <v>126</v>
      </c>
      <c r="B3" s="47" t="s">
        <v>123</v>
      </c>
      <c r="C3" s="47" t="s">
        <v>123</v>
      </c>
      <c r="D3" s="122" t="s">
        <v>83</v>
      </c>
      <c r="E3" s="121">
        <v>4</v>
      </c>
      <c r="F3" s="169">
        <v>3</v>
      </c>
      <c r="G3" s="120">
        <v>1</v>
      </c>
      <c r="H3" s="47">
        <v>0</v>
      </c>
      <c r="I3" s="47">
        <v>0</v>
      </c>
      <c r="J3" s="47">
        <f t="shared" si="0"/>
        <v>7</v>
      </c>
      <c r="K3" s="48">
        <f t="shared" ca="1" si="1"/>
        <v>1</v>
      </c>
      <c r="L3" s="47">
        <f t="shared" ca="1" si="2"/>
        <v>8</v>
      </c>
      <c r="M3" s="69">
        <v>20</v>
      </c>
      <c r="N3" s="70" t="str">
        <f t="shared" ca="1" si="3"/>
        <v>ý</v>
      </c>
      <c r="O3" s="47"/>
    </row>
    <row r="4" spans="1:15" x14ac:dyDescent="0.3">
      <c r="A4" s="179" t="s">
        <v>169</v>
      </c>
      <c r="B4" s="93" t="s">
        <v>171</v>
      </c>
      <c r="C4" s="93" t="s">
        <v>172</v>
      </c>
      <c r="D4" s="172" t="s">
        <v>83</v>
      </c>
      <c r="E4" s="173">
        <v>7</v>
      </c>
      <c r="F4" s="174">
        <v>6</v>
      </c>
      <c r="G4" s="175">
        <v>2</v>
      </c>
      <c r="H4" s="93">
        <v>0</v>
      </c>
      <c r="I4" s="93">
        <v>0</v>
      </c>
      <c r="J4" s="93">
        <f t="shared" ref="J4" si="4">IF(D4="þ",SUM(E4,G4:I4),SUM(E4,F4,H4,I4))</f>
        <v>13</v>
      </c>
      <c r="K4" s="94">
        <f t="shared" ca="1" si="1"/>
        <v>2</v>
      </c>
      <c r="L4" s="93">
        <f t="shared" ref="L4" ca="1" si="5">SUM(J4:K4)</f>
        <v>15</v>
      </c>
      <c r="M4" s="171">
        <v>20</v>
      </c>
      <c r="N4" s="176" t="str">
        <f t="shared" ref="N4" ca="1" si="6">IF(K4&gt;(M4-1),"þ","ý")</f>
        <v>ý</v>
      </c>
      <c r="O4" s="45"/>
    </row>
    <row r="5" spans="1:15" x14ac:dyDescent="0.3">
      <c r="A5" s="181" t="s">
        <v>169</v>
      </c>
      <c r="B5" s="47" t="s">
        <v>123</v>
      </c>
      <c r="C5" s="47" t="s">
        <v>123</v>
      </c>
      <c r="D5" s="122" t="s">
        <v>83</v>
      </c>
      <c r="E5" s="121">
        <v>7</v>
      </c>
      <c r="F5" s="169">
        <v>6</v>
      </c>
      <c r="G5" s="120">
        <v>2</v>
      </c>
      <c r="H5" s="47">
        <v>0</v>
      </c>
      <c r="I5" s="47">
        <v>0</v>
      </c>
      <c r="J5" s="47">
        <f t="shared" ref="J5" si="7">IF(D5="þ",SUM(E5,G5:I5),SUM(E5,F5,H5,I5))</f>
        <v>13</v>
      </c>
      <c r="K5" s="48">
        <f t="shared" ca="1" si="1"/>
        <v>9</v>
      </c>
      <c r="L5" s="47">
        <f t="shared" ref="L5" ca="1" si="8">SUM(J5:K5)</f>
        <v>22</v>
      </c>
      <c r="M5" s="69">
        <v>19</v>
      </c>
      <c r="N5" s="70" t="str">
        <f t="shared" ref="N5" ca="1" si="9">IF(K5&gt;(M5-1),"þ","ý")</f>
        <v>ý</v>
      </c>
      <c r="O5" s="47"/>
    </row>
    <row r="6" spans="1:15" x14ac:dyDescent="0.3">
      <c r="A6" s="211" t="s">
        <v>128</v>
      </c>
      <c r="B6" s="93" t="s">
        <v>175</v>
      </c>
      <c r="C6" s="93" t="s">
        <v>177</v>
      </c>
      <c r="D6" s="172" t="s">
        <v>88</v>
      </c>
      <c r="E6" s="173">
        <v>7</v>
      </c>
      <c r="F6" s="174">
        <v>1</v>
      </c>
      <c r="G6" s="175">
        <v>3</v>
      </c>
      <c r="H6" s="93">
        <v>0</v>
      </c>
      <c r="I6" s="93">
        <v>0</v>
      </c>
      <c r="J6" s="93">
        <f t="shared" ref="J6:J7" si="10">IF(D6="þ",SUM(E6,G6:I6),SUM(E6,F6,H6,I6))</f>
        <v>10</v>
      </c>
      <c r="K6" s="94">
        <f t="shared" ca="1" si="1"/>
        <v>6</v>
      </c>
      <c r="L6" s="93">
        <f t="shared" ref="L6:L7" ca="1" si="11">SUM(J6:K6)</f>
        <v>16</v>
      </c>
      <c r="M6" s="171">
        <v>20</v>
      </c>
      <c r="N6" s="176" t="str">
        <f t="shared" ref="N6:N7" ca="1" si="12">IF(K6&gt;(M6-1),"þ","ý")</f>
        <v>ý</v>
      </c>
      <c r="O6" s="45"/>
    </row>
    <row r="7" spans="1:15" x14ac:dyDescent="0.3">
      <c r="A7" s="212" t="s">
        <v>128</v>
      </c>
      <c r="B7" s="45" t="s">
        <v>176</v>
      </c>
      <c r="C7" s="45" t="s">
        <v>177</v>
      </c>
      <c r="D7" s="125" t="s">
        <v>88</v>
      </c>
      <c r="E7" s="124">
        <f>E6-5</f>
        <v>2</v>
      </c>
      <c r="F7" s="178">
        <v>1</v>
      </c>
      <c r="G7" s="123">
        <v>3</v>
      </c>
      <c r="H7" s="45">
        <v>0</v>
      </c>
      <c r="I7" s="45">
        <v>0</v>
      </c>
      <c r="J7" s="45">
        <f t="shared" si="10"/>
        <v>5</v>
      </c>
      <c r="K7" s="46">
        <f t="shared" ca="1" si="1"/>
        <v>18</v>
      </c>
      <c r="L7" s="45">
        <f t="shared" ca="1" si="11"/>
        <v>23</v>
      </c>
      <c r="M7" s="68">
        <v>20</v>
      </c>
      <c r="N7" s="71" t="str">
        <f t="shared" ca="1" si="12"/>
        <v>ý</v>
      </c>
      <c r="O7" s="45"/>
    </row>
    <row r="8" spans="1:15" x14ac:dyDescent="0.3">
      <c r="A8" s="212" t="s">
        <v>128</v>
      </c>
      <c r="B8" s="45" t="s">
        <v>174</v>
      </c>
      <c r="C8" s="45" t="s">
        <v>178</v>
      </c>
      <c r="D8" s="125" t="s">
        <v>88</v>
      </c>
      <c r="E8" s="124">
        <v>7</v>
      </c>
      <c r="F8" s="178">
        <v>1</v>
      </c>
      <c r="G8" s="123">
        <v>3</v>
      </c>
      <c r="H8" s="45">
        <v>0</v>
      </c>
      <c r="I8" s="45">
        <v>0</v>
      </c>
      <c r="J8" s="45">
        <f t="shared" ref="J8:J12" si="13">IF(D8="þ",SUM(E8,G8:I8),SUM(E8,F8,H8,I8))</f>
        <v>10</v>
      </c>
      <c r="K8" s="46">
        <f t="shared" ca="1" si="1"/>
        <v>14</v>
      </c>
      <c r="L8" s="45">
        <f t="shared" ref="L8:L12" ca="1" si="14">SUM(J8:K8)</f>
        <v>24</v>
      </c>
      <c r="M8" s="68">
        <v>20</v>
      </c>
      <c r="N8" s="71" t="str">
        <f t="shared" ref="N8:N12" ca="1" si="15">IF(K8&gt;(M8-1),"þ","ý")</f>
        <v>ý</v>
      </c>
      <c r="O8" s="45"/>
    </row>
    <row r="9" spans="1:15" x14ac:dyDescent="0.3">
      <c r="A9" s="213" t="s">
        <v>128</v>
      </c>
      <c r="B9" s="47" t="s">
        <v>123</v>
      </c>
      <c r="C9" s="47" t="s">
        <v>123</v>
      </c>
      <c r="D9" s="122" t="s">
        <v>83</v>
      </c>
      <c r="E9" s="121">
        <v>7</v>
      </c>
      <c r="F9" s="169">
        <v>1</v>
      </c>
      <c r="G9" s="120">
        <v>3</v>
      </c>
      <c r="H9" s="47">
        <v>0</v>
      </c>
      <c r="I9" s="47">
        <v>0</v>
      </c>
      <c r="J9" s="47">
        <f t="shared" si="13"/>
        <v>8</v>
      </c>
      <c r="K9" s="48">
        <f t="shared" ca="1" si="1"/>
        <v>11</v>
      </c>
      <c r="L9" s="47">
        <f t="shared" ca="1" si="14"/>
        <v>19</v>
      </c>
      <c r="M9" s="69">
        <v>20</v>
      </c>
      <c r="N9" s="70" t="str">
        <f t="shared" ca="1" si="15"/>
        <v>ý</v>
      </c>
      <c r="O9" s="47"/>
    </row>
    <row r="10" spans="1:15" x14ac:dyDescent="0.3">
      <c r="A10" s="212" t="s">
        <v>127</v>
      </c>
      <c r="B10" s="93" t="s">
        <v>175</v>
      </c>
      <c r="C10" s="93" t="s">
        <v>177</v>
      </c>
      <c r="D10" s="172" t="s">
        <v>88</v>
      </c>
      <c r="E10" s="124">
        <v>3</v>
      </c>
      <c r="F10" s="178">
        <v>1</v>
      </c>
      <c r="G10" s="123">
        <v>1</v>
      </c>
      <c r="H10" s="45">
        <v>0</v>
      </c>
      <c r="I10" s="45">
        <v>0</v>
      </c>
      <c r="J10" s="45">
        <f t="shared" si="13"/>
        <v>4</v>
      </c>
      <c r="K10" s="46">
        <f t="shared" ca="1" si="1"/>
        <v>12</v>
      </c>
      <c r="L10" s="45">
        <f t="shared" ca="1" si="14"/>
        <v>16</v>
      </c>
      <c r="M10" s="68">
        <v>19</v>
      </c>
      <c r="N10" s="71" t="str">
        <f t="shared" ca="1" si="15"/>
        <v>ý</v>
      </c>
      <c r="O10" s="45"/>
    </row>
    <row r="11" spans="1:15" x14ac:dyDescent="0.3">
      <c r="A11" s="212" t="s">
        <v>127</v>
      </c>
      <c r="B11" s="45" t="s">
        <v>173</v>
      </c>
      <c r="C11" s="45" t="s">
        <v>182</v>
      </c>
      <c r="D11" s="125" t="s">
        <v>88</v>
      </c>
      <c r="E11" s="124">
        <v>3</v>
      </c>
      <c r="F11" s="178">
        <v>1</v>
      </c>
      <c r="G11" s="123">
        <v>1</v>
      </c>
      <c r="H11" s="45">
        <v>0</v>
      </c>
      <c r="I11" s="45">
        <v>0</v>
      </c>
      <c r="J11" s="45">
        <f t="shared" si="13"/>
        <v>4</v>
      </c>
      <c r="K11" s="46">
        <f t="shared" ca="1" si="1"/>
        <v>15</v>
      </c>
      <c r="L11" s="45">
        <f t="shared" ca="1" si="14"/>
        <v>19</v>
      </c>
      <c r="M11" s="68">
        <v>19</v>
      </c>
      <c r="N11" s="71" t="str">
        <f t="shared" ca="1" si="15"/>
        <v>ý</v>
      </c>
      <c r="O11" s="45" t="s">
        <v>179</v>
      </c>
    </row>
    <row r="12" spans="1:15" x14ac:dyDescent="0.3">
      <c r="A12" s="213" t="s">
        <v>127</v>
      </c>
      <c r="B12" s="47" t="s">
        <v>123</v>
      </c>
      <c r="C12" s="47" t="s">
        <v>123</v>
      </c>
      <c r="D12" s="122" t="s">
        <v>83</v>
      </c>
      <c r="E12" s="121">
        <v>3</v>
      </c>
      <c r="F12" s="169">
        <v>1</v>
      </c>
      <c r="G12" s="120">
        <v>1</v>
      </c>
      <c r="H12" s="47">
        <v>0</v>
      </c>
      <c r="I12" s="47">
        <v>0</v>
      </c>
      <c r="J12" s="47">
        <f t="shared" si="13"/>
        <v>4</v>
      </c>
      <c r="K12" s="48">
        <f t="shared" ca="1" si="1"/>
        <v>20</v>
      </c>
      <c r="L12" s="47">
        <f t="shared" ca="1" si="14"/>
        <v>24</v>
      </c>
      <c r="M12" s="69">
        <v>20</v>
      </c>
      <c r="N12" s="70" t="str">
        <f t="shared" ca="1" si="15"/>
        <v>þ</v>
      </c>
      <c r="O12" s="47"/>
    </row>
    <row r="13" spans="1:15" x14ac:dyDescent="0.3">
      <c r="A13" s="1"/>
    </row>
  </sheetData>
  <conditionalFormatting sqref="K2 K4:K5 K12">
    <cfRule type="cellIs" dxfId="70" priority="206" operator="greaterThanOrEqual">
      <formula>M2</formula>
    </cfRule>
  </conditionalFormatting>
  <conditionalFormatting sqref="N2">
    <cfRule type="cellIs" dxfId="69" priority="171" operator="equal">
      <formula>"þ"</formula>
    </cfRule>
  </conditionalFormatting>
  <conditionalFormatting sqref="N3">
    <cfRule type="cellIs" dxfId="68" priority="169" operator="equal">
      <formula>"þ"</formula>
    </cfRule>
  </conditionalFormatting>
  <conditionalFormatting sqref="K3">
    <cfRule type="cellIs" dxfId="67" priority="167" operator="greaterThanOrEqual">
      <formula>M3</formula>
    </cfRule>
  </conditionalFormatting>
  <conditionalFormatting sqref="N5">
    <cfRule type="cellIs" dxfId="66" priority="163" operator="equal">
      <formula>"þ"</formula>
    </cfRule>
  </conditionalFormatting>
  <conditionalFormatting sqref="N4">
    <cfRule type="cellIs" dxfId="65" priority="88" operator="equal">
      <formula>"þ"</formula>
    </cfRule>
  </conditionalFormatting>
  <conditionalFormatting sqref="N9:N11">
    <cfRule type="cellIs" dxfId="64" priority="75" operator="equal">
      <formula>"þ"</formula>
    </cfRule>
  </conditionalFormatting>
  <conditionalFormatting sqref="D10">
    <cfRule type="cellIs" dxfId="63" priority="74" operator="equal">
      <formula>"þ"</formula>
    </cfRule>
  </conditionalFormatting>
  <conditionalFormatting sqref="N11">
    <cfRule type="cellIs" dxfId="62" priority="73" operator="equal">
      <formula>"þ"</formula>
    </cfRule>
  </conditionalFormatting>
  <conditionalFormatting sqref="D11">
    <cfRule type="cellIs" dxfId="61" priority="72" operator="equal">
      <formula>"þ"</formula>
    </cfRule>
  </conditionalFormatting>
  <conditionalFormatting sqref="K9:K12">
    <cfRule type="cellIs" dxfId="60" priority="71" operator="greaterThanOrEqual">
      <formula>M9</formula>
    </cfRule>
  </conditionalFormatting>
  <conditionalFormatting sqref="N12">
    <cfRule type="cellIs" dxfId="59" priority="70" operator="equal">
      <formula>"þ"</formula>
    </cfRule>
  </conditionalFormatting>
  <conditionalFormatting sqref="D12">
    <cfRule type="cellIs" dxfId="58" priority="69" operator="equal">
      <formula>"þ"</formula>
    </cfRule>
  </conditionalFormatting>
  <conditionalFormatting sqref="N6:N7">
    <cfRule type="cellIs" dxfId="57" priority="23" operator="equal">
      <formula>"þ"</formula>
    </cfRule>
  </conditionalFormatting>
  <conditionalFormatting sqref="D6:D7">
    <cfRule type="cellIs" dxfId="56" priority="22" operator="equal">
      <formula>"þ"</formula>
    </cfRule>
  </conditionalFormatting>
  <conditionalFormatting sqref="N8">
    <cfRule type="cellIs" dxfId="55" priority="21" operator="equal">
      <formula>"þ"</formula>
    </cfRule>
  </conditionalFormatting>
  <conditionalFormatting sqref="D8">
    <cfRule type="cellIs" dxfId="54" priority="20" operator="equal">
      <formula>"þ"</formula>
    </cfRule>
  </conditionalFormatting>
  <conditionalFormatting sqref="K6:K9">
    <cfRule type="cellIs" dxfId="53" priority="19" operator="greaterThanOrEqual">
      <formula>M6</formula>
    </cfRule>
  </conditionalFormatting>
  <conditionalFormatting sqref="D9">
    <cfRule type="cellIs" dxfId="52" priority="18" operator="equal">
      <formula>"þ"</formula>
    </cfRule>
  </conditionalFormatting>
  <conditionalFormatting sqref="D2">
    <cfRule type="cellIs" dxfId="51" priority="17" operator="equal">
      <formula>"þ"</formula>
    </cfRule>
  </conditionalFormatting>
  <conditionalFormatting sqref="D3">
    <cfRule type="cellIs" dxfId="50" priority="16" operator="equal">
      <formula>"þ"</formula>
    </cfRule>
  </conditionalFormatting>
  <conditionalFormatting sqref="D5">
    <cfRule type="cellIs" dxfId="49" priority="15" operator="equal">
      <formula>"þ"</formula>
    </cfRule>
  </conditionalFormatting>
  <conditionalFormatting sqref="D12">
    <cfRule type="cellIs" dxfId="48" priority="6" operator="equal">
      <formula>"þ"</formula>
    </cfRule>
  </conditionalFormatting>
  <conditionalFormatting sqref="D4">
    <cfRule type="cellIs" dxfId="47" priority="12" operator="equal">
      <formula>"þ"</formula>
    </cfRule>
  </conditionalFormatting>
  <conditionalFormatting sqref="D9">
    <cfRule type="cellIs" dxfId="46" priority="2" operator="equal">
      <formula>"þ"</formula>
    </cfRule>
  </conditionalFormatting>
  <conditionalFormatting sqref="D10">
    <cfRule type="cellIs" dxfId="45" priority="1" operator="equal">
      <formula>"þ"</formula>
    </cfRule>
  </conditionalFormatting>
  <conditionalFormatting sqref="D11">
    <cfRule type="cellIs" dxfId="44" priority="8" operator="equal">
      <formula>"þ"</formula>
    </cfRule>
  </conditionalFormatting>
  <conditionalFormatting sqref="N12">
    <cfRule type="cellIs" dxfId="43" priority="7" operator="equal">
      <formula>"þ"</formula>
    </cfRule>
  </conditionalFormatting>
  <conditionalFormatting sqref="N8">
    <cfRule type="cellIs" dxfId="42" priority="5" operator="equal">
      <formula>"þ"</formula>
    </cfRule>
  </conditionalFormatting>
  <conditionalFormatting sqref="D8">
    <cfRule type="cellIs" dxfId="41" priority="4" operator="equal">
      <formula>"þ"</formula>
    </cfRule>
  </conditionalFormatting>
  <conditionalFormatting sqref="N9">
    <cfRule type="cellIs" dxfId="40" priority="3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showGridLines="0" zoomScaleNormal="100" workbookViewId="0"/>
  </sheetViews>
  <sheetFormatPr defaultColWidth="4" defaultRowHeight="15.6" x14ac:dyDescent="0.3"/>
  <cols>
    <col min="1" max="1" width="13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5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1" t="s">
        <v>0</v>
      </c>
      <c r="B1" s="91" t="s">
        <v>65</v>
      </c>
      <c r="C1" s="91" t="s">
        <v>40</v>
      </c>
      <c r="D1" s="92" t="s">
        <v>3</v>
      </c>
      <c r="E1" s="91" t="s">
        <v>116</v>
      </c>
      <c r="G1" s="91" t="s">
        <v>0</v>
      </c>
      <c r="H1" s="91" t="s">
        <v>65</v>
      </c>
      <c r="I1" s="91" t="s">
        <v>40</v>
      </c>
      <c r="J1" s="92" t="s">
        <v>3</v>
      </c>
      <c r="K1" s="91" t="s">
        <v>116</v>
      </c>
    </row>
    <row r="2" spans="1:11" x14ac:dyDescent="0.3">
      <c r="A2" s="179" t="s">
        <v>126</v>
      </c>
      <c r="B2" s="5" t="s">
        <v>41</v>
      </c>
      <c r="C2" s="93">
        <v>4</v>
      </c>
      <c r="D2" s="94">
        <f t="shared" ref="D2:D8" ca="1" si="0">RANDBETWEEN(1,20)</f>
        <v>13</v>
      </c>
      <c r="E2" s="93">
        <f t="shared" ref="E2:E8" ca="1" si="1">D2+C2</f>
        <v>17</v>
      </c>
      <c r="G2" s="171" t="s">
        <v>128</v>
      </c>
      <c r="H2" s="5" t="s">
        <v>41</v>
      </c>
      <c r="I2" s="93">
        <v>6</v>
      </c>
      <c r="J2" s="94">
        <f t="shared" ref="J2:J8" ca="1" si="2">RANDBETWEEN(1,20)</f>
        <v>20</v>
      </c>
      <c r="K2" s="93">
        <f t="shared" ref="K2:K4" ca="1" si="3">J2+I2</f>
        <v>26</v>
      </c>
    </row>
    <row r="3" spans="1:11" x14ac:dyDescent="0.3">
      <c r="A3" s="180" t="s">
        <v>126</v>
      </c>
      <c r="B3" s="5" t="s">
        <v>42</v>
      </c>
      <c r="C3" s="45">
        <v>5</v>
      </c>
      <c r="D3" s="46">
        <f t="shared" ca="1" si="0"/>
        <v>9</v>
      </c>
      <c r="E3" s="45">
        <f t="shared" ca="1" si="1"/>
        <v>14</v>
      </c>
      <c r="G3" s="68" t="s">
        <v>128</v>
      </c>
      <c r="H3" s="5" t="s">
        <v>42</v>
      </c>
      <c r="I3" s="45">
        <v>8</v>
      </c>
      <c r="J3" s="46">
        <f t="shared" ca="1" si="2"/>
        <v>2</v>
      </c>
      <c r="K3" s="45">
        <f t="shared" ca="1" si="3"/>
        <v>10</v>
      </c>
    </row>
    <row r="4" spans="1:11" x14ac:dyDescent="0.3">
      <c r="A4" s="181" t="s">
        <v>126</v>
      </c>
      <c r="B4" s="95" t="s">
        <v>43</v>
      </c>
      <c r="C4" s="47">
        <v>3</v>
      </c>
      <c r="D4" s="48">
        <f t="shared" ca="1" si="0"/>
        <v>10</v>
      </c>
      <c r="E4" s="47">
        <f t="shared" ca="1" si="1"/>
        <v>13</v>
      </c>
      <c r="G4" s="69" t="s">
        <v>128</v>
      </c>
      <c r="H4" s="95" t="s">
        <v>43</v>
      </c>
      <c r="I4" s="47">
        <v>8</v>
      </c>
      <c r="J4" s="48">
        <f t="shared" ca="1" si="2"/>
        <v>5</v>
      </c>
      <c r="K4" s="47">
        <f t="shared" ca="1" si="3"/>
        <v>13</v>
      </c>
    </row>
    <row r="5" spans="1:11" x14ac:dyDescent="0.3">
      <c r="A5" s="179" t="s">
        <v>169</v>
      </c>
      <c r="B5" s="5" t="s">
        <v>41</v>
      </c>
      <c r="C5" s="93">
        <v>15</v>
      </c>
      <c r="D5" s="94">
        <f t="shared" ca="1" si="0"/>
        <v>16</v>
      </c>
      <c r="E5" s="93">
        <f t="shared" ca="1" si="1"/>
        <v>31</v>
      </c>
      <c r="G5" s="171" t="s">
        <v>127</v>
      </c>
      <c r="H5" s="5" t="s">
        <v>41</v>
      </c>
      <c r="I5" s="93">
        <v>3</v>
      </c>
      <c r="J5" s="94">
        <f t="shared" ca="1" si="2"/>
        <v>5</v>
      </c>
      <c r="K5" s="93">
        <f t="shared" ref="K5:K7" ca="1" si="4">J5+I5</f>
        <v>8</v>
      </c>
    </row>
    <row r="6" spans="1:11" x14ac:dyDescent="0.3">
      <c r="A6" s="180" t="s">
        <v>169</v>
      </c>
      <c r="B6" s="5" t="s">
        <v>42</v>
      </c>
      <c r="C6" s="45">
        <v>9</v>
      </c>
      <c r="D6" s="46">
        <f t="shared" ca="1" si="0"/>
        <v>11</v>
      </c>
      <c r="E6" s="45">
        <f t="shared" ca="1" si="1"/>
        <v>20</v>
      </c>
      <c r="G6" s="68" t="s">
        <v>127</v>
      </c>
      <c r="H6" s="5" t="s">
        <v>42</v>
      </c>
      <c r="I6" s="45">
        <v>3</v>
      </c>
      <c r="J6" s="46">
        <f t="shared" ca="1" si="2"/>
        <v>17</v>
      </c>
      <c r="K6" s="45">
        <f t="shared" ca="1" si="4"/>
        <v>20</v>
      </c>
    </row>
    <row r="7" spans="1:11" x14ac:dyDescent="0.3">
      <c r="A7" s="181" t="s">
        <v>169</v>
      </c>
      <c r="B7" s="95" t="s">
        <v>43</v>
      </c>
      <c r="C7" s="47">
        <v>4</v>
      </c>
      <c r="D7" s="48">
        <f t="shared" ca="1" si="0"/>
        <v>6</v>
      </c>
      <c r="E7" s="47">
        <f t="shared" ca="1" si="1"/>
        <v>10</v>
      </c>
      <c r="G7" s="69" t="s">
        <v>127</v>
      </c>
      <c r="H7" s="95" t="s">
        <v>43</v>
      </c>
      <c r="I7" s="47">
        <v>2</v>
      </c>
      <c r="J7" s="48">
        <f t="shared" ca="1" si="2"/>
        <v>11</v>
      </c>
      <c r="K7" s="47">
        <f t="shared" ca="1" si="4"/>
        <v>13</v>
      </c>
    </row>
    <row r="8" spans="1:11" x14ac:dyDescent="0.3">
      <c r="A8" s="181" t="s">
        <v>126</v>
      </c>
      <c r="B8" s="95" t="s">
        <v>181</v>
      </c>
      <c r="C8" s="47">
        <v>1</v>
      </c>
      <c r="D8" s="48">
        <f t="shared" ca="1" si="0"/>
        <v>12</v>
      </c>
      <c r="E8" s="47">
        <f t="shared" ca="1" si="1"/>
        <v>13</v>
      </c>
      <c r="G8" s="69"/>
      <c r="H8" s="95"/>
      <c r="I8" s="47"/>
      <c r="J8" s="48">
        <f t="shared" ca="1" si="2"/>
        <v>16</v>
      </c>
      <c r="K8" s="47">
        <f t="shared" ref="K8" ca="1" si="5">J8+I8</f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2.5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8" t="s">
        <v>104</v>
      </c>
    </row>
    <row r="2" spans="1:30" ht="16.2" thickTop="1" x14ac:dyDescent="0.3">
      <c r="A2" s="100" t="s">
        <v>109</v>
      </c>
      <c r="B2" s="96">
        <v>12</v>
      </c>
      <c r="C2" s="119">
        <v>25</v>
      </c>
      <c r="D2" s="101">
        <v>27</v>
      </c>
      <c r="E2" s="102">
        <v>0</v>
      </c>
      <c r="F2" s="103" t="s">
        <v>64</v>
      </c>
      <c r="G2" s="104">
        <v>0</v>
      </c>
      <c r="H2" s="151"/>
      <c r="I2" s="106"/>
      <c r="J2" s="107"/>
      <c r="K2" s="147"/>
      <c r="L2" s="108"/>
      <c r="M2" s="109"/>
      <c r="N2" s="110"/>
      <c r="O2" s="111"/>
      <c r="P2" s="112"/>
      <c r="Q2" s="163" t="s">
        <v>101</v>
      </c>
      <c r="R2" s="113"/>
      <c r="S2" s="114"/>
      <c r="T2" s="115"/>
      <c r="U2" s="97"/>
      <c r="V2" s="98">
        <f t="shared" ref="V2:V4" si="0">SUM(H2:U2)</f>
        <v>0</v>
      </c>
      <c r="W2" s="116"/>
      <c r="X2" s="117"/>
      <c r="Y2" s="118"/>
      <c r="Z2" s="99">
        <v>99</v>
      </c>
      <c r="AA2" s="58">
        <f t="shared" ref="AA2:AA3" si="1">SUM(Y2:Z2)-(V2+W2)</f>
        <v>99</v>
      </c>
      <c r="AB2" s="146">
        <f t="shared" ref="AB2:AB3" si="2">SMALL(Z2:AA2,1)+X2</f>
        <v>99</v>
      </c>
      <c r="AD2" s="177"/>
    </row>
    <row r="3" spans="1:30" x14ac:dyDescent="0.3">
      <c r="A3" s="100" t="s">
        <v>111</v>
      </c>
      <c r="B3" s="96">
        <v>12</v>
      </c>
      <c r="C3" s="191">
        <f>23+4</f>
        <v>27</v>
      </c>
      <c r="D3" s="192">
        <f>25+4</f>
        <v>29</v>
      </c>
      <c r="E3" s="102">
        <v>0</v>
      </c>
      <c r="F3" s="103" t="s">
        <v>64</v>
      </c>
      <c r="G3" s="104">
        <v>0</v>
      </c>
      <c r="H3" s="151"/>
      <c r="I3" s="152"/>
      <c r="J3" s="107"/>
      <c r="K3" s="147"/>
      <c r="L3" s="108"/>
      <c r="M3" s="153"/>
      <c r="N3" s="154"/>
      <c r="O3" s="155"/>
      <c r="P3" s="186" t="s">
        <v>101</v>
      </c>
      <c r="Q3" s="163" t="s">
        <v>101</v>
      </c>
      <c r="R3" s="157"/>
      <c r="S3" s="158"/>
      <c r="T3" s="159"/>
      <c r="U3" s="97"/>
      <c r="V3" s="98">
        <f t="shared" si="0"/>
        <v>0</v>
      </c>
      <c r="W3" s="160"/>
      <c r="X3" s="161"/>
      <c r="Y3" s="162"/>
      <c r="Z3" s="99">
        <v>99</v>
      </c>
      <c r="AA3" s="58">
        <f t="shared" si="1"/>
        <v>99</v>
      </c>
      <c r="AB3" s="146">
        <f t="shared" si="2"/>
        <v>99</v>
      </c>
      <c r="AD3" s="177"/>
    </row>
    <row r="4" spans="1:30" x14ac:dyDescent="0.3">
      <c r="A4" s="100" t="s">
        <v>124</v>
      </c>
      <c r="B4" s="96">
        <v>17</v>
      </c>
      <c r="C4" s="119">
        <v>23</v>
      </c>
      <c r="D4" s="101">
        <v>29</v>
      </c>
      <c r="E4" s="102">
        <v>0</v>
      </c>
      <c r="F4" s="103" t="s">
        <v>64</v>
      </c>
      <c r="G4" s="104">
        <v>0</v>
      </c>
      <c r="H4" s="151"/>
      <c r="I4" s="152"/>
      <c r="J4" s="107"/>
      <c r="K4" s="147"/>
      <c r="L4" s="108"/>
      <c r="M4" s="153"/>
      <c r="N4" s="154"/>
      <c r="O4" s="155"/>
      <c r="P4" s="156"/>
      <c r="Q4" s="163" t="s">
        <v>101</v>
      </c>
      <c r="R4" s="157"/>
      <c r="S4" s="158"/>
      <c r="T4" s="159"/>
      <c r="U4" s="97"/>
      <c r="V4" s="98">
        <f t="shared" si="0"/>
        <v>0</v>
      </c>
      <c r="W4" s="160"/>
      <c r="X4" s="161"/>
      <c r="Y4" s="162"/>
      <c r="Z4" s="99">
        <v>99</v>
      </c>
      <c r="AA4" s="58">
        <f t="shared" ref="AA4:AA5" si="3">SUM(Y4:Z4)-(V4+W4)</f>
        <v>99</v>
      </c>
      <c r="AB4" s="146">
        <f t="shared" ref="AB4:AB5" si="4">SMALL(Z4:AA4,1)+X4</f>
        <v>99</v>
      </c>
      <c r="AD4" s="177"/>
    </row>
    <row r="5" spans="1:30" x14ac:dyDescent="0.3">
      <c r="A5" s="193" t="s">
        <v>125</v>
      </c>
      <c r="B5" s="96">
        <f>12</f>
        <v>12</v>
      </c>
      <c r="C5" s="191">
        <f>D5-2</f>
        <v>35</v>
      </c>
      <c r="D5" s="192">
        <f>31+6</f>
        <v>37</v>
      </c>
      <c r="E5" s="102">
        <v>0</v>
      </c>
      <c r="F5" s="149" t="s">
        <v>64</v>
      </c>
      <c r="G5" s="150">
        <v>0</v>
      </c>
      <c r="H5" s="151"/>
      <c r="I5" s="152"/>
      <c r="J5" s="107"/>
      <c r="K5" s="147"/>
      <c r="L5" s="108"/>
      <c r="M5" s="153"/>
      <c r="N5" s="154"/>
      <c r="O5" s="155"/>
      <c r="P5" s="156"/>
      <c r="Q5" s="163" t="s">
        <v>101</v>
      </c>
      <c r="R5" s="157"/>
      <c r="S5" s="158"/>
      <c r="T5" s="159"/>
      <c r="U5" s="97"/>
      <c r="V5" s="98">
        <f t="shared" ref="V5" si="5">SUM(H5:U5)</f>
        <v>0</v>
      </c>
      <c r="W5" s="160"/>
      <c r="X5" s="161"/>
      <c r="Y5" s="162"/>
      <c r="Z5" s="99">
        <v>179</v>
      </c>
      <c r="AA5" s="58">
        <f t="shared" si="3"/>
        <v>179</v>
      </c>
      <c r="AB5" s="146">
        <f t="shared" si="4"/>
        <v>179</v>
      </c>
      <c r="AD5" s="145"/>
    </row>
    <row r="6" spans="1:30" x14ac:dyDescent="0.3">
      <c r="A6" s="195" t="s">
        <v>128</v>
      </c>
      <c r="B6" s="96">
        <v>13</v>
      </c>
      <c r="C6" s="119">
        <v>13</v>
      </c>
      <c r="D6" s="101">
        <v>16</v>
      </c>
      <c r="E6" s="102">
        <v>0</v>
      </c>
      <c r="F6" s="149" t="s">
        <v>64</v>
      </c>
      <c r="G6" s="150">
        <v>0</v>
      </c>
      <c r="H6" s="105"/>
      <c r="I6" s="106"/>
      <c r="J6" s="107"/>
      <c r="K6" s="147"/>
      <c r="L6" s="108"/>
      <c r="M6" s="153"/>
      <c r="N6" s="154"/>
      <c r="O6" s="155"/>
      <c r="P6" s="156"/>
      <c r="Q6" s="163"/>
      <c r="R6" s="113"/>
      <c r="S6" s="114"/>
      <c r="T6" s="115"/>
      <c r="U6" s="97"/>
      <c r="V6" s="98">
        <f t="shared" ref="V6:V8" si="6">SUM(H6:U6)</f>
        <v>0</v>
      </c>
      <c r="W6" s="116"/>
      <c r="X6" s="117"/>
      <c r="Y6" s="118"/>
      <c r="Z6" s="99">
        <v>72</v>
      </c>
      <c r="AA6" s="58">
        <f t="shared" ref="AA6:AA8" si="7">SUM(Y6:Z6)-(V6+W6)</f>
        <v>72</v>
      </c>
      <c r="AB6" s="146">
        <f t="shared" ref="AB6:AB8" si="8">SMALL(Z6:AA6,1)+X6</f>
        <v>72</v>
      </c>
      <c r="AD6" s="145"/>
    </row>
    <row r="7" spans="1:30" x14ac:dyDescent="0.3">
      <c r="A7" s="195" t="s">
        <v>131</v>
      </c>
      <c r="B7" s="96">
        <v>11</v>
      </c>
      <c r="C7" s="119">
        <v>13</v>
      </c>
      <c r="D7" s="101">
        <v>14</v>
      </c>
      <c r="E7" s="102">
        <v>0</v>
      </c>
      <c r="F7" s="149" t="s">
        <v>64</v>
      </c>
      <c r="G7" s="150">
        <v>0</v>
      </c>
      <c r="H7" s="105"/>
      <c r="I7" s="106"/>
      <c r="J7" s="107"/>
      <c r="K7" s="147"/>
      <c r="L7" s="108"/>
      <c r="M7" s="153"/>
      <c r="N7" s="154"/>
      <c r="O7" s="155"/>
      <c r="P7" s="156"/>
      <c r="Q7" s="163"/>
      <c r="R7" s="113"/>
      <c r="S7" s="114"/>
      <c r="T7" s="115"/>
      <c r="U7" s="97"/>
      <c r="V7" s="98">
        <f t="shared" si="6"/>
        <v>0</v>
      </c>
      <c r="W7" s="116"/>
      <c r="X7" s="117"/>
      <c r="Y7" s="118"/>
      <c r="Z7" s="99">
        <v>24</v>
      </c>
      <c r="AA7" s="58">
        <f t="shared" si="7"/>
        <v>24</v>
      </c>
      <c r="AB7" s="146">
        <f t="shared" si="8"/>
        <v>24</v>
      </c>
      <c r="AD7" s="145"/>
    </row>
    <row r="8" spans="1:30" x14ac:dyDescent="0.3">
      <c r="A8" s="195" t="s">
        <v>132</v>
      </c>
      <c r="B8" s="96">
        <v>11</v>
      </c>
      <c r="C8" s="119">
        <v>13</v>
      </c>
      <c r="D8" s="101">
        <v>14</v>
      </c>
      <c r="E8" s="102">
        <v>0</v>
      </c>
      <c r="F8" s="149" t="s">
        <v>64</v>
      </c>
      <c r="G8" s="150">
        <v>0</v>
      </c>
      <c r="H8" s="105"/>
      <c r="I8" s="106"/>
      <c r="J8" s="107"/>
      <c r="K8" s="147"/>
      <c r="L8" s="108"/>
      <c r="M8" s="153"/>
      <c r="N8" s="154"/>
      <c r="O8" s="155"/>
      <c r="P8" s="156"/>
      <c r="Q8" s="163"/>
      <c r="R8" s="113"/>
      <c r="S8" s="114"/>
      <c r="T8" s="115"/>
      <c r="U8" s="97"/>
      <c r="V8" s="98">
        <f t="shared" si="6"/>
        <v>0</v>
      </c>
      <c r="W8" s="116"/>
      <c r="X8" s="117"/>
      <c r="Y8" s="118"/>
      <c r="Z8" s="99">
        <v>24</v>
      </c>
      <c r="AA8" s="58">
        <f t="shared" si="7"/>
        <v>24</v>
      </c>
      <c r="AB8" s="146">
        <f t="shared" si="8"/>
        <v>24</v>
      </c>
      <c r="AD8" s="145"/>
    </row>
    <row r="9" spans="1:30" x14ac:dyDescent="0.3">
      <c r="A9" s="195" t="s">
        <v>133</v>
      </c>
      <c r="B9" s="96">
        <v>11</v>
      </c>
      <c r="C9" s="119">
        <v>13</v>
      </c>
      <c r="D9" s="101">
        <v>14</v>
      </c>
      <c r="E9" s="102">
        <v>0</v>
      </c>
      <c r="F9" s="149" t="s">
        <v>64</v>
      </c>
      <c r="G9" s="150">
        <v>0</v>
      </c>
      <c r="H9" s="105"/>
      <c r="I9" s="106"/>
      <c r="J9" s="107"/>
      <c r="K9" s="147"/>
      <c r="L9" s="108"/>
      <c r="M9" s="153"/>
      <c r="N9" s="154"/>
      <c r="O9" s="155"/>
      <c r="P9" s="156"/>
      <c r="Q9" s="163"/>
      <c r="R9" s="113"/>
      <c r="S9" s="114"/>
      <c r="T9" s="115"/>
      <c r="U9" s="97"/>
      <c r="V9" s="98">
        <f t="shared" ref="V9" si="9">SUM(H9:U9)</f>
        <v>0</v>
      </c>
      <c r="W9" s="116"/>
      <c r="X9" s="117"/>
      <c r="Y9" s="118"/>
      <c r="Z9" s="99">
        <v>24</v>
      </c>
      <c r="AA9" s="58">
        <f t="shared" ref="AA9" si="10">SUM(Y9:Z9)-(V9+W9)</f>
        <v>24</v>
      </c>
      <c r="AB9" s="146">
        <f t="shared" ref="AB9" si="11">SMALL(Z9:AA9,1)+X9</f>
        <v>24</v>
      </c>
      <c r="AD9" s="145"/>
    </row>
    <row r="10" spans="1:30" x14ac:dyDescent="0.3">
      <c r="A10" s="195" t="s">
        <v>134</v>
      </c>
      <c r="B10" s="96">
        <v>11</v>
      </c>
      <c r="C10" s="119">
        <v>13</v>
      </c>
      <c r="D10" s="101">
        <v>14</v>
      </c>
      <c r="E10" s="102">
        <v>0</v>
      </c>
      <c r="F10" s="149" t="s">
        <v>64</v>
      </c>
      <c r="G10" s="150">
        <v>0</v>
      </c>
      <c r="H10" s="105"/>
      <c r="I10" s="106"/>
      <c r="J10" s="107"/>
      <c r="K10" s="147"/>
      <c r="L10" s="108"/>
      <c r="M10" s="153"/>
      <c r="N10" s="154"/>
      <c r="O10" s="155"/>
      <c r="P10" s="156"/>
      <c r="Q10" s="163"/>
      <c r="R10" s="113"/>
      <c r="S10" s="114"/>
      <c r="T10" s="115"/>
      <c r="U10" s="97"/>
      <c r="V10" s="98">
        <f t="shared" ref="V10" si="12">SUM(H10:U10)</f>
        <v>0</v>
      </c>
      <c r="W10" s="116"/>
      <c r="X10" s="117"/>
      <c r="Y10" s="118"/>
      <c r="Z10" s="99">
        <v>24</v>
      </c>
      <c r="AA10" s="58">
        <f t="shared" ref="AA10" si="13">SUM(Y10:Z10)-(V10+W10)</f>
        <v>24</v>
      </c>
      <c r="AB10" s="146">
        <f t="shared" ref="AB10" si="14">SMALL(Z10:AA10,1)+X10</f>
        <v>24</v>
      </c>
      <c r="AD10" s="145"/>
    </row>
    <row r="11" spans="1:30" x14ac:dyDescent="0.3">
      <c r="A11" s="195" t="s">
        <v>135</v>
      </c>
      <c r="B11" s="96">
        <v>11</v>
      </c>
      <c r="C11" s="119">
        <v>13</v>
      </c>
      <c r="D11" s="101">
        <v>14</v>
      </c>
      <c r="E11" s="102">
        <v>0</v>
      </c>
      <c r="F11" s="149" t="s">
        <v>64</v>
      </c>
      <c r="G11" s="150">
        <v>0</v>
      </c>
      <c r="H11" s="105"/>
      <c r="I11" s="106"/>
      <c r="J11" s="107"/>
      <c r="K11" s="147"/>
      <c r="L11" s="108"/>
      <c r="M11" s="153"/>
      <c r="N11" s="154"/>
      <c r="O11" s="155"/>
      <c r="P11" s="156"/>
      <c r="Q11" s="163"/>
      <c r="R11" s="113"/>
      <c r="S11" s="114"/>
      <c r="T11" s="115"/>
      <c r="U11" s="97"/>
      <c r="V11" s="98">
        <f t="shared" ref="V11" si="15">SUM(H11:U11)</f>
        <v>0</v>
      </c>
      <c r="W11" s="116"/>
      <c r="X11" s="117"/>
      <c r="Y11" s="118"/>
      <c r="Z11" s="99">
        <v>24</v>
      </c>
      <c r="AA11" s="58">
        <f t="shared" ref="AA11" si="16">SUM(Y11:Z11)-(V11+W11)</f>
        <v>24</v>
      </c>
      <c r="AB11" s="146">
        <f t="shared" ref="AB11" si="17">SMALL(Z11:AA11,1)+X11</f>
        <v>24</v>
      </c>
      <c r="AD11" s="145"/>
    </row>
    <row r="12" spans="1:30" x14ac:dyDescent="0.3">
      <c r="A12" s="195" t="s">
        <v>136</v>
      </c>
      <c r="B12" s="96">
        <v>11</v>
      </c>
      <c r="C12" s="119">
        <v>13</v>
      </c>
      <c r="D12" s="101">
        <v>14</v>
      </c>
      <c r="E12" s="102">
        <v>0</v>
      </c>
      <c r="F12" s="149" t="s">
        <v>64</v>
      </c>
      <c r="G12" s="150">
        <v>0</v>
      </c>
      <c r="H12" s="105"/>
      <c r="I12" s="106"/>
      <c r="J12" s="107"/>
      <c r="K12" s="147"/>
      <c r="L12" s="108"/>
      <c r="M12" s="153"/>
      <c r="N12" s="154"/>
      <c r="O12" s="155"/>
      <c r="P12" s="156"/>
      <c r="Q12" s="163"/>
      <c r="R12" s="113"/>
      <c r="S12" s="114"/>
      <c r="T12" s="115"/>
      <c r="U12" s="97"/>
      <c r="V12" s="98">
        <f t="shared" ref="V12:V13" si="18">SUM(H12:U12)</f>
        <v>0</v>
      </c>
      <c r="W12" s="116"/>
      <c r="X12" s="117"/>
      <c r="Y12" s="118"/>
      <c r="Z12" s="99">
        <v>24</v>
      </c>
      <c r="AA12" s="58">
        <f t="shared" ref="AA12:AA13" si="19">SUM(Y12:Z12)-(V12+W12)</f>
        <v>24</v>
      </c>
      <c r="AB12" s="146">
        <f t="shared" ref="AB12:AB13" si="20">SMALL(Z12:AA12,1)+X12</f>
        <v>24</v>
      </c>
      <c r="AD12" s="145"/>
    </row>
    <row r="13" spans="1:30" x14ac:dyDescent="0.3">
      <c r="A13" s="195" t="s">
        <v>137</v>
      </c>
      <c r="B13" s="96">
        <v>11</v>
      </c>
      <c r="C13" s="119">
        <v>13</v>
      </c>
      <c r="D13" s="101">
        <v>14</v>
      </c>
      <c r="E13" s="102">
        <v>0</v>
      </c>
      <c r="F13" s="149" t="s">
        <v>64</v>
      </c>
      <c r="G13" s="150">
        <v>0</v>
      </c>
      <c r="H13" s="105"/>
      <c r="I13" s="106"/>
      <c r="J13" s="107"/>
      <c r="K13" s="147"/>
      <c r="L13" s="108"/>
      <c r="M13" s="153"/>
      <c r="N13" s="154"/>
      <c r="O13" s="155"/>
      <c r="P13" s="156"/>
      <c r="Q13" s="163"/>
      <c r="R13" s="113"/>
      <c r="S13" s="114"/>
      <c r="T13" s="115"/>
      <c r="U13" s="97"/>
      <c r="V13" s="98">
        <f t="shared" si="18"/>
        <v>0</v>
      </c>
      <c r="W13" s="116"/>
      <c r="X13" s="117"/>
      <c r="Y13" s="118"/>
      <c r="Z13" s="99">
        <v>24</v>
      </c>
      <c r="AA13" s="58">
        <f t="shared" si="19"/>
        <v>24</v>
      </c>
      <c r="AB13" s="146">
        <f t="shared" si="20"/>
        <v>24</v>
      </c>
      <c r="AD13" s="145"/>
    </row>
    <row r="14" spans="1:30" x14ac:dyDescent="0.3">
      <c r="A14" s="195" t="s">
        <v>138</v>
      </c>
      <c r="B14" s="96">
        <v>11</v>
      </c>
      <c r="C14" s="119">
        <v>13</v>
      </c>
      <c r="D14" s="101">
        <v>14</v>
      </c>
      <c r="E14" s="102">
        <v>0</v>
      </c>
      <c r="F14" s="149" t="s">
        <v>64</v>
      </c>
      <c r="G14" s="150">
        <v>0</v>
      </c>
      <c r="H14" s="105"/>
      <c r="I14" s="106"/>
      <c r="J14" s="107"/>
      <c r="K14" s="147"/>
      <c r="L14" s="108"/>
      <c r="M14" s="153"/>
      <c r="N14" s="154"/>
      <c r="O14" s="155"/>
      <c r="P14" s="156"/>
      <c r="Q14" s="163"/>
      <c r="R14" s="113"/>
      <c r="S14" s="114"/>
      <c r="T14" s="115"/>
      <c r="U14" s="97"/>
      <c r="V14" s="98">
        <f t="shared" ref="V14:V17" si="21">SUM(H14:U14)</f>
        <v>0</v>
      </c>
      <c r="W14" s="116"/>
      <c r="X14" s="117"/>
      <c r="Y14" s="118"/>
      <c r="Z14" s="99">
        <v>24</v>
      </c>
      <c r="AA14" s="58">
        <f t="shared" ref="AA14:AA17" si="22">SUM(Y14:Z14)-(V14+W14)</f>
        <v>24</v>
      </c>
      <c r="AB14" s="146">
        <f t="shared" ref="AB14:AB17" si="23">SMALL(Z14:AA14,1)+X14</f>
        <v>24</v>
      </c>
      <c r="AD14" s="145"/>
    </row>
    <row r="15" spans="1:30" x14ac:dyDescent="0.3">
      <c r="A15" s="195" t="s">
        <v>139</v>
      </c>
      <c r="B15" s="96">
        <v>11</v>
      </c>
      <c r="C15" s="119">
        <v>13</v>
      </c>
      <c r="D15" s="101">
        <v>14</v>
      </c>
      <c r="E15" s="102">
        <v>0</v>
      </c>
      <c r="F15" s="149" t="s">
        <v>64</v>
      </c>
      <c r="G15" s="150">
        <v>0</v>
      </c>
      <c r="H15" s="105"/>
      <c r="I15" s="106"/>
      <c r="J15" s="107"/>
      <c r="K15" s="147"/>
      <c r="L15" s="108"/>
      <c r="M15" s="153"/>
      <c r="N15" s="154"/>
      <c r="O15" s="155"/>
      <c r="P15" s="156"/>
      <c r="Q15" s="163"/>
      <c r="R15" s="113"/>
      <c r="S15" s="114"/>
      <c r="T15" s="115"/>
      <c r="U15" s="97"/>
      <c r="V15" s="98">
        <f t="shared" si="21"/>
        <v>0</v>
      </c>
      <c r="W15" s="116"/>
      <c r="X15" s="117"/>
      <c r="Y15" s="118"/>
      <c r="Z15" s="99">
        <v>24</v>
      </c>
      <c r="AA15" s="58">
        <f t="shared" si="22"/>
        <v>24</v>
      </c>
      <c r="AB15" s="146">
        <f t="shared" si="23"/>
        <v>24</v>
      </c>
      <c r="AD15" s="145"/>
    </row>
    <row r="16" spans="1:30" x14ac:dyDescent="0.3">
      <c r="A16" s="195" t="s">
        <v>140</v>
      </c>
      <c r="B16" s="96">
        <v>11</v>
      </c>
      <c r="C16" s="119">
        <v>13</v>
      </c>
      <c r="D16" s="101">
        <v>14</v>
      </c>
      <c r="E16" s="102">
        <v>0</v>
      </c>
      <c r="F16" s="149" t="s">
        <v>64</v>
      </c>
      <c r="G16" s="150">
        <v>0</v>
      </c>
      <c r="H16" s="105"/>
      <c r="I16" s="106"/>
      <c r="J16" s="107"/>
      <c r="K16" s="147"/>
      <c r="L16" s="108"/>
      <c r="M16" s="153"/>
      <c r="N16" s="154"/>
      <c r="O16" s="155"/>
      <c r="P16" s="156"/>
      <c r="Q16" s="163"/>
      <c r="R16" s="113"/>
      <c r="S16" s="114"/>
      <c r="T16" s="115"/>
      <c r="U16" s="97"/>
      <c r="V16" s="98">
        <f t="shared" si="21"/>
        <v>0</v>
      </c>
      <c r="W16" s="116"/>
      <c r="X16" s="117"/>
      <c r="Y16" s="118"/>
      <c r="Z16" s="99">
        <v>24</v>
      </c>
      <c r="AA16" s="58">
        <f t="shared" si="22"/>
        <v>24</v>
      </c>
      <c r="AB16" s="146">
        <f t="shared" si="23"/>
        <v>24</v>
      </c>
      <c r="AD16" s="145"/>
    </row>
    <row r="17" spans="1:30" x14ac:dyDescent="0.3">
      <c r="A17" s="195" t="s">
        <v>141</v>
      </c>
      <c r="B17" s="96">
        <v>11</v>
      </c>
      <c r="C17" s="119">
        <v>13</v>
      </c>
      <c r="D17" s="101">
        <v>14</v>
      </c>
      <c r="E17" s="102">
        <v>0</v>
      </c>
      <c r="F17" s="149" t="s">
        <v>64</v>
      </c>
      <c r="G17" s="150">
        <v>0</v>
      </c>
      <c r="H17" s="105"/>
      <c r="I17" s="106"/>
      <c r="J17" s="107"/>
      <c r="K17" s="147"/>
      <c r="L17" s="108"/>
      <c r="M17" s="153"/>
      <c r="N17" s="154"/>
      <c r="O17" s="155"/>
      <c r="P17" s="156"/>
      <c r="Q17" s="163"/>
      <c r="R17" s="113"/>
      <c r="S17" s="114"/>
      <c r="T17" s="115"/>
      <c r="U17" s="97"/>
      <c r="V17" s="98">
        <f t="shared" si="21"/>
        <v>0</v>
      </c>
      <c r="W17" s="116"/>
      <c r="X17" s="117"/>
      <c r="Y17" s="118"/>
      <c r="Z17" s="99">
        <v>24</v>
      </c>
      <c r="AA17" s="58">
        <f t="shared" si="22"/>
        <v>24</v>
      </c>
      <c r="AB17" s="146">
        <f t="shared" si="23"/>
        <v>24</v>
      </c>
      <c r="AD17" s="145"/>
    </row>
    <row r="18" spans="1:30" x14ac:dyDescent="0.3">
      <c r="A18" s="195" t="s">
        <v>142</v>
      </c>
      <c r="B18" s="96">
        <v>11</v>
      </c>
      <c r="C18" s="119">
        <v>13</v>
      </c>
      <c r="D18" s="101">
        <v>14</v>
      </c>
      <c r="E18" s="102">
        <v>0</v>
      </c>
      <c r="F18" s="149" t="s">
        <v>64</v>
      </c>
      <c r="G18" s="150">
        <v>0</v>
      </c>
      <c r="H18" s="106"/>
      <c r="I18" s="106"/>
      <c r="J18" s="107"/>
      <c r="K18" s="147"/>
      <c r="L18" s="108"/>
      <c r="M18" s="153"/>
      <c r="N18" s="154"/>
      <c r="O18" s="155"/>
      <c r="P18" s="156"/>
      <c r="Q18" s="163"/>
      <c r="R18" s="113"/>
      <c r="S18" s="114"/>
      <c r="T18" s="115"/>
      <c r="U18" s="97"/>
      <c r="V18" s="98">
        <f t="shared" ref="V18" si="24">SUM(H18:U18)</f>
        <v>0</v>
      </c>
      <c r="W18" s="116"/>
      <c r="X18" s="117"/>
      <c r="Y18" s="118"/>
      <c r="Z18" s="99">
        <v>24</v>
      </c>
      <c r="AA18" s="58">
        <f t="shared" ref="AA18" si="25">SUM(Y18:Z18)-(V18+W18)</f>
        <v>24</v>
      </c>
      <c r="AB18" s="146">
        <f t="shared" ref="AB18" si="26">SMALL(Z18:AA18,1)+X18</f>
        <v>24</v>
      </c>
      <c r="AD18" s="145"/>
    </row>
  </sheetData>
  <conditionalFormatting sqref="AB2:AB4">
    <cfRule type="cellIs" dxfId="39" priority="225" stopIfTrue="1" operator="lessThan">
      <formula>0.5</formula>
    </cfRule>
    <cfRule type="cellIs" dxfId="38" priority="226" operator="lessThan">
      <formula>0.5*Z2</formula>
    </cfRule>
  </conditionalFormatting>
  <conditionalFormatting sqref="AB5">
    <cfRule type="cellIs" dxfId="37" priority="31" stopIfTrue="1" operator="lessThan">
      <formula>0.5</formula>
    </cfRule>
    <cfRule type="cellIs" dxfId="36" priority="32" operator="lessThan">
      <formula>0.5*Z5</formula>
    </cfRule>
  </conditionalFormatting>
  <conditionalFormatting sqref="AB6:AB7">
    <cfRule type="cellIs" dxfId="35" priority="23" stopIfTrue="1" operator="lessThan">
      <formula>0.5</formula>
    </cfRule>
    <cfRule type="cellIs" dxfId="34" priority="24" operator="lessThan">
      <formula>0.5*Z6</formula>
    </cfRule>
  </conditionalFormatting>
  <conditionalFormatting sqref="AB8">
    <cfRule type="cellIs" dxfId="33" priority="21" stopIfTrue="1" operator="lessThan">
      <formula>0.5</formula>
    </cfRule>
    <cfRule type="cellIs" dxfId="32" priority="22" operator="lessThan">
      <formula>0.5*Z8</formula>
    </cfRule>
  </conditionalFormatting>
  <conditionalFormatting sqref="AB9">
    <cfRule type="cellIs" dxfId="31" priority="19" stopIfTrue="1" operator="lessThan">
      <formula>0.5</formula>
    </cfRule>
    <cfRule type="cellIs" dxfId="30" priority="20" operator="lessThan">
      <formula>0.5*Z9</formula>
    </cfRule>
  </conditionalFormatting>
  <conditionalFormatting sqref="AB10">
    <cfRule type="cellIs" dxfId="29" priority="17" stopIfTrue="1" operator="lessThan">
      <formula>0.5</formula>
    </cfRule>
    <cfRule type="cellIs" dxfId="28" priority="18" operator="lessThan">
      <formula>0.5*Z10</formula>
    </cfRule>
  </conditionalFormatting>
  <conditionalFormatting sqref="AB11">
    <cfRule type="cellIs" dxfId="27" priority="15" stopIfTrue="1" operator="lessThan">
      <formula>0.5</formula>
    </cfRule>
    <cfRule type="cellIs" dxfId="26" priority="16" operator="lessThan">
      <formula>0.5*Z11</formula>
    </cfRule>
  </conditionalFormatting>
  <conditionalFormatting sqref="AB12">
    <cfRule type="cellIs" dxfId="25" priority="13" stopIfTrue="1" operator="lessThan">
      <formula>0.5</formula>
    </cfRule>
    <cfRule type="cellIs" dxfId="24" priority="14" operator="lessThan">
      <formula>0.5*Z12</formula>
    </cfRule>
  </conditionalFormatting>
  <conditionalFormatting sqref="AB13">
    <cfRule type="cellIs" dxfId="23" priority="11" stopIfTrue="1" operator="lessThan">
      <formula>0.5</formula>
    </cfRule>
    <cfRule type="cellIs" dxfId="22" priority="12" operator="lessThan">
      <formula>0.5*Z13</formula>
    </cfRule>
  </conditionalFormatting>
  <conditionalFormatting sqref="AB14:AB17">
    <cfRule type="cellIs" dxfId="21" priority="9" stopIfTrue="1" operator="lessThan">
      <formula>0.5</formula>
    </cfRule>
    <cfRule type="cellIs" dxfId="20" priority="10" operator="lessThan">
      <formula>0.5*Z14</formula>
    </cfRule>
  </conditionalFormatting>
  <conditionalFormatting sqref="AB18">
    <cfRule type="cellIs" dxfId="19" priority="7" stopIfTrue="1" operator="lessThan">
      <formula>0.5</formula>
    </cfRule>
    <cfRule type="cellIs" dxfId="18" priority="8" operator="lessThan">
      <formula>0.5*Z18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71C6-BB8D-475E-B7D9-01CAAFD0F6F6}">
  <dimension ref="A1:AD28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7.0976562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2.5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10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8" t="s">
        <v>104</v>
      </c>
    </row>
    <row r="2" spans="1:30" ht="16.2" thickTop="1" x14ac:dyDescent="0.3">
      <c r="A2" s="214" t="s">
        <v>143</v>
      </c>
      <c r="B2" s="96">
        <v>11</v>
      </c>
      <c r="C2" s="119">
        <v>16</v>
      </c>
      <c r="D2" s="101">
        <v>17</v>
      </c>
      <c r="E2" s="102">
        <v>0</v>
      </c>
      <c r="F2" s="149" t="s">
        <v>64</v>
      </c>
      <c r="G2" s="150">
        <v>0</v>
      </c>
      <c r="H2" s="106">
        <v>8</v>
      </c>
      <c r="I2" s="106"/>
      <c r="J2" s="107"/>
      <c r="K2" s="147"/>
      <c r="L2" s="108"/>
      <c r="M2" s="216" t="s">
        <v>165</v>
      </c>
      <c r="N2" s="154">
        <v>36</v>
      </c>
      <c r="O2" s="215" t="s">
        <v>101</v>
      </c>
      <c r="P2" s="156"/>
      <c r="Q2" s="163" t="s">
        <v>101</v>
      </c>
      <c r="R2" s="113"/>
      <c r="S2" s="114"/>
      <c r="T2" s="115"/>
      <c r="U2" s="97"/>
      <c r="V2" s="98">
        <f t="shared" ref="V2:V16" si="0">SUM(H2:U2)</f>
        <v>44</v>
      </c>
      <c r="W2" s="116"/>
      <c r="X2" s="117"/>
      <c r="Y2" s="118" t="s">
        <v>168</v>
      </c>
      <c r="Z2" s="99">
        <v>33</v>
      </c>
      <c r="AA2" s="58">
        <f t="shared" ref="AA2:AA16" si="1">SUM(Y2:Z2)-(V2+W2)</f>
        <v>-11</v>
      </c>
      <c r="AB2" s="146">
        <f t="shared" ref="AB2:AB16" si="2">SMALL(Z2:AA2,1)+X2</f>
        <v>-11</v>
      </c>
      <c r="AD2" s="145"/>
    </row>
    <row r="3" spans="1:30" x14ac:dyDescent="0.3">
      <c r="A3" s="214" t="s">
        <v>144</v>
      </c>
      <c r="B3" s="96">
        <v>11</v>
      </c>
      <c r="C3" s="119">
        <v>16</v>
      </c>
      <c r="D3" s="101">
        <v>17</v>
      </c>
      <c r="E3" s="102">
        <v>0</v>
      </c>
      <c r="F3" s="149" t="s">
        <v>64</v>
      </c>
      <c r="G3" s="150">
        <v>0</v>
      </c>
      <c r="H3" s="106">
        <v>9</v>
      </c>
      <c r="I3" s="106"/>
      <c r="J3" s="107"/>
      <c r="K3" s="147"/>
      <c r="L3" s="108"/>
      <c r="M3" s="216" t="s">
        <v>165</v>
      </c>
      <c r="N3" s="154">
        <v>36</v>
      </c>
      <c r="O3" s="215" t="s">
        <v>101</v>
      </c>
      <c r="P3" s="156"/>
      <c r="Q3" s="163" t="s">
        <v>101</v>
      </c>
      <c r="R3" s="113"/>
      <c r="S3" s="114"/>
      <c r="T3" s="115"/>
      <c r="U3" s="97"/>
      <c r="V3" s="98">
        <f t="shared" si="0"/>
        <v>45</v>
      </c>
      <c r="W3" s="116"/>
      <c r="X3" s="117"/>
      <c r="Y3" s="118" t="s">
        <v>168</v>
      </c>
      <c r="Z3" s="99">
        <v>33</v>
      </c>
      <c r="AA3" s="58">
        <f t="shared" si="1"/>
        <v>-12</v>
      </c>
      <c r="AB3" s="146">
        <f t="shared" si="2"/>
        <v>-12</v>
      </c>
      <c r="AD3" s="145"/>
    </row>
    <row r="4" spans="1:30" x14ac:dyDescent="0.3">
      <c r="A4" s="214" t="s">
        <v>145</v>
      </c>
      <c r="B4" s="96">
        <v>11</v>
      </c>
      <c r="C4" s="119">
        <v>16</v>
      </c>
      <c r="D4" s="101">
        <v>17</v>
      </c>
      <c r="E4" s="102">
        <v>0</v>
      </c>
      <c r="F4" s="149" t="s">
        <v>64</v>
      </c>
      <c r="G4" s="150">
        <v>0</v>
      </c>
      <c r="H4" s="106">
        <v>6</v>
      </c>
      <c r="I4" s="106"/>
      <c r="J4" s="107"/>
      <c r="K4" s="147"/>
      <c r="L4" s="108"/>
      <c r="M4" s="216" t="s">
        <v>165</v>
      </c>
      <c r="N4" s="154">
        <v>36</v>
      </c>
      <c r="O4" s="215" t="s">
        <v>101</v>
      </c>
      <c r="P4" s="156"/>
      <c r="Q4" s="163" t="s">
        <v>101</v>
      </c>
      <c r="R4" s="113"/>
      <c r="S4" s="114"/>
      <c r="T4" s="115"/>
      <c r="U4" s="97"/>
      <c r="V4" s="98">
        <f t="shared" si="0"/>
        <v>42</v>
      </c>
      <c r="W4" s="116"/>
      <c r="X4" s="117"/>
      <c r="Y4" s="118" t="s">
        <v>168</v>
      </c>
      <c r="Z4" s="99">
        <v>33</v>
      </c>
      <c r="AA4" s="58">
        <f t="shared" si="1"/>
        <v>-9</v>
      </c>
      <c r="AB4" s="146">
        <f t="shared" si="2"/>
        <v>-9</v>
      </c>
      <c r="AD4" s="145"/>
    </row>
    <row r="5" spans="1:30" x14ac:dyDescent="0.3">
      <c r="A5" s="214" t="s">
        <v>146</v>
      </c>
      <c r="B5" s="96">
        <v>11</v>
      </c>
      <c r="C5" s="119">
        <v>16</v>
      </c>
      <c r="D5" s="101">
        <v>17</v>
      </c>
      <c r="E5" s="102">
        <v>0</v>
      </c>
      <c r="F5" s="149" t="s">
        <v>64</v>
      </c>
      <c r="G5" s="150">
        <v>0</v>
      </c>
      <c r="H5" s="106">
        <v>7</v>
      </c>
      <c r="I5" s="106"/>
      <c r="J5" s="107"/>
      <c r="K5" s="147"/>
      <c r="L5" s="108"/>
      <c r="M5" s="216" t="s">
        <v>165</v>
      </c>
      <c r="N5" s="154">
        <v>36</v>
      </c>
      <c r="O5" s="215" t="s">
        <v>101</v>
      </c>
      <c r="P5" s="156"/>
      <c r="Q5" s="163" t="s">
        <v>101</v>
      </c>
      <c r="R5" s="113"/>
      <c r="S5" s="114"/>
      <c r="T5" s="115"/>
      <c r="U5" s="97"/>
      <c r="V5" s="98">
        <f t="shared" si="0"/>
        <v>43</v>
      </c>
      <c r="W5" s="116"/>
      <c r="X5" s="117"/>
      <c r="Y5" s="118" t="s">
        <v>168</v>
      </c>
      <c r="Z5" s="99">
        <v>33</v>
      </c>
      <c r="AA5" s="58">
        <f t="shared" si="1"/>
        <v>-10</v>
      </c>
      <c r="AB5" s="146">
        <f t="shared" si="2"/>
        <v>-10</v>
      </c>
      <c r="AD5" s="145"/>
    </row>
    <row r="6" spans="1:30" x14ac:dyDescent="0.3">
      <c r="A6" s="214" t="s">
        <v>147</v>
      </c>
      <c r="B6" s="96">
        <v>11</v>
      </c>
      <c r="C6" s="119">
        <v>16</v>
      </c>
      <c r="D6" s="101">
        <v>17</v>
      </c>
      <c r="E6" s="102">
        <v>0</v>
      </c>
      <c r="F6" s="149" t="s">
        <v>64</v>
      </c>
      <c r="G6" s="150">
        <v>0</v>
      </c>
      <c r="H6" s="106">
        <v>3</v>
      </c>
      <c r="I6" s="106"/>
      <c r="J6" s="107"/>
      <c r="K6" s="147"/>
      <c r="L6" s="108"/>
      <c r="M6" s="216" t="s">
        <v>165</v>
      </c>
      <c r="N6" s="154">
        <v>36</v>
      </c>
      <c r="O6" s="215" t="s">
        <v>101</v>
      </c>
      <c r="P6" s="156"/>
      <c r="Q6" s="163" t="s">
        <v>101</v>
      </c>
      <c r="R6" s="113"/>
      <c r="S6" s="114"/>
      <c r="T6" s="115"/>
      <c r="U6" s="97"/>
      <c r="V6" s="98">
        <f t="shared" si="0"/>
        <v>39</v>
      </c>
      <c r="W6" s="116"/>
      <c r="X6" s="117"/>
      <c r="Y6" s="118" t="s">
        <v>168</v>
      </c>
      <c r="Z6" s="99">
        <v>33</v>
      </c>
      <c r="AA6" s="58">
        <f t="shared" si="1"/>
        <v>-6</v>
      </c>
      <c r="AB6" s="146">
        <f t="shared" si="2"/>
        <v>-6</v>
      </c>
      <c r="AD6" s="145"/>
    </row>
    <row r="7" spans="1:30" x14ac:dyDescent="0.3">
      <c r="A7" s="214" t="s">
        <v>148</v>
      </c>
      <c r="B7" s="96">
        <v>11</v>
      </c>
      <c r="C7" s="119">
        <v>16</v>
      </c>
      <c r="D7" s="101">
        <v>17</v>
      </c>
      <c r="E7" s="102">
        <v>0</v>
      </c>
      <c r="F7" s="149" t="s">
        <v>64</v>
      </c>
      <c r="G7" s="150">
        <v>0</v>
      </c>
      <c r="H7" s="106"/>
      <c r="I7" s="106"/>
      <c r="J7" s="107"/>
      <c r="K7" s="147"/>
      <c r="L7" s="108"/>
      <c r="M7" s="216" t="s">
        <v>165</v>
      </c>
      <c r="N7" s="154">
        <v>36</v>
      </c>
      <c r="O7" s="215" t="s">
        <v>101</v>
      </c>
      <c r="P7" s="156"/>
      <c r="Q7" s="163" t="s">
        <v>101</v>
      </c>
      <c r="R7" s="113"/>
      <c r="S7" s="114"/>
      <c r="T7" s="115"/>
      <c r="U7" s="97"/>
      <c r="V7" s="98">
        <f t="shared" si="0"/>
        <v>36</v>
      </c>
      <c r="W7" s="116"/>
      <c r="X7" s="117"/>
      <c r="Y7" s="118" t="s">
        <v>168</v>
      </c>
      <c r="Z7" s="99">
        <v>33</v>
      </c>
      <c r="AA7" s="58">
        <f t="shared" si="1"/>
        <v>-3</v>
      </c>
      <c r="AB7" s="146">
        <f t="shared" si="2"/>
        <v>-3</v>
      </c>
      <c r="AD7" s="145"/>
    </row>
    <row r="8" spans="1:30" x14ac:dyDescent="0.3">
      <c r="A8" s="214" t="s">
        <v>149</v>
      </c>
      <c r="B8" s="96">
        <v>11</v>
      </c>
      <c r="C8" s="119">
        <v>16</v>
      </c>
      <c r="D8" s="101">
        <v>17</v>
      </c>
      <c r="E8" s="102">
        <v>0</v>
      </c>
      <c r="F8" s="149" t="s">
        <v>64</v>
      </c>
      <c r="G8" s="150">
        <v>0</v>
      </c>
      <c r="H8" s="106"/>
      <c r="I8" s="106"/>
      <c r="J8" s="107"/>
      <c r="K8" s="147"/>
      <c r="L8" s="108"/>
      <c r="M8" s="216" t="s">
        <v>165</v>
      </c>
      <c r="N8" s="154">
        <v>36</v>
      </c>
      <c r="O8" s="215" t="s">
        <v>101</v>
      </c>
      <c r="P8" s="156"/>
      <c r="Q8" s="163" t="s">
        <v>101</v>
      </c>
      <c r="R8" s="113"/>
      <c r="S8" s="114"/>
      <c r="T8" s="115"/>
      <c r="U8" s="97"/>
      <c r="V8" s="98">
        <f t="shared" si="0"/>
        <v>36</v>
      </c>
      <c r="W8" s="116"/>
      <c r="X8" s="117"/>
      <c r="Y8" s="118" t="s">
        <v>168</v>
      </c>
      <c r="Z8" s="99">
        <v>33</v>
      </c>
      <c r="AA8" s="58">
        <f t="shared" si="1"/>
        <v>-3</v>
      </c>
      <c r="AB8" s="146">
        <f t="shared" si="2"/>
        <v>-3</v>
      </c>
      <c r="AD8" s="145"/>
    </row>
    <row r="9" spans="1:30" x14ac:dyDescent="0.3">
      <c r="A9" s="214" t="s">
        <v>150</v>
      </c>
      <c r="B9" s="96">
        <v>11</v>
      </c>
      <c r="C9" s="119">
        <v>16</v>
      </c>
      <c r="D9" s="101">
        <v>17</v>
      </c>
      <c r="E9" s="102">
        <v>0</v>
      </c>
      <c r="F9" s="149" t="s">
        <v>64</v>
      </c>
      <c r="G9" s="150">
        <v>0</v>
      </c>
      <c r="H9" s="106">
        <v>14</v>
      </c>
      <c r="I9" s="106"/>
      <c r="J9" s="107"/>
      <c r="K9" s="147"/>
      <c r="L9" s="108"/>
      <c r="M9" s="216" t="s">
        <v>165</v>
      </c>
      <c r="N9" s="154">
        <v>36</v>
      </c>
      <c r="O9" s="215" t="s">
        <v>101</v>
      </c>
      <c r="P9" s="156"/>
      <c r="Q9" s="163" t="s">
        <v>101</v>
      </c>
      <c r="R9" s="113"/>
      <c r="S9" s="114"/>
      <c r="T9" s="115"/>
      <c r="U9" s="97"/>
      <c r="V9" s="98">
        <f t="shared" si="0"/>
        <v>50</v>
      </c>
      <c r="W9" s="116"/>
      <c r="X9" s="117"/>
      <c r="Y9" s="118" t="s">
        <v>168</v>
      </c>
      <c r="Z9" s="99">
        <v>33</v>
      </c>
      <c r="AA9" s="58">
        <f t="shared" si="1"/>
        <v>-17</v>
      </c>
      <c r="AB9" s="146">
        <f t="shared" si="2"/>
        <v>-17</v>
      </c>
      <c r="AD9" s="145"/>
    </row>
    <row r="10" spans="1:30" x14ac:dyDescent="0.3">
      <c r="A10" s="214" t="s">
        <v>151</v>
      </c>
      <c r="B10" s="96">
        <v>11</v>
      </c>
      <c r="C10" s="119">
        <v>16</v>
      </c>
      <c r="D10" s="101">
        <v>17</v>
      </c>
      <c r="E10" s="102">
        <v>0</v>
      </c>
      <c r="F10" s="149" t="s">
        <v>64</v>
      </c>
      <c r="G10" s="150">
        <v>0</v>
      </c>
      <c r="H10" s="106"/>
      <c r="I10" s="106"/>
      <c r="J10" s="107"/>
      <c r="K10" s="147"/>
      <c r="L10" s="108"/>
      <c r="M10" s="216" t="s">
        <v>165</v>
      </c>
      <c r="N10" s="154">
        <v>36</v>
      </c>
      <c r="O10" s="215" t="s">
        <v>101</v>
      </c>
      <c r="P10" s="156"/>
      <c r="Q10" s="163" t="s">
        <v>101</v>
      </c>
      <c r="R10" s="113"/>
      <c r="S10" s="114"/>
      <c r="T10" s="115"/>
      <c r="U10" s="97"/>
      <c r="V10" s="98">
        <f t="shared" si="0"/>
        <v>36</v>
      </c>
      <c r="W10" s="116"/>
      <c r="X10" s="117"/>
      <c r="Y10" s="118" t="s">
        <v>168</v>
      </c>
      <c r="Z10" s="99">
        <v>33</v>
      </c>
      <c r="AA10" s="58">
        <f t="shared" si="1"/>
        <v>-3</v>
      </c>
      <c r="AB10" s="146">
        <f t="shared" si="2"/>
        <v>-3</v>
      </c>
      <c r="AD10" s="145"/>
    </row>
    <row r="11" spans="1:30" x14ac:dyDescent="0.3">
      <c r="A11" s="214" t="s">
        <v>152</v>
      </c>
      <c r="B11" s="96">
        <v>11</v>
      </c>
      <c r="C11" s="119">
        <v>16</v>
      </c>
      <c r="D11" s="101">
        <v>17</v>
      </c>
      <c r="E11" s="102">
        <v>0</v>
      </c>
      <c r="F11" s="149" t="s">
        <v>64</v>
      </c>
      <c r="G11" s="150">
        <v>0</v>
      </c>
      <c r="H11" s="106"/>
      <c r="I11" s="106"/>
      <c r="J11" s="107"/>
      <c r="K11" s="147"/>
      <c r="L11" s="108"/>
      <c r="M11" s="216" t="s">
        <v>165</v>
      </c>
      <c r="N11" s="154">
        <v>36</v>
      </c>
      <c r="O11" s="215" t="s">
        <v>101</v>
      </c>
      <c r="P11" s="156"/>
      <c r="Q11" s="163" t="s">
        <v>101</v>
      </c>
      <c r="R11" s="113"/>
      <c r="S11" s="114"/>
      <c r="T11" s="115"/>
      <c r="U11" s="97"/>
      <c r="V11" s="98">
        <f t="shared" si="0"/>
        <v>36</v>
      </c>
      <c r="W11" s="116"/>
      <c r="X11" s="117"/>
      <c r="Y11" s="118" t="s">
        <v>168</v>
      </c>
      <c r="Z11" s="99">
        <v>33</v>
      </c>
      <c r="AA11" s="58">
        <f t="shared" si="1"/>
        <v>-3</v>
      </c>
      <c r="AB11" s="146">
        <f t="shared" si="2"/>
        <v>-3</v>
      </c>
      <c r="AD11" s="145"/>
    </row>
    <row r="12" spans="1:30" x14ac:dyDescent="0.3">
      <c r="A12" s="214" t="s">
        <v>153</v>
      </c>
      <c r="B12" s="96">
        <v>11</v>
      </c>
      <c r="C12" s="119">
        <v>16</v>
      </c>
      <c r="D12" s="101">
        <v>17</v>
      </c>
      <c r="E12" s="102">
        <v>0</v>
      </c>
      <c r="F12" s="149" t="s">
        <v>64</v>
      </c>
      <c r="G12" s="150">
        <v>0</v>
      </c>
      <c r="H12" s="106"/>
      <c r="I12" s="106"/>
      <c r="J12" s="107"/>
      <c r="K12" s="147"/>
      <c r="L12" s="108"/>
      <c r="M12" s="216" t="s">
        <v>165</v>
      </c>
      <c r="N12" s="154">
        <v>36</v>
      </c>
      <c r="O12" s="215" t="s">
        <v>101</v>
      </c>
      <c r="P12" s="156"/>
      <c r="Q12" s="163" t="s">
        <v>101</v>
      </c>
      <c r="R12" s="113"/>
      <c r="S12" s="114"/>
      <c r="T12" s="115"/>
      <c r="U12" s="97"/>
      <c r="V12" s="98">
        <f t="shared" si="0"/>
        <v>36</v>
      </c>
      <c r="W12" s="116"/>
      <c r="X12" s="117"/>
      <c r="Y12" s="118" t="s">
        <v>168</v>
      </c>
      <c r="Z12" s="99">
        <v>33</v>
      </c>
      <c r="AA12" s="58">
        <f t="shared" si="1"/>
        <v>-3</v>
      </c>
      <c r="AB12" s="146">
        <f t="shared" si="2"/>
        <v>-3</v>
      </c>
      <c r="AD12" s="145"/>
    </row>
    <row r="13" spans="1:30" x14ac:dyDescent="0.3">
      <c r="A13" s="214" t="s">
        <v>154</v>
      </c>
      <c r="B13" s="96">
        <v>11</v>
      </c>
      <c r="C13" s="119">
        <v>16</v>
      </c>
      <c r="D13" s="101">
        <v>17</v>
      </c>
      <c r="E13" s="102">
        <v>0</v>
      </c>
      <c r="F13" s="149" t="s">
        <v>64</v>
      </c>
      <c r="G13" s="150">
        <v>0</v>
      </c>
      <c r="H13" s="106"/>
      <c r="I13" s="106"/>
      <c r="J13" s="107"/>
      <c r="K13" s="147"/>
      <c r="L13" s="108"/>
      <c r="M13" s="216" t="s">
        <v>165</v>
      </c>
      <c r="N13" s="154">
        <v>36</v>
      </c>
      <c r="O13" s="215" t="s">
        <v>101</v>
      </c>
      <c r="P13" s="156"/>
      <c r="Q13" s="163" t="s">
        <v>101</v>
      </c>
      <c r="R13" s="113"/>
      <c r="S13" s="114"/>
      <c r="T13" s="115"/>
      <c r="U13" s="97"/>
      <c r="V13" s="98">
        <f t="shared" si="0"/>
        <v>36</v>
      </c>
      <c r="W13" s="116"/>
      <c r="X13" s="117"/>
      <c r="Y13" s="118" t="s">
        <v>168</v>
      </c>
      <c r="Z13" s="99">
        <v>33</v>
      </c>
      <c r="AA13" s="58">
        <f t="shared" si="1"/>
        <v>-3</v>
      </c>
      <c r="AB13" s="146">
        <f t="shared" si="2"/>
        <v>-3</v>
      </c>
      <c r="AD13" s="145"/>
    </row>
    <row r="14" spans="1:30" x14ac:dyDescent="0.3">
      <c r="A14" s="214" t="s">
        <v>155</v>
      </c>
      <c r="B14" s="96">
        <v>11</v>
      </c>
      <c r="C14" s="119">
        <v>16</v>
      </c>
      <c r="D14" s="101">
        <v>17</v>
      </c>
      <c r="E14" s="102">
        <v>0</v>
      </c>
      <c r="F14" s="149" t="s">
        <v>64</v>
      </c>
      <c r="G14" s="150">
        <v>0</v>
      </c>
      <c r="H14" s="106"/>
      <c r="I14" s="106"/>
      <c r="J14" s="107"/>
      <c r="K14" s="147"/>
      <c r="L14" s="108"/>
      <c r="M14" s="216" t="s">
        <v>165</v>
      </c>
      <c r="N14" s="154">
        <v>36</v>
      </c>
      <c r="O14" s="215" t="s">
        <v>101</v>
      </c>
      <c r="P14" s="156"/>
      <c r="Q14" s="163" t="s">
        <v>101</v>
      </c>
      <c r="R14" s="113"/>
      <c r="S14" s="114"/>
      <c r="T14" s="115"/>
      <c r="U14" s="97"/>
      <c r="V14" s="98">
        <f t="shared" si="0"/>
        <v>36</v>
      </c>
      <c r="W14" s="116"/>
      <c r="X14" s="117"/>
      <c r="Y14" s="118" t="s">
        <v>168</v>
      </c>
      <c r="Z14" s="99">
        <v>33</v>
      </c>
      <c r="AA14" s="58">
        <f t="shared" si="1"/>
        <v>-3</v>
      </c>
      <c r="AB14" s="146">
        <f t="shared" si="2"/>
        <v>-3</v>
      </c>
      <c r="AD14" s="145"/>
    </row>
    <row r="15" spans="1:30" x14ac:dyDescent="0.3">
      <c r="A15" s="214" t="s">
        <v>156</v>
      </c>
      <c r="B15" s="96">
        <v>11</v>
      </c>
      <c r="C15" s="119">
        <v>16</v>
      </c>
      <c r="D15" s="101">
        <v>17</v>
      </c>
      <c r="E15" s="102">
        <v>0</v>
      </c>
      <c r="F15" s="149" t="s">
        <v>64</v>
      </c>
      <c r="G15" s="150">
        <v>0</v>
      </c>
      <c r="H15" s="106"/>
      <c r="I15" s="106"/>
      <c r="J15" s="107"/>
      <c r="K15" s="147"/>
      <c r="L15" s="108"/>
      <c r="M15" s="216" t="s">
        <v>165</v>
      </c>
      <c r="N15" s="154">
        <v>36</v>
      </c>
      <c r="O15" s="215" t="s">
        <v>101</v>
      </c>
      <c r="P15" s="156"/>
      <c r="Q15" s="163" t="s">
        <v>101</v>
      </c>
      <c r="R15" s="113"/>
      <c r="S15" s="114"/>
      <c r="T15" s="115"/>
      <c r="U15" s="97"/>
      <c r="V15" s="98">
        <f t="shared" si="0"/>
        <v>36</v>
      </c>
      <c r="W15" s="116"/>
      <c r="X15" s="117"/>
      <c r="Y15" s="118" t="s">
        <v>168</v>
      </c>
      <c r="Z15" s="99">
        <v>33</v>
      </c>
      <c r="AA15" s="58">
        <f t="shared" si="1"/>
        <v>-3</v>
      </c>
      <c r="AB15" s="146">
        <f t="shared" si="2"/>
        <v>-3</v>
      </c>
      <c r="AD15" s="145"/>
    </row>
    <row r="16" spans="1:30" x14ac:dyDescent="0.3">
      <c r="A16" s="214" t="s">
        <v>157</v>
      </c>
      <c r="B16" s="96">
        <v>11</v>
      </c>
      <c r="C16" s="119">
        <v>16</v>
      </c>
      <c r="D16" s="101">
        <v>17</v>
      </c>
      <c r="E16" s="102">
        <v>0</v>
      </c>
      <c r="F16" s="149" t="s">
        <v>64</v>
      </c>
      <c r="G16" s="150">
        <v>0</v>
      </c>
      <c r="H16" s="106"/>
      <c r="I16" s="106"/>
      <c r="J16" s="107"/>
      <c r="K16" s="147"/>
      <c r="L16" s="108"/>
      <c r="M16" s="216" t="s">
        <v>165</v>
      </c>
      <c r="N16" s="154">
        <v>36</v>
      </c>
      <c r="O16" s="215" t="s">
        <v>101</v>
      </c>
      <c r="P16" s="156"/>
      <c r="Q16" s="163" t="s">
        <v>101</v>
      </c>
      <c r="R16" s="113"/>
      <c r="S16" s="114"/>
      <c r="T16" s="115"/>
      <c r="U16" s="97"/>
      <c r="V16" s="98">
        <f t="shared" si="0"/>
        <v>36</v>
      </c>
      <c r="W16" s="116"/>
      <c r="X16" s="117"/>
      <c r="Y16" s="118" t="s">
        <v>168</v>
      </c>
      <c r="Z16" s="99">
        <v>33</v>
      </c>
      <c r="AA16" s="58">
        <f t="shared" si="1"/>
        <v>-3</v>
      </c>
      <c r="AB16" s="146">
        <f t="shared" si="2"/>
        <v>-3</v>
      </c>
      <c r="AD16" s="145"/>
    </row>
    <row r="17" spans="1:30" x14ac:dyDescent="0.3">
      <c r="A17" s="214" t="s">
        <v>161</v>
      </c>
      <c r="B17" s="96">
        <v>11</v>
      </c>
      <c r="C17" s="119">
        <v>16</v>
      </c>
      <c r="D17" s="101">
        <v>17</v>
      </c>
      <c r="E17" s="102">
        <v>0</v>
      </c>
      <c r="F17" s="149" t="s">
        <v>64</v>
      </c>
      <c r="G17" s="150">
        <v>0</v>
      </c>
      <c r="H17" s="106"/>
      <c r="I17" s="106"/>
      <c r="J17" s="107"/>
      <c r="K17" s="147"/>
      <c r="L17" s="108"/>
      <c r="M17" s="216" t="s">
        <v>165</v>
      </c>
      <c r="N17" s="154">
        <v>36</v>
      </c>
      <c r="O17" s="215" t="s">
        <v>101</v>
      </c>
      <c r="P17" s="156"/>
      <c r="Q17" s="163" t="s">
        <v>101</v>
      </c>
      <c r="R17" s="113"/>
      <c r="S17" s="114"/>
      <c r="T17" s="115"/>
      <c r="U17" s="97"/>
      <c r="V17" s="98">
        <f t="shared" ref="V17:V28" si="3">SUM(H17:U17)</f>
        <v>36</v>
      </c>
      <c r="W17" s="116"/>
      <c r="X17" s="117"/>
      <c r="Y17" s="118" t="s">
        <v>168</v>
      </c>
      <c r="Z17" s="99">
        <v>33</v>
      </c>
      <c r="AA17" s="58">
        <f t="shared" ref="AA17:AA28" si="4">SUM(Y17:Z17)-(V17+W17)</f>
        <v>-3</v>
      </c>
      <c r="AB17" s="146">
        <f t="shared" ref="AB17:AB28" si="5">SMALL(Z17:AA17,1)+X17</f>
        <v>-3</v>
      </c>
      <c r="AD17" s="145"/>
    </row>
    <row r="18" spans="1:30" x14ac:dyDescent="0.3">
      <c r="A18" s="214" t="s">
        <v>162</v>
      </c>
      <c r="B18" s="96">
        <v>11</v>
      </c>
      <c r="C18" s="119">
        <v>16</v>
      </c>
      <c r="D18" s="101">
        <v>17</v>
      </c>
      <c r="E18" s="102">
        <v>0</v>
      </c>
      <c r="F18" s="149" t="s">
        <v>64</v>
      </c>
      <c r="G18" s="150">
        <v>0</v>
      </c>
      <c r="H18" s="106"/>
      <c r="I18" s="106"/>
      <c r="J18" s="107"/>
      <c r="K18" s="147"/>
      <c r="L18" s="108"/>
      <c r="M18" s="216" t="s">
        <v>165</v>
      </c>
      <c r="N18" s="154">
        <v>36</v>
      </c>
      <c r="O18" s="215" t="s">
        <v>101</v>
      </c>
      <c r="P18" s="156"/>
      <c r="Q18" s="163" t="s">
        <v>101</v>
      </c>
      <c r="R18" s="113"/>
      <c r="S18" s="114"/>
      <c r="T18" s="115"/>
      <c r="U18" s="97"/>
      <c r="V18" s="98">
        <f t="shared" si="3"/>
        <v>36</v>
      </c>
      <c r="W18" s="116"/>
      <c r="X18" s="117"/>
      <c r="Y18" s="118" t="s">
        <v>168</v>
      </c>
      <c r="Z18" s="99">
        <v>33</v>
      </c>
      <c r="AA18" s="58">
        <f t="shared" si="4"/>
        <v>-3</v>
      </c>
      <c r="AB18" s="146">
        <f t="shared" si="5"/>
        <v>-3</v>
      </c>
      <c r="AD18" s="145"/>
    </row>
    <row r="19" spans="1:30" x14ac:dyDescent="0.3">
      <c r="A19" s="214" t="s">
        <v>163</v>
      </c>
      <c r="B19" s="96">
        <v>11</v>
      </c>
      <c r="C19" s="119">
        <v>16</v>
      </c>
      <c r="D19" s="101">
        <v>17</v>
      </c>
      <c r="E19" s="102">
        <v>0</v>
      </c>
      <c r="F19" s="149" t="s">
        <v>64</v>
      </c>
      <c r="G19" s="150">
        <v>0</v>
      </c>
      <c r="H19" s="106"/>
      <c r="I19" s="106"/>
      <c r="J19" s="107"/>
      <c r="K19" s="147"/>
      <c r="L19" s="108"/>
      <c r="M19" s="216" t="s">
        <v>165</v>
      </c>
      <c r="N19" s="154">
        <v>36</v>
      </c>
      <c r="O19" s="215" t="s">
        <v>101</v>
      </c>
      <c r="P19" s="156"/>
      <c r="Q19" s="163" t="s">
        <v>101</v>
      </c>
      <c r="R19" s="113"/>
      <c r="S19" s="114"/>
      <c r="T19" s="115"/>
      <c r="U19" s="97"/>
      <c r="V19" s="98">
        <f t="shared" si="3"/>
        <v>36</v>
      </c>
      <c r="W19" s="116"/>
      <c r="X19" s="117"/>
      <c r="Y19" s="118" t="s">
        <v>168</v>
      </c>
      <c r="Z19" s="99">
        <v>33</v>
      </c>
      <c r="AA19" s="58">
        <f t="shared" si="4"/>
        <v>-3</v>
      </c>
      <c r="AB19" s="146">
        <f t="shared" si="5"/>
        <v>-3</v>
      </c>
      <c r="AD19" s="145"/>
    </row>
    <row r="20" spans="1:30" x14ac:dyDescent="0.3">
      <c r="A20" s="214" t="s">
        <v>164</v>
      </c>
      <c r="B20" s="96">
        <v>11</v>
      </c>
      <c r="C20" s="119">
        <v>16</v>
      </c>
      <c r="D20" s="101">
        <v>17</v>
      </c>
      <c r="E20" s="102">
        <v>0</v>
      </c>
      <c r="F20" s="149" t="s">
        <v>64</v>
      </c>
      <c r="G20" s="150">
        <v>0</v>
      </c>
      <c r="H20" s="106"/>
      <c r="I20" s="106"/>
      <c r="J20" s="107"/>
      <c r="K20" s="147"/>
      <c r="L20" s="108"/>
      <c r="M20" s="216" t="s">
        <v>165</v>
      </c>
      <c r="N20" s="154">
        <v>36</v>
      </c>
      <c r="O20" s="215" t="s">
        <v>101</v>
      </c>
      <c r="P20" s="156"/>
      <c r="Q20" s="163" t="s">
        <v>101</v>
      </c>
      <c r="R20" s="113"/>
      <c r="S20" s="114"/>
      <c r="T20" s="115"/>
      <c r="U20" s="97"/>
      <c r="V20" s="98">
        <f t="shared" si="3"/>
        <v>36</v>
      </c>
      <c r="W20" s="116"/>
      <c r="X20" s="117"/>
      <c r="Y20" s="118" t="s">
        <v>168</v>
      </c>
      <c r="Z20" s="99">
        <v>33</v>
      </c>
      <c r="AA20" s="58">
        <f t="shared" si="4"/>
        <v>-3</v>
      </c>
      <c r="AB20" s="146">
        <f t="shared" si="5"/>
        <v>-3</v>
      </c>
      <c r="AD20" s="145"/>
    </row>
    <row r="21" spans="1:30" x14ac:dyDescent="0.3">
      <c r="A21" s="214" t="s">
        <v>183</v>
      </c>
      <c r="B21" s="96">
        <v>11</v>
      </c>
      <c r="C21" s="119">
        <v>16</v>
      </c>
      <c r="D21" s="101">
        <v>17</v>
      </c>
      <c r="E21" s="102">
        <v>0</v>
      </c>
      <c r="F21" s="149" t="s">
        <v>64</v>
      </c>
      <c r="G21" s="150">
        <v>0</v>
      </c>
      <c r="H21" s="106"/>
      <c r="I21" s="106"/>
      <c r="J21" s="107"/>
      <c r="K21" s="147"/>
      <c r="L21" s="108"/>
      <c r="M21" s="216" t="s">
        <v>165</v>
      </c>
      <c r="N21" s="154">
        <v>36</v>
      </c>
      <c r="O21" s="215" t="s">
        <v>101</v>
      </c>
      <c r="P21" s="156"/>
      <c r="Q21" s="163" t="s">
        <v>101</v>
      </c>
      <c r="R21" s="113"/>
      <c r="S21" s="114"/>
      <c r="T21" s="115"/>
      <c r="U21" s="97"/>
      <c r="V21" s="98">
        <f t="shared" ref="V21:V27" si="6">SUM(H21:U21)</f>
        <v>36</v>
      </c>
      <c r="W21" s="116"/>
      <c r="X21" s="117"/>
      <c r="Y21" s="118" t="s">
        <v>168</v>
      </c>
      <c r="Z21" s="99">
        <v>33</v>
      </c>
      <c r="AA21" s="58">
        <f t="shared" ref="AA21:AA27" si="7">SUM(Y21:Z21)-(V21+W21)</f>
        <v>-3</v>
      </c>
      <c r="AB21" s="146">
        <f t="shared" ref="AB21:AB27" si="8">SMALL(Z21:AA21,1)+X21</f>
        <v>-3</v>
      </c>
      <c r="AD21" s="145"/>
    </row>
    <row r="22" spans="1:30" x14ac:dyDescent="0.3">
      <c r="A22" s="214" t="s">
        <v>184</v>
      </c>
      <c r="B22" s="96">
        <v>11</v>
      </c>
      <c r="C22" s="119">
        <v>16</v>
      </c>
      <c r="D22" s="101">
        <v>17</v>
      </c>
      <c r="E22" s="102">
        <v>0</v>
      </c>
      <c r="F22" s="149" t="s">
        <v>64</v>
      </c>
      <c r="G22" s="150">
        <v>0</v>
      </c>
      <c r="H22" s="106"/>
      <c r="I22" s="106"/>
      <c r="J22" s="107"/>
      <c r="K22" s="147"/>
      <c r="L22" s="108"/>
      <c r="M22" s="216" t="s">
        <v>165</v>
      </c>
      <c r="N22" s="154">
        <v>36</v>
      </c>
      <c r="O22" s="215" t="s">
        <v>101</v>
      </c>
      <c r="P22" s="156"/>
      <c r="Q22" s="163" t="s">
        <v>101</v>
      </c>
      <c r="R22" s="113"/>
      <c r="S22" s="114"/>
      <c r="T22" s="115"/>
      <c r="U22" s="97"/>
      <c r="V22" s="98">
        <f t="shared" si="6"/>
        <v>36</v>
      </c>
      <c r="W22" s="116"/>
      <c r="X22" s="117"/>
      <c r="Y22" s="118" t="s">
        <v>168</v>
      </c>
      <c r="Z22" s="99">
        <v>33</v>
      </c>
      <c r="AA22" s="58">
        <f t="shared" si="7"/>
        <v>-3</v>
      </c>
      <c r="AB22" s="146">
        <f t="shared" si="8"/>
        <v>-3</v>
      </c>
      <c r="AD22" s="145"/>
    </row>
    <row r="23" spans="1:30" x14ac:dyDescent="0.3">
      <c r="A23" s="214" t="s">
        <v>185</v>
      </c>
      <c r="B23" s="96">
        <v>11</v>
      </c>
      <c r="C23" s="119">
        <v>16</v>
      </c>
      <c r="D23" s="101">
        <v>17</v>
      </c>
      <c r="E23" s="102">
        <v>0</v>
      </c>
      <c r="F23" s="149" t="s">
        <v>64</v>
      </c>
      <c r="G23" s="150">
        <v>0</v>
      </c>
      <c r="H23" s="106"/>
      <c r="I23" s="106"/>
      <c r="J23" s="107"/>
      <c r="K23" s="147"/>
      <c r="L23" s="108"/>
      <c r="M23" s="216" t="s">
        <v>165</v>
      </c>
      <c r="N23" s="154">
        <v>36</v>
      </c>
      <c r="O23" s="215" t="s">
        <v>101</v>
      </c>
      <c r="P23" s="156"/>
      <c r="Q23" s="163" t="s">
        <v>101</v>
      </c>
      <c r="R23" s="113"/>
      <c r="S23" s="114"/>
      <c r="T23" s="115"/>
      <c r="U23" s="97"/>
      <c r="V23" s="98">
        <f t="shared" si="6"/>
        <v>36</v>
      </c>
      <c r="W23" s="116"/>
      <c r="X23" s="117"/>
      <c r="Y23" s="118" t="s">
        <v>168</v>
      </c>
      <c r="Z23" s="99">
        <v>33</v>
      </c>
      <c r="AA23" s="58">
        <f t="shared" si="7"/>
        <v>-3</v>
      </c>
      <c r="AB23" s="146">
        <f t="shared" si="8"/>
        <v>-3</v>
      </c>
      <c r="AD23" s="145"/>
    </row>
    <row r="24" spans="1:30" x14ac:dyDescent="0.3">
      <c r="A24" s="214" t="s">
        <v>186</v>
      </c>
      <c r="B24" s="96">
        <v>11</v>
      </c>
      <c r="C24" s="119">
        <v>16</v>
      </c>
      <c r="D24" s="101">
        <v>17</v>
      </c>
      <c r="E24" s="102">
        <v>0</v>
      </c>
      <c r="F24" s="149" t="s">
        <v>64</v>
      </c>
      <c r="G24" s="150">
        <v>0</v>
      </c>
      <c r="H24" s="106"/>
      <c r="I24" s="106"/>
      <c r="J24" s="107"/>
      <c r="K24" s="147">
        <v>49</v>
      </c>
      <c r="L24" s="108"/>
      <c r="M24" s="216" t="s">
        <v>165</v>
      </c>
      <c r="N24" s="154"/>
      <c r="O24" s="215" t="s">
        <v>101</v>
      </c>
      <c r="P24" s="156"/>
      <c r="Q24" s="163" t="s">
        <v>101</v>
      </c>
      <c r="R24" s="113"/>
      <c r="S24" s="114"/>
      <c r="T24" s="115"/>
      <c r="U24" s="97"/>
      <c r="V24" s="98">
        <f t="shared" si="6"/>
        <v>49</v>
      </c>
      <c r="W24" s="116"/>
      <c r="X24" s="117"/>
      <c r="Y24" s="118" t="s">
        <v>168</v>
      </c>
      <c r="Z24" s="99">
        <v>33</v>
      </c>
      <c r="AA24" s="58">
        <f t="shared" si="7"/>
        <v>-16</v>
      </c>
      <c r="AB24" s="146">
        <f t="shared" si="8"/>
        <v>-16</v>
      </c>
      <c r="AD24" s="145"/>
    </row>
    <row r="25" spans="1:30" x14ac:dyDescent="0.3">
      <c r="A25" s="214" t="s">
        <v>187</v>
      </c>
      <c r="B25" s="96">
        <v>11</v>
      </c>
      <c r="C25" s="119">
        <v>16</v>
      </c>
      <c r="D25" s="101">
        <v>17</v>
      </c>
      <c r="E25" s="102">
        <v>0</v>
      </c>
      <c r="F25" s="149" t="s">
        <v>64</v>
      </c>
      <c r="G25" s="150">
        <v>0</v>
      </c>
      <c r="H25" s="106"/>
      <c r="I25" s="106"/>
      <c r="J25" s="107"/>
      <c r="K25" s="147">
        <v>49</v>
      </c>
      <c r="L25" s="108"/>
      <c r="M25" s="216" t="s">
        <v>165</v>
      </c>
      <c r="N25" s="154"/>
      <c r="O25" s="215" t="s">
        <v>101</v>
      </c>
      <c r="P25" s="156"/>
      <c r="Q25" s="163" t="s">
        <v>101</v>
      </c>
      <c r="R25" s="113"/>
      <c r="S25" s="114"/>
      <c r="T25" s="115"/>
      <c r="U25" s="97"/>
      <c r="V25" s="98">
        <f t="shared" si="6"/>
        <v>49</v>
      </c>
      <c r="W25" s="116"/>
      <c r="X25" s="117"/>
      <c r="Y25" s="118" t="s">
        <v>168</v>
      </c>
      <c r="Z25" s="99">
        <v>33</v>
      </c>
      <c r="AA25" s="58">
        <f t="shared" si="7"/>
        <v>-16</v>
      </c>
      <c r="AB25" s="146">
        <f t="shared" si="8"/>
        <v>-16</v>
      </c>
      <c r="AD25" s="145"/>
    </row>
    <row r="26" spans="1:30" x14ac:dyDescent="0.3">
      <c r="A26" s="214" t="s">
        <v>188</v>
      </c>
      <c r="B26" s="96">
        <v>11</v>
      </c>
      <c r="C26" s="119">
        <v>16</v>
      </c>
      <c r="D26" s="101">
        <v>17</v>
      </c>
      <c r="E26" s="102">
        <v>0</v>
      </c>
      <c r="F26" s="149" t="s">
        <v>64</v>
      </c>
      <c r="G26" s="150">
        <v>0</v>
      </c>
      <c r="H26" s="106"/>
      <c r="I26" s="106"/>
      <c r="J26" s="107"/>
      <c r="K26" s="147">
        <v>49</v>
      </c>
      <c r="L26" s="108"/>
      <c r="M26" s="216" t="s">
        <v>165</v>
      </c>
      <c r="N26" s="154"/>
      <c r="O26" s="215" t="s">
        <v>101</v>
      </c>
      <c r="P26" s="156"/>
      <c r="Q26" s="163" t="s">
        <v>101</v>
      </c>
      <c r="R26" s="113"/>
      <c r="S26" s="114"/>
      <c r="T26" s="115"/>
      <c r="U26" s="97"/>
      <c r="V26" s="98">
        <f t="shared" si="6"/>
        <v>49</v>
      </c>
      <c r="W26" s="116"/>
      <c r="X26" s="117"/>
      <c r="Y26" s="118" t="s">
        <v>168</v>
      </c>
      <c r="Z26" s="99">
        <v>33</v>
      </c>
      <c r="AA26" s="58">
        <f t="shared" si="7"/>
        <v>-16</v>
      </c>
      <c r="AB26" s="146">
        <f t="shared" si="8"/>
        <v>-16</v>
      </c>
      <c r="AD26" s="145"/>
    </row>
    <row r="27" spans="1:30" x14ac:dyDescent="0.3">
      <c r="A27" s="214" t="s">
        <v>189</v>
      </c>
      <c r="B27" s="96">
        <v>11</v>
      </c>
      <c r="C27" s="119">
        <v>16</v>
      </c>
      <c r="D27" s="101">
        <v>17</v>
      </c>
      <c r="E27" s="102">
        <v>0</v>
      </c>
      <c r="F27" s="149" t="s">
        <v>64</v>
      </c>
      <c r="G27" s="150">
        <v>0</v>
      </c>
      <c r="H27" s="106"/>
      <c r="I27" s="106"/>
      <c r="J27" s="107"/>
      <c r="K27" s="147">
        <v>49</v>
      </c>
      <c r="L27" s="108"/>
      <c r="M27" s="216" t="s">
        <v>165</v>
      </c>
      <c r="N27" s="154"/>
      <c r="O27" s="215" t="s">
        <v>101</v>
      </c>
      <c r="P27" s="156"/>
      <c r="Q27" s="163" t="s">
        <v>101</v>
      </c>
      <c r="R27" s="113"/>
      <c r="S27" s="114"/>
      <c r="T27" s="115"/>
      <c r="U27" s="97"/>
      <c r="V27" s="98">
        <f t="shared" si="6"/>
        <v>49</v>
      </c>
      <c r="W27" s="116"/>
      <c r="X27" s="117"/>
      <c r="Y27" s="118" t="s">
        <v>168</v>
      </c>
      <c r="Z27" s="99">
        <v>33</v>
      </c>
      <c r="AA27" s="58">
        <f t="shared" si="7"/>
        <v>-16</v>
      </c>
      <c r="AB27" s="146">
        <f t="shared" si="8"/>
        <v>-16</v>
      </c>
      <c r="AD27" s="145"/>
    </row>
    <row r="28" spans="1:30" x14ac:dyDescent="0.3">
      <c r="A28" s="214" t="s">
        <v>169</v>
      </c>
      <c r="B28" s="96">
        <v>10</v>
      </c>
      <c r="C28" s="119">
        <v>11</v>
      </c>
      <c r="D28" s="101">
        <v>13</v>
      </c>
      <c r="E28" s="102">
        <v>0</v>
      </c>
      <c r="F28" s="149" t="s">
        <v>64</v>
      </c>
      <c r="G28" s="150">
        <v>0</v>
      </c>
      <c r="H28" s="106"/>
      <c r="I28" s="106"/>
      <c r="J28" s="107"/>
      <c r="K28" s="147">
        <v>57</v>
      </c>
      <c r="L28" s="108"/>
      <c r="M28" s="153"/>
      <c r="N28" s="154">
        <v>13</v>
      </c>
      <c r="O28" s="155"/>
      <c r="P28" s="156"/>
      <c r="Q28" s="163"/>
      <c r="R28" s="113"/>
      <c r="S28" s="114"/>
      <c r="T28" s="115"/>
      <c r="U28" s="97"/>
      <c r="V28" s="98">
        <f t="shared" si="3"/>
        <v>70</v>
      </c>
      <c r="W28" s="116"/>
      <c r="X28" s="117"/>
      <c r="Y28" s="118"/>
      <c r="Z28" s="99">
        <v>111</v>
      </c>
      <c r="AA28" s="58">
        <f t="shared" si="4"/>
        <v>41</v>
      </c>
      <c r="AB28" s="146">
        <f t="shared" si="5"/>
        <v>41</v>
      </c>
      <c r="AD28" s="145"/>
    </row>
  </sheetData>
  <conditionalFormatting sqref="AB2:AB16">
    <cfRule type="cellIs" dxfId="17" priority="5" stopIfTrue="1" operator="lessThan">
      <formula>0.5</formula>
    </cfRule>
    <cfRule type="cellIs" dxfId="16" priority="6" operator="lessThan">
      <formula>0.5*Z2</formula>
    </cfRule>
  </conditionalFormatting>
  <conditionalFormatting sqref="AB17:AB20 AB28">
    <cfRule type="cellIs" dxfId="15" priority="3" stopIfTrue="1" operator="lessThan">
      <formula>0.5</formula>
    </cfRule>
    <cfRule type="cellIs" dxfId="14" priority="4" operator="lessThan">
      <formula>0.5*Z17</formula>
    </cfRule>
  </conditionalFormatting>
  <conditionalFormatting sqref="AB21:AB27">
    <cfRule type="cellIs" dxfId="13" priority="1" stopIfTrue="1" operator="lessThan">
      <formula>0.5</formula>
    </cfRule>
    <cfRule type="cellIs" dxfId="12" priority="2" operator="lessThan">
      <formula>0.5*Z21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7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9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11</v>
      </c>
      <c r="E5" s="10">
        <f ca="1">RANDBETWEEN(1,8)+RANDBETWEEN(1,8)+RANDBETWEEN(1,8)</f>
        <v>15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17</v>
      </c>
      <c r="E6" s="10">
        <f ca="1">RANDBETWEEN(1,10)+RANDBETWEEN(1,10)+RANDBETWEEN(1,10)</f>
        <v>21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6</v>
      </c>
      <c r="E7" s="10">
        <f ca="1">RANDBETWEEN(1,12)+RANDBETWEEN(1,12)+RANDBETWEEN(1,12)</f>
        <v>16</v>
      </c>
      <c r="F7" s="10">
        <f ca="1">RANDBETWEEN(1,12)+RANDBETWEEN(1,12)+RANDBETWEEN(1,12)+RANDBETWEEN(1,12)</f>
        <v>23</v>
      </c>
      <c r="G7" s="10">
        <f ca="1">RANDBETWEEN(1,12)+RANDBETWEEN(1,12)+RANDBETWEEN(1,12)+RANDBETWEEN(1,12)+RANDBETWEEN(1,12)</f>
        <v>26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24</v>
      </c>
      <c r="E8" s="10">
        <f ca="1">RANDBETWEEN(1,20)+RANDBETWEEN(1,20)+RANDBETWEEN(1,20)</f>
        <v>25</v>
      </c>
      <c r="F8" s="10">
        <f ca="1">RANDBETWEEN(1,20)+RANDBETWEEN(1,20)+RANDBETWEEN(1,20)+RANDBETWEEN(1,20)</f>
        <v>25</v>
      </c>
      <c r="G8" s="10">
        <f ca="1">RANDBETWEEN(1,20)+RANDBETWEEN(1,20)+RANDBETWEEN(1,20)+RANDBETWEEN(1,20)+RANDBETWEEN(1,20)</f>
        <v>44</v>
      </c>
      <c r="H8" s="11">
        <f ca="1">RANDBETWEEN(1,20)+RANDBETWEEN(1,20)+RANDBETWEEN(1,20)+RANDBETWEEN(1,20)+RANDBETWEEN(1,20)+RANDBETWEEN(1,20)</f>
        <v>72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84</v>
      </c>
      <c r="D9" s="13">
        <f ca="1">RANDBETWEEN(1,100)+RANDBETWEEN(1,100)</f>
        <v>124</v>
      </c>
      <c r="E9" s="13">
        <f ca="1">RANDBETWEEN(1,100)+RANDBETWEEN(1,100)+RANDBETWEEN(1,100)</f>
        <v>266</v>
      </c>
      <c r="F9" s="13">
        <f ca="1">RANDBETWEEN(1,100)+RANDBETWEEN(1,100)+RANDBETWEEN(1,100)+RANDBETWEEN(1,100)</f>
        <v>183</v>
      </c>
      <c r="G9" s="13">
        <f ca="1">RANDBETWEEN(1,100)+RANDBETWEEN(1,100)+RANDBETWEEN(1,100)+RANDBETWEEN(1,100)+RANDBETWEEN(1,100)</f>
        <v>182</v>
      </c>
      <c r="H9" s="14">
        <f ca="1">RANDBETWEEN(1,100)+RANDBETWEEN(1,100)+RANDBETWEEN(1,100)+RANDBETWEEN(1,100)+RANDBETWEEN(1,100)+RANDBETWEEN(1,100)</f>
        <v>286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Spells</vt:lpstr>
      <vt:lpstr>Attacks</vt:lpstr>
      <vt:lpstr>Saves</vt:lpstr>
      <vt:lpstr>hps</vt:lpstr>
      <vt:lpstr>hps, enemy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2021-05-23T20:39:49Z</dcterms:modified>
</cp:coreProperties>
</file>