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\NLM\Used\Battle Tallies\"/>
    </mc:Choice>
  </mc:AlternateContent>
  <xr:revisionPtr revIDLastSave="0" documentId="13_ncr:1_{D395E2CF-9C53-431D-9135-6BAADB3AE7F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  <c r="D6" i="1"/>
  <c r="D5" i="1"/>
  <c r="D4" i="1"/>
  <c r="D3" i="1"/>
  <c r="D2" i="1"/>
  <c r="J7" i="10"/>
  <c r="K7" i="10" s="1"/>
  <c r="M7" i="10" s="1"/>
  <c r="D9" i="1" l="1"/>
  <c r="E5" i="1"/>
  <c r="J6" i="10"/>
  <c r="K6" i="10" s="1"/>
  <c r="M6" i="10" s="1"/>
  <c r="K13" i="9"/>
  <c r="N13" i="9" s="1"/>
  <c r="J13" i="9"/>
  <c r="K12" i="9"/>
  <c r="N12" i="9" s="1"/>
  <c r="J12" i="9"/>
  <c r="K11" i="9"/>
  <c r="N11" i="9" s="1"/>
  <c r="J11" i="9"/>
  <c r="K10" i="9"/>
  <c r="N10" i="9" s="1"/>
  <c r="J10" i="9"/>
  <c r="K9" i="9"/>
  <c r="N9" i="9" s="1"/>
  <c r="J9" i="9"/>
  <c r="V8" i="5"/>
  <c r="AA8" i="5" s="1"/>
  <c r="AB8" i="5" s="1"/>
  <c r="C3" i="1"/>
  <c r="C4" i="7"/>
  <c r="C3" i="7"/>
  <c r="C2" i="7"/>
  <c r="J2" i="9"/>
  <c r="K2" i="9"/>
  <c r="N2" i="9" s="1"/>
  <c r="J3" i="9"/>
  <c r="K3" i="9"/>
  <c r="N3" i="9" s="1"/>
  <c r="J4" i="9"/>
  <c r="K4" i="9"/>
  <c r="N4" i="9" s="1"/>
  <c r="J5" i="9"/>
  <c r="K5" i="9"/>
  <c r="N5" i="9" s="1"/>
  <c r="J6" i="9"/>
  <c r="K6" i="9"/>
  <c r="N6" i="9" s="1"/>
  <c r="L12" i="9" l="1"/>
  <c r="L10" i="9"/>
  <c r="L9" i="9"/>
  <c r="L11" i="9"/>
  <c r="L13" i="9"/>
  <c r="L6" i="9"/>
  <c r="L5" i="9"/>
  <c r="L4" i="9"/>
  <c r="L3" i="9"/>
  <c r="L2" i="9"/>
  <c r="V7" i="5"/>
  <c r="AA7" i="5" s="1"/>
  <c r="AB7" i="5" s="1"/>
  <c r="D5" i="5"/>
  <c r="C5" i="5" s="1"/>
  <c r="K7" i="9" l="1"/>
  <c r="N7" i="9" s="1"/>
  <c r="J7" i="9"/>
  <c r="K8" i="9"/>
  <c r="N8" i="9" s="1"/>
  <c r="J8" i="9"/>
  <c r="M25" i="10"/>
  <c r="M24" i="10"/>
  <c r="M23" i="10"/>
  <c r="M22" i="10"/>
  <c r="M21" i="10"/>
  <c r="M20" i="10"/>
  <c r="M12" i="10"/>
  <c r="M15" i="10"/>
  <c r="L7" i="9" l="1"/>
  <c r="L8" i="9"/>
  <c r="D8" i="7"/>
  <c r="E8" i="7" s="1"/>
  <c r="J8" i="7" l="1"/>
  <c r="K8" i="7" s="1"/>
  <c r="D6" i="7" l="1"/>
  <c r="E6" i="7" s="1"/>
  <c r="J7" i="7" l="1"/>
  <c r="K7" i="7" s="1"/>
  <c r="J6" i="7"/>
  <c r="K6" i="7" s="1"/>
  <c r="J5" i="7"/>
  <c r="K5" i="7" s="1"/>
  <c r="I19" i="1" l="1"/>
  <c r="I18" i="1"/>
  <c r="I20" i="1" s="1"/>
  <c r="I21" i="1" s="1"/>
  <c r="J15" i="10"/>
  <c r="K15" i="10" s="1"/>
  <c r="V6" i="5"/>
  <c r="AA6" i="5" s="1"/>
  <c r="AB6" i="5" s="1"/>
  <c r="M29" i="1" l="1"/>
  <c r="E3" i="1"/>
  <c r="J14" i="9" l="1"/>
  <c r="K14" i="9"/>
  <c r="L14" i="9" l="1"/>
  <c r="N14" i="9"/>
  <c r="D3" i="5" l="1"/>
  <c r="C3" i="5"/>
  <c r="D2" i="7" l="1"/>
  <c r="E2" i="7" s="1"/>
  <c r="D3" i="7"/>
  <c r="E3" i="7" s="1"/>
  <c r="D4" i="7"/>
  <c r="E4" i="7" s="1"/>
  <c r="D5" i="7"/>
  <c r="E5" i="7" s="1"/>
  <c r="D7" i="7"/>
  <c r="E7" i="7" s="1"/>
  <c r="B5" i="5" l="1"/>
  <c r="V5" i="5" l="1"/>
  <c r="M6" i="1" l="1"/>
  <c r="I8" i="1"/>
  <c r="V4" i="5" l="1"/>
  <c r="V3" i="5"/>
  <c r="V2" i="5"/>
  <c r="F5" i="4" l="1"/>
  <c r="J25" i="10" l="1"/>
  <c r="K25" i="10" s="1"/>
  <c r="J4" i="7" l="1"/>
  <c r="K4" i="7" s="1"/>
  <c r="J3" i="7"/>
  <c r="K3" i="7" s="1"/>
  <c r="J2" i="7"/>
  <c r="K2" i="7" s="1"/>
  <c r="M7" i="1"/>
  <c r="E7" i="1"/>
  <c r="J9" i="10" l="1"/>
  <c r="K9" i="10" s="1"/>
  <c r="M9" i="10" s="1"/>
  <c r="J14" i="10" l="1"/>
  <c r="K14" i="10" s="1"/>
  <c r="M14" i="10" s="1"/>
  <c r="J24" i="10" l="1"/>
  <c r="K24" i="10" s="1"/>
  <c r="J12" i="10" l="1"/>
  <c r="K12" i="10" s="1"/>
  <c r="J18" i="10" l="1"/>
  <c r="K18" i="10" s="1"/>
  <c r="M18" i="10" s="1"/>
  <c r="J11" i="10" l="1"/>
  <c r="K11" i="10" s="1"/>
  <c r="M11" i="10" s="1"/>
  <c r="J13" i="10" l="1"/>
  <c r="K13" i="10" s="1"/>
  <c r="M13" i="10" s="1"/>
  <c r="J10" i="10" l="1"/>
  <c r="K10" i="10" s="1"/>
  <c r="M10" i="10" s="1"/>
  <c r="J5" i="10" l="1"/>
  <c r="K5" i="10" s="1"/>
  <c r="M5" i="10" s="1"/>
  <c r="AA4" i="5" l="1"/>
  <c r="AB4" i="5" s="1"/>
  <c r="J23" i="10" l="1"/>
  <c r="K23" i="10" s="1"/>
  <c r="J22" i="10" l="1"/>
  <c r="K22" i="10" s="1"/>
  <c r="J21" i="10"/>
  <c r="K21" i="10" s="1"/>
  <c r="D4" i="4" l="1"/>
  <c r="C4" i="4" l="1"/>
  <c r="J20" i="10" l="1"/>
  <c r="K20" i="10" s="1"/>
  <c r="J3" i="10" l="1"/>
  <c r="K3" i="10" s="1"/>
  <c r="M3" i="10" s="1"/>
  <c r="J19" i="10" l="1"/>
  <c r="K19" i="10" s="1"/>
  <c r="M19" i="10" s="1"/>
  <c r="T1" i="10" l="1"/>
  <c r="AA3" i="5" l="1"/>
  <c r="AB3" i="5" s="1"/>
  <c r="AA2" i="5"/>
  <c r="AB2" i="5" s="1"/>
  <c r="E6" i="1" l="1"/>
  <c r="E4" i="1"/>
  <c r="E2" i="1"/>
  <c r="J8" i="10" l="1"/>
  <c r="K8" i="10" s="1"/>
  <c r="M8" i="10" s="1"/>
  <c r="J2" i="10"/>
  <c r="K2" i="10" s="1"/>
  <c r="M2" i="10" s="1"/>
  <c r="J4" i="10"/>
  <c r="K4" i="10" s="1"/>
  <c r="M4" i="10" s="1"/>
  <c r="I7" i="1" l="1"/>
  <c r="I9" i="1" s="1"/>
  <c r="M9" i="1" s="1"/>
  <c r="I10" i="1" l="1"/>
  <c r="M10" i="1" s="1"/>
  <c r="H6" i="4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E5" i="4"/>
  <c r="D5" i="4"/>
  <c r="C5" i="4"/>
  <c r="H4" i="4"/>
  <c r="G4" i="4"/>
  <c r="F4" i="4"/>
  <c r="E4" i="4"/>
  <c r="H3" i="4"/>
  <c r="G3" i="4"/>
  <c r="F3" i="4"/>
  <c r="E3" i="4"/>
  <c r="D3" i="4"/>
  <c r="C3" i="4"/>
  <c r="H2" i="4"/>
  <c r="G2" i="4"/>
  <c r="F2" i="4"/>
  <c r="E2" i="4"/>
  <c r="D2" i="4"/>
  <c r="C2" i="4"/>
  <c r="M11" i="1" l="1"/>
  <c r="M5" i="1" l="1"/>
  <c r="M12" i="1" s="1"/>
  <c r="AA5" i="5"/>
  <c r="AB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3" authorId="0" shapeId="0" xr:uid="{CBB0B9BE-389B-49F0-88B4-9F3C44904763}">
      <text>
        <r>
          <rPr>
            <sz val="9"/>
            <color indexed="81"/>
            <rFont val="Tahoma"/>
            <family val="2"/>
          </rPr>
          <t>1 negative level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I2" authorId="0" shapeId="0" xr:uid="{75307AF5-47D9-47B6-BB16-31F15B650FE9}">
      <text>
        <r>
          <rPr>
            <sz val="9"/>
            <color indexed="81"/>
            <rFont val="Tahoma"/>
            <family val="2"/>
          </rPr>
          <t>1 negative level</t>
        </r>
      </text>
    </comment>
    <comment ref="I3" authorId="0" shapeId="0" xr:uid="{8086F9CB-3ACF-47B4-8F2E-4BC1D0F87CFD}">
      <text>
        <r>
          <rPr>
            <sz val="9"/>
            <color indexed="81"/>
            <rFont val="Tahoma"/>
            <family val="2"/>
          </rPr>
          <t>1 negative level</t>
        </r>
      </text>
    </comment>
    <comment ref="I4" authorId="0" shapeId="0" xr:uid="{EAA80C62-D71B-4281-9086-921A1D30C330}">
      <text>
        <r>
          <rPr>
            <sz val="9"/>
            <color indexed="81"/>
            <rFont val="Tahoma"/>
            <family val="2"/>
          </rPr>
          <t>1 negative level</t>
        </r>
      </text>
    </comment>
    <comment ref="I5" authorId="0" shapeId="0" xr:uid="{D53A95C7-40D3-4BFA-A9E3-FE810C00D2FC}">
      <text>
        <r>
          <rPr>
            <sz val="9"/>
            <color indexed="81"/>
            <rFont val="Tahoma"/>
            <family val="2"/>
          </rPr>
          <t>1 negative level</t>
        </r>
      </text>
    </comment>
    <comment ref="I6" authorId="0" shapeId="0" xr:uid="{A8933F39-FFC3-4F54-B0A9-CDB2F9BFC0EF}">
      <text>
        <r>
          <rPr>
            <sz val="9"/>
            <color indexed="81"/>
            <rFont val="Tahoma"/>
            <family val="2"/>
          </rPr>
          <t>1 negative level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2" authorId="0" shapeId="0" xr:uid="{FE95DB8C-10EE-44A2-8A2E-8F6CB949BFD4}">
      <text>
        <r>
          <rPr>
            <sz val="9"/>
            <color indexed="81"/>
            <rFont val="Tahoma"/>
            <family val="2"/>
          </rPr>
          <t>1 negative level</t>
        </r>
      </text>
    </comment>
    <comment ref="C3" authorId="0" shapeId="0" xr:uid="{949C8568-6DFA-497B-A0B6-454C23D70933}">
      <text>
        <r>
          <rPr>
            <sz val="9"/>
            <color indexed="81"/>
            <rFont val="Tahoma"/>
            <family val="2"/>
          </rPr>
          <t>1 negative level</t>
        </r>
      </text>
    </comment>
    <comment ref="C4" authorId="0" shapeId="0" xr:uid="{E9D856FB-CF16-4DE5-96DD-6E3697B8827C}">
      <text>
        <r>
          <rPr>
            <sz val="9"/>
            <color indexed="81"/>
            <rFont val="Tahoma"/>
            <family val="2"/>
          </rPr>
          <t>1 negative level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3" authorId="0" shapeId="0" xr:uid="{791F7B80-D45A-42B5-A99F-680BA12AF221}">
      <text>
        <r>
          <rPr>
            <i/>
            <sz val="12"/>
            <color theme="1"/>
            <rFont val="Times New Roman"/>
            <family val="1"/>
          </rPr>
          <t>barkskin +5
dragonskin +5
shield of faith +3</t>
        </r>
      </text>
    </comment>
    <comment ref="D3" authorId="0" shapeId="0" xr:uid="{248D91D2-254C-4B9F-A21A-91E14947EE61}">
      <text>
        <r>
          <rPr>
            <i/>
            <sz val="12"/>
            <color theme="1"/>
            <rFont val="Times New Roman"/>
            <family val="1"/>
          </rPr>
          <t>barkskin +5
dragonskin +5
shield of faith +3</t>
        </r>
      </text>
    </comment>
    <comment ref="C5" authorId="0" shapeId="0" xr:uid="{5D634C65-10A1-4A2C-8A68-25FA196CFE1E}">
      <text>
        <r>
          <rPr>
            <i/>
            <sz val="12"/>
            <color theme="1"/>
            <rFont val="Times New Roman"/>
            <family val="1"/>
          </rPr>
          <t>barkskin +5
dragonskin +5
shield of faith +3</t>
        </r>
      </text>
    </comment>
    <comment ref="D5" authorId="0" shapeId="0" xr:uid="{BFE83C24-A76A-433E-B275-D1E301062F5E}">
      <text>
        <r>
          <rPr>
            <i/>
            <sz val="12"/>
            <color theme="1"/>
            <rFont val="Times New Roman"/>
            <family val="1"/>
          </rPr>
          <t>barkskin +5
dragonskin +5
shield of faith +3</t>
        </r>
      </text>
    </comment>
    <comment ref="Z5" authorId="0" shapeId="0" xr:uid="{98B23147-1D52-4DB8-9DF1-76DCB4B65996}">
      <text>
        <r>
          <rPr>
            <i/>
            <sz val="12"/>
            <color theme="1"/>
            <rFont val="Times New Roman"/>
            <family val="1"/>
          </rPr>
          <t>Enervation -10</t>
        </r>
      </text>
    </comment>
    <comment ref="X6" authorId="0" shapeId="0" xr:uid="{A8734EB5-05D0-4F13-A86E-8AFF0AB5A9A7}">
      <text>
        <r>
          <rPr>
            <sz val="9"/>
            <color indexed="81"/>
            <rFont val="Tahoma"/>
            <family val="2"/>
          </rPr>
          <t>1 negative level</t>
        </r>
      </text>
    </comment>
  </commentList>
</comments>
</file>

<file path=xl/sharedStrings.xml><?xml version="1.0" encoding="utf-8"?>
<sst xmlns="http://schemas.openxmlformats.org/spreadsheetml/2006/main" count="397" uniqueCount="161">
  <si>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</si>
  <si>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</si>
  <si>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</si>
  <si>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</si>
  <si>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</si>
  <si>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</si>
  <si>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</si>
  <si>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</si>
  <si>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</si>
  <si>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</si>
  <si>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</si>
  <si>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</si>
  <si>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</si>
  <si>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</si>
  <si>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</si>
  <si>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</si>
  <si>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</si>
  <si>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</si>
  <si>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</si>
  <si>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</si>
  <si>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</si>
  <si>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</si>
  <si>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</si>
  <si>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</si>
  <si>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</si>
  <si>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</si>
  <si>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</si>
  <si>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</si>
  <si>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</si>
  <si>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</si>
  <si>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</si>
  <si>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</si>
  <si>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</si>
  <si>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</si>
  <si>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</si>
  <si>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</si>
  <si>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</si>
  <si>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</si>
  <si>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</si>
  <si>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</si>
  <si>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</si>
  <si>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</si>
  <si>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</si>
  <si>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</si>
  <si>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</si>
  <si>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</si>
  <si>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</si>
  <si>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</si>
  <si>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</si>
  <si>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</si>
  <si>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</si>
  <si>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</si>
  <si>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</si>
  <si>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</si>
  <si>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</si>
  <si>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</si>
  <si>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</si>
  <si>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</si>
  <si>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</si>
  <si>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</si>
  <si>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</si>
  <si>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</si>
  <si>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</si>
  <si>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</si>
  <si>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</si>
  <si>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</si>
  <si>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</si>
  <si>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</si>
  <si>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Duskblade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</si>
  <si>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</si>
  <si>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</si>
  <si>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</si>
  <si>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</si>
  <si>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</si>
  <si>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</si>
  <si>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</si>
  <si>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</si>
  <si>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</si>
  <si>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</si>
  <si>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</si>
  <si>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</si>
  <si>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</si>
  <si>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</si>
  <si>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</si>
  <si>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</si>
  <si>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</si>
  <si>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</si>
  <si>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</si>
  <si>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þ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</si>
  <si>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</si>
  <si>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</si>
  <si>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</si>
  <si>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</si>
  <si>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</si>
  <si>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</si>
  <si>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</si>
  <si>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</si>
  <si>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</si>
  <si>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</si>
  <si>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</si>
  <si>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20’</t>
  </si>
  <si>
    <t>Imm</t>
  </si>
  <si>
    <t>Current Time</t>
  </si>
  <si>
    <t>Time @ Round 1</t>
  </si>
  <si>
    <t>Stoneskin</t>
  </si>
  <si>
    <t>Dragonskin</t>
  </si>
  <si>
    <t>Steelshade</t>
  </si>
  <si>
    <t>Atlas</t>
  </si>
  <si>
    <t>Pussyfoot</t>
  </si>
  <si>
    <t>Devrion</t>
  </si>
  <si>
    <t>Devron</t>
  </si>
  <si>
    <t>Archivist</t>
  </si>
  <si>
    <t>Warmage</t>
  </si>
  <si>
    <t>Rogue</t>
  </si>
  <si>
    <t>Check</t>
  </si>
  <si>
    <t>Ring of Blades</t>
  </si>
  <si>
    <t>Allied Party Composition</t>
  </si>
  <si>
    <t>Grapple</t>
  </si>
  <si>
    <t>Brene</t>
  </si>
  <si>
    <t>Angren</t>
  </si>
  <si>
    <t>Ruin Chanter</t>
  </si>
  <si>
    <t>Spike Stones</t>
  </si>
  <si>
    <t>True Seeing</t>
  </si>
  <si>
    <t>Chasing Perfection</t>
  </si>
  <si>
    <t>Bebiliths</t>
  </si>
  <si>
    <t>40’/20’</t>
  </si>
  <si>
    <t>MM I</t>
  </si>
  <si>
    <t>Bebilith</t>
  </si>
  <si>
    <t>Bite</t>
  </si>
  <si>
    <t>2d6+9+Poison</t>
  </si>
  <si>
    <t>Claw 1</t>
  </si>
  <si>
    <t>Claw 2</t>
  </si>
  <si>
    <t>2d4+4</t>
  </si>
  <si>
    <t>Good</t>
  </si>
  <si>
    <t>Bebilith 1</t>
  </si>
  <si>
    <t>Bebilith 2</t>
  </si>
  <si>
    <t>Web, 10’ incr. (30’ max)</t>
  </si>
  <si>
    <t>DC 24</t>
  </si>
  <si>
    <t>Brilliant Aura</t>
  </si>
  <si>
    <t>Evard’s Black Tentacles</t>
  </si>
  <si>
    <t>Chaav’s Laugh</t>
  </si>
  <si>
    <t>Spiritual Weapon</t>
  </si>
  <si>
    <t>Manitou</t>
  </si>
  <si>
    <t>Dragon 359</t>
  </si>
  <si>
    <t>Frightful Presence, 120’</t>
  </si>
  <si>
    <t>Will DC 27</t>
  </si>
  <si>
    <t>R10</t>
  </si>
  <si>
    <t>Bite 1</t>
  </si>
  <si>
    <t>Bite 2</t>
  </si>
  <si>
    <t>Bite 3</t>
  </si>
  <si>
    <t>Bite 4</t>
  </si>
  <si>
    <t>Bite 5</t>
  </si>
  <si>
    <t>Bite 6</t>
  </si>
  <si>
    <t>2d8</t>
  </si>
  <si>
    <t>fly 50’</t>
  </si>
  <si>
    <t>Sunbeam</t>
  </si>
  <si>
    <t>Haste</t>
  </si>
  <si>
    <t>Soul of Anarchy</t>
  </si>
  <si>
    <t>Call Lightning Storm</t>
  </si>
  <si>
    <t>Juiblex</t>
  </si>
  <si>
    <t>Lion’s Roar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</si>
</sst>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i/>
      <sz val="12"/>
      <color theme="0" tint="-0.249977111117893"/>
      <name val="Times New Roman"/>
      <family val="1"/>
    </font>
    <font>
      <sz val="12"/>
      <color rgb="FFFF0000"/>
      <name val="Times New Roman"/>
      <family val="2"/>
    </font>
    <font>
      <sz val="9"/>
      <color indexed="81"/>
      <name val="Tahoma"/>
      <family val="2"/>
    </font>
    <font>
      <i/>
      <sz val="12"/>
      <color theme="0"/>
      <name val="Times New Roman"/>
      <family val="1"/>
    </font>
    <font>
      <i/>
      <sz val="12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</fills>
  <borders count="58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</cellStyleXfs>
  <cellXfs count="2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" fillId="0" borderId="49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4" fillId="23" borderId="51" xfId="0" applyFont="1" applyFill="1" applyBorder="1" applyAlignment="1">
      <alignment horizontal="center" vertical="center"/>
    </xf>
    <xf numFmtId="0" fontId="15" fillId="19" borderId="51" xfId="0" applyFont="1" applyFill="1" applyBorder="1" applyAlignment="1">
      <alignment horizontal="center" vertical="center"/>
    </xf>
    <xf numFmtId="0" fontId="15" fillId="25" borderId="51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0" fontId="7" fillId="5" borderId="41" xfId="0" applyFont="1" applyFill="1" applyBorder="1" applyAlignment="1">
      <alignment horizontal="center" vertical="center"/>
    </xf>
    <xf numFmtId="0" fontId="3" fillId="13" borderId="46" xfId="0" applyFont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0" fillId="13" borderId="54" xfId="0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0" fillId="20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52" xfId="0" applyNumberFormat="1" applyFont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28" borderId="53" xfId="0" applyFont="1" applyFill="1" applyBorder="1" applyAlignment="1">
      <alignment horizontal="center" vertical="center" wrapText="1"/>
    </xf>
    <xf numFmtId="0" fontId="2" fillId="29" borderId="53" xfId="0" applyFont="1" applyFill="1" applyBorder="1" applyAlignment="1">
      <alignment horizontal="center" vertical="center" wrapText="1"/>
    </xf>
    <xf numFmtId="0" fontId="4" fillId="14" borderId="47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0" fontId="14" fillId="16" borderId="51" xfId="0" applyFon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27" borderId="31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0" fillId="27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1" fontId="3" fillId="13" borderId="46" xfId="0" applyNumberFormat="1" applyFont="1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40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51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2" fillId="7" borderId="37" xfId="0" applyFont="1" applyFill="1" applyBorder="1" applyAlignment="1">
      <alignment horizontal="right" vertical="center"/>
    </xf>
    <xf numFmtId="0" fontId="0" fillId="7" borderId="0" xfId="0" applyFill="1" applyBorder="1" applyAlignment="1">
      <alignment horizontal="center" vertical="center"/>
    </xf>
    <xf numFmtId="0" fontId="0" fillId="7" borderId="38" xfId="0" quotePrefix="1" applyFill="1" applyBorder="1" applyAlignment="1">
      <alignment vertical="center"/>
    </xf>
    <xf numFmtId="164" fontId="0" fillId="7" borderId="0" xfId="0" applyNumberFormat="1" applyFill="1" applyBorder="1" applyAlignment="1">
      <alignment horizontal="center" vertical="center"/>
    </xf>
    <xf numFmtId="0" fontId="2" fillId="7" borderId="39" xfId="0" applyFont="1" applyFill="1" applyBorder="1" applyAlignment="1">
      <alignment horizontal="right" vertical="center"/>
    </xf>
    <xf numFmtId="164" fontId="0" fillId="7" borderId="40" xfId="0" applyNumberFormat="1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23" fillId="5" borderId="5" xfId="0" applyFont="1" applyFill="1" applyBorder="1" applyAlignment="1">
      <alignment horizontal="center" vertical="center"/>
    </xf>
    <xf numFmtId="0" fontId="24" fillId="6" borderId="31" xfId="0" applyFont="1" applyFill="1" applyBorder="1" applyAlignment="1">
      <alignment horizontal="center" vertical="center"/>
    </xf>
    <xf numFmtId="0" fontId="24" fillId="6" borderId="30" xfId="0" applyFont="1" applyFill="1" applyBorder="1" applyAlignment="1">
      <alignment horizontal="center" vertical="center"/>
    </xf>
    <xf numFmtId="0" fontId="24" fillId="6" borderId="32" xfId="0" applyFont="1" applyFill="1" applyBorder="1" applyAlignment="1">
      <alignment horizontal="center" vertical="center"/>
    </xf>
    <xf numFmtId="0" fontId="24" fillId="6" borderId="25" xfId="0" applyFont="1" applyFill="1" applyBorder="1" applyAlignment="1">
      <alignment horizontal="center" vertical="center"/>
    </xf>
    <xf numFmtId="0" fontId="26" fillId="9" borderId="5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27" fillId="8" borderId="8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28" fillId="0" borderId="22" xfId="0" applyFont="1" applyBorder="1" applyAlignment="1">
      <alignment horizontal="center" vertical="center" wrapText="1"/>
    </xf>
    <xf numFmtId="0" fontId="28" fillId="3" borderId="25" xfId="0" applyFont="1" applyFill="1" applyBorder="1" applyAlignment="1">
      <alignment horizontal="center" vertical="center"/>
    </xf>
    <xf numFmtId="0" fontId="28" fillId="3" borderId="25" xfId="0" applyFont="1" applyFill="1" applyBorder="1" applyAlignment="1">
      <alignment vertical="center"/>
    </xf>
    <xf numFmtId="0" fontId="29" fillId="5" borderId="25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</cellXfs>
  <cellStyles count="13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501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0033CC"/>
      <color rgb="FF008000"/>
      <color rgb="FF9900FF"/>
      <color rgb="FF99FF99"/>
      <color rgb="FFCC99FF"/>
      <color rgb="FFFF00FF"/>
      <color rgb="FF00FF00"/>
      <color rgb="FF00C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12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7</c:v>
                </c:pt>
                <c:pt idx="2">
                  <c:v>9</c:v>
                </c:pt>
                <c:pt idx="3">
                  <c:v>19</c:v>
                </c:pt>
                <c:pt idx="4">
                  <c:v>15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3</c:v>
                </c:pt>
                <c:pt idx="1">
                  <c:v>8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6</c:v>
                </c:pt>
                <c:pt idx="2">
                  <c:v>17</c:v>
                </c:pt>
                <c:pt idx="3">
                  <c:v>28</c:v>
                </c:pt>
                <c:pt idx="4">
                  <c:v>35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19</c:v>
                </c:pt>
                <c:pt idx="3">
                  <c:v>24</c:v>
                </c:pt>
                <c:pt idx="4">
                  <c:v>23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11</c:v>
                </c:pt>
                <c:pt idx="1">
                  <c:v>10</c:v>
                </c:pt>
                <c:pt idx="2">
                  <c:v>35</c:v>
                </c:pt>
                <c:pt idx="3">
                  <c:v>46</c:v>
                </c:pt>
                <c:pt idx="4">
                  <c:v>50</c:v>
                </c:pt>
                <c:pt idx="5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10</c:v>
                </c:pt>
                <c:pt idx="5">
                  <c:v>6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9</c:v>
                </c:pt>
                <c:pt idx="3">
                  <c:v>15</c:v>
                </c:pt>
                <c:pt idx="4">
                  <c:v>17</c:v>
                </c:pt>
                <c:pt idx="5">
                  <c:v>19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8</c:v>
                </c:pt>
                <c:pt idx="2">
                  <c:v>19</c:v>
                </c:pt>
                <c:pt idx="3">
                  <c:v>16</c:v>
                </c:pt>
                <c:pt idx="4">
                  <c:v>28</c:v>
                </c:pt>
                <c:pt idx="5">
                  <c:v>24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7</c:v>
                </c:pt>
                <c:pt idx="1">
                  <c:v>12</c:v>
                </c:pt>
                <c:pt idx="2">
                  <c:v>15</c:v>
                </c:pt>
                <c:pt idx="3">
                  <c:v>17</c:v>
                </c:pt>
                <c:pt idx="4">
                  <c:v>35</c:v>
                </c:pt>
                <c:pt idx="5">
                  <c:v>23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14</c:v>
                </c:pt>
                <c:pt idx="1">
                  <c:v>14</c:v>
                </c:pt>
                <c:pt idx="2">
                  <c:v>25</c:v>
                </c:pt>
                <c:pt idx="3">
                  <c:v>29</c:v>
                </c:pt>
                <c:pt idx="4">
                  <c:v>36</c:v>
                </c:pt>
                <c:pt idx="5">
                  <c:v>22</c:v>
                </c:pt>
                <c:pt idx="6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12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7</c:v>
                </c:pt>
                <c:pt idx="2">
                  <c:v>9</c:v>
                </c:pt>
                <c:pt idx="3">
                  <c:v>19</c:v>
                </c:pt>
                <c:pt idx="4">
                  <c:v>15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3</c:v>
                </c:pt>
                <c:pt idx="1">
                  <c:v>8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6</c:v>
                </c:pt>
                <c:pt idx="2">
                  <c:v>17</c:v>
                </c:pt>
                <c:pt idx="3">
                  <c:v>28</c:v>
                </c:pt>
                <c:pt idx="4">
                  <c:v>35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19</c:v>
                </c:pt>
                <c:pt idx="3">
                  <c:v>24</c:v>
                </c:pt>
                <c:pt idx="4">
                  <c:v>23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11</c:v>
                </c:pt>
                <c:pt idx="1">
                  <c:v>10</c:v>
                </c:pt>
                <c:pt idx="2">
                  <c:v>35</c:v>
                </c:pt>
                <c:pt idx="3">
                  <c:v>46</c:v>
                </c:pt>
                <c:pt idx="4">
                  <c:v>50</c:v>
                </c:pt>
                <c:pt idx="5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</xdr:row>
      <xdr:rowOff>1</xdr:rowOff>
    </xdr:from>
    <xdr:to>
      <xdr:col>15</xdr:col>
      <xdr:colOff>8625</xdr:colOff>
      <xdr:row>13</xdr:row>
      <xdr:rowOff>30481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A9A8D6-C95C-4C01-814E-63415C785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06740" y="1394461"/>
          <a:ext cx="3590025" cy="1417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731520</xdr:colOff>
      <xdr:row>4</xdr:row>
      <xdr:rowOff>7620</xdr:rowOff>
    </xdr:from>
    <xdr:to>
      <xdr:col>1</xdr:col>
      <xdr:colOff>68580</xdr:colOff>
      <xdr:row>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BDF8DB4-0E40-410E-B0B1-A3B81BDE33CB}"/>
            </a:ext>
          </a:extLst>
        </xdr:cNvPr>
        <xdr:cNvSpPr/>
      </xdr:nvSpPr>
      <xdr:spPr>
        <a:xfrm>
          <a:off x="731520" y="1203960"/>
          <a:ext cx="556260" cy="251460"/>
        </a:xfrm>
        <a:prstGeom prst="rect">
          <a:avLst/>
        </a:prstGeom>
        <a:solidFill>
          <a:srgbClr val="FFFF00">
            <a:alpha val="57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700">
              <a:solidFill>
                <a:sysClr val="windowText" lastClr="000000"/>
              </a:solidFill>
            </a:rPr>
            <a:t>40% miss</a:t>
          </a:r>
        </a:p>
      </xdr:txBody>
    </xdr:sp>
    <xdr:clientData/>
  </xdr:twoCellAnchor>
  <xdr:twoCellAnchor>
    <xdr:from>
      <xdr:col>0</xdr:col>
      <xdr:colOff>861060</xdr:colOff>
      <xdr:row>3</xdr:row>
      <xdr:rowOff>0</xdr:rowOff>
    </xdr:from>
    <xdr:to>
      <xdr:col>1</xdr:col>
      <xdr:colOff>198120</xdr:colOff>
      <xdr:row>3</xdr:row>
      <xdr:rowOff>251460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E477E8C-EA70-4C9C-ACC8-5338AFF3ED74}"/>
            </a:ext>
          </a:extLst>
        </xdr:cNvPr>
        <xdr:cNvSpPr/>
      </xdr:nvSpPr>
      <xdr:spPr>
        <a:xfrm>
          <a:off x="861060" y="937260"/>
          <a:ext cx="556260" cy="251460"/>
        </a:xfrm>
        <a:prstGeom prst="rect">
          <a:avLst/>
        </a:prstGeom>
        <a:solidFill>
          <a:srgbClr val="FFFF00">
            <a:alpha val="57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700">
              <a:solidFill>
                <a:sysClr val="windowText" lastClr="000000"/>
              </a:solidFill>
            </a:rPr>
            <a:t>20% miss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showGridLines="0" tabSelected="1" zoomScaleNormal="100" workbookViewId="0"/>
  </sheetViews>
  <sheetFormatPr defaultRowHeight="15.6" x14ac:dyDescent="0.3"/>
  <cols>
    <col min="1" max="1" width="11.1992187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6.8984375" style="48" bestFit="1" customWidth="1"/>
    <col min="7" max="7" width="4.19921875" style="43" customWidth="1"/>
    <col min="8" max="8" width="19.8984375" style="43" bestFit="1" customWidth="1"/>
    <col min="9" max="9" width="4.8984375" style="43" bestFit="1" customWidth="1"/>
    <col min="10" max="10" width="20.296875" style="43" bestFit="1" customWidth="1"/>
    <col min="11" max="11" width="4.19921875" style="43" customWidth="1"/>
    <col min="12" max="12" width="14.09765625" style="43" customWidth="1"/>
    <col min="13" max="13" width="7.3984375" style="43" bestFit="1" customWidth="1"/>
    <col min="14" max="14" width="19.796875" style="43" customWidth="1"/>
    <col min="15" max="15" width="13" style="43" bestFit="1" customWidth="1"/>
    <col min="16" max="16384" width="8.796875" style="43"/>
  </cols>
  <sheetData>
    <row r="1" spans="1:14" s="38" customFormat="1" ht="31.8" thickBot="1" x14ac:dyDescent="0.35">
      <c r="A1" s="36" t="s">
        <v>0</v>
      </c>
      <c r="B1" s="36" t="s">
        <v>1</v>
      </c>
      <c r="C1" s="36" t="s">
        <v>2</v>
      </c>
      <c r="D1" s="37" t="s">
        <v>3</v>
      </c>
      <c r="E1" s="36" t="s">
        <v>4</v>
      </c>
      <c r="F1" s="36" t="s">
        <v>5</v>
      </c>
      <c r="H1" s="39" t="s">
        <v>21</v>
      </c>
      <c r="I1" s="39"/>
      <c r="J1" s="39"/>
      <c r="K1" s="39"/>
      <c r="L1" s="39" t="s">
        <v>84</v>
      </c>
      <c r="M1" s="39"/>
      <c r="N1" s="39"/>
    </row>
    <row r="2" spans="1:14" ht="16.8" thickTop="1" thickBot="1" x14ac:dyDescent="0.35">
      <c r="A2" s="73" t="s">
        <v>118</v>
      </c>
      <c r="B2" s="73">
        <v>1</v>
      </c>
      <c r="C2" s="44">
        <v>6</v>
      </c>
      <c r="D2" s="45">
        <f t="shared" ref="D2:D7" ca="1" si="0">RANDBETWEEN(1,20)</f>
        <v>11</v>
      </c>
      <c r="E2" s="44">
        <f t="shared" ref="E2:E7" ca="1" si="1">SUM(C2:D2)</f>
        <v>17</v>
      </c>
      <c r="F2" s="44" t="s">
        <v>6</v>
      </c>
      <c r="H2" s="74" t="s">
        <v>0</v>
      </c>
      <c r="I2" s="75" t="s">
        <v>22</v>
      </c>
      <c r="J2" s="76" t="s">
        <v>23</v>
      </c>
      <c r="L2" s="131" t="s">
        <v>0</v>
      </c>
      <c r="M2" s="132" t="s">
        <v>85</v>
      </c>
      <c r="N2" s="133" t="s">
        <v>66</v>
      </c>
    </row>
    <row r="3" spans="1:14" x14ac:dyDescent="0.3">
      <c r="A3" s="122" t="s">
        <v>124</v>
      </c>
      <c r="B3" s="122">
        <v>2</v>
      </c>
      <c r="C3" s="209">
        <f>5-1</f>
        <v>4</v>
      </c>
      <c r="D3" s="45">
        <f t="shared" ca="1" si="0"/>
        <v>15</v>
      </c>
      <c r="E3" s="44">
        <f ca="1">SUM(C3:D3)</f>
        <v>19</v>
      </c>
      <c r="F3" s="44" t="s">
        <v>125</v>
      </c>
      <c r="H3" s="77" t="s">
        <v>107</v>
      </c>
      <c r="I3" s="73">
        <v>18</v>
      </c>
      <c r="J3" s="78" t="s">
        <v>111</v>
      </c>
      <c r="L3" s="134" t="s">
        <v>124</v>
      </c>
      <c r="M3" s="122">
        <v>12</v>
      </c>
      <c r="N3" s="135" t="s">
        <v>126</v>
      </c>
    </row>
    <row r="4" spans="1:14" ht="16.2" thickBot="1" x14ac:dyDescent="0.35">
      <c r="A4" s="73" t="s">
        <v>109</v>
      </c>
      <c r="B4" s="73">
        <v>1</v>
      </c>
      <c r="C4" s="44">
        <v>6</v>
      </c>
      <c r="D4" s="45">
        <f t="shared" ca="1" si="0"/>
        <v>12</v>
      </c>
      <c r="E4" s="44">
        <f t="shared" ca="1" si="1"/>
        <v>18</v>
      </c>
      <c r="F4" s="44" t="s">
        <v>6</v>
      </c>
      <c r="H4" s="77" t="s">
        <v>109</v>
      </c>
      <c r="I4" s="73">
        <v>18</v>
      </c>
      <c r="J4" s="78" t="s">
        <v>112</v>
      </c>
      <c r="L4" s="136" t="s">
        <v>142</v>
      </c>
      <c r="M4" s="137">
        <v>14</v>
      </c>
      <c r="N4" s="138" t="s">
        <v>143</v>
      </c>
    </row>
    <row r="5" spans="1:14" x14ac:dyDescent="0.3">
      <c r="A5" s="122" t="s">
        <v>142</v>
      </c>
      <c r="B5" s="122">
        <v>2</v>
      </c>
      <c r="C5" s="44">
        <v>10</v>
      </c>
      <c r="D5" s="45">
        <f t="shared" ca="1" si="0"/>
        <v>2</v>
      </c>
      <c r="E5" s="44">
        <f ca="1">SUM(C5:D5)</f>
        <v>12</v>
      </c>
      <c r="F5" s="44" t="s">
        <v>154</v>
      </c>
      <c r="H5" s="77" t="s">
        <v>118</v>
      </c>
      <c r="I5" s="73">
        <v>18</v>
      </c>
      <c r="J5" s="78" t="s">
        <v>113</v>
      </c>
      <c r="L5" s="139" t="s">
        <v>24</v>
      </c>
      <c r="M5" s="140">
        <f>SUM(M3:M4)</f>
        <v>26</v>
      </c>
      <c r="N5" s="135"/>
    </row>
    <row r="6" spans="1:14" ht="16.2" thickBot="1" x14ac:dyDescent="0.35">
      <c r="A6" s="73" t="s">
        <v>107</v>
      </c>
      <c r="B6" s="73">
        <v>1</v>
      </c>
      <c r="C6" s="44">
        <v>2</v>
      </c>
      <c r="D6" s="45">
        <f t="shared" ca="1" si="0"/>
        <v>5</v>
      </c>
      <c r="E6" s="44">
        <f t="shared" ca="1" si="1"/>
        <v>7</v>
      </c>
      <c r="F6" s="44" t="s">
        <v>6</v>
      </c>
      <c r="H6" s="186" t="s">
        <v>106</v>
      </c>
      <c r="I6" s="187">
        <v>18</v>
      </c>
      <c r="J6" s="188" t="s">
        <v>68</v>
      </c>
      <c r="L6" s="139" t="s">
        <v>99</v>
      </c>
      <c r="M6" s="140">
        <f>AVERAGE(M3:M4)</f>
        <v>13</v>
      </c>
      <c r="N6" s="135"/>
    </row>
    <row r="7" spans="1:14" ht="16.2" thickBot="1" x14ac:dyDescent="0.35">
      <c r="A7" s="73" t="s">
        <v>106</v>
      </c>
      <c r="B7" s="73">
        <v>1</v>
      </c>
      <c r="C7" s="44">
        <v>5</v>
      </c>
      <c r="D7" s="45">
        <f t="shared" ca="1" si="0"/>
        <v>8</v>
      </c>
      <c r="E7" s="44">
        <f t="shared" ca="1" si="1"/>
        <v>13</v>
      </c>
      <c r="F7" s="44" t="s">
        <v>100</v>
      </c>
      <c r="H7" s="79" t="s">
        <v>24</v>
      </c>
      <c r="I7" s="80">
        <f>SUM(I3:I6)</f>
        <v>72</v>
      </c>
      <c r="J7" s="78"/>
      <c r="L7" s="141" t="s">
        <v>25</v>
      </c>
      <c r="M7" s="180">
        <f>COUNT(M3:M4)</f>
        <v>2</v>
      </c>
      <c r="N7" s="142"/>
    </row>
    <row r="8" spans="1:14" ht="16.2" thickTop="1" x14ac:dyDescent="0.3">
      <c r="B8" s="43"/>
      <c r="C8" s="43"/>
      <c r="D8" s="43"/>
      <c r="E8" s="43"/>
      <c r="F8" s="43"/>
      <c r="H8" s="79" t="s">
        <v>25</v>
      </c>
      <c r="I8" s="80">
        <f>COUNT(I3:I6)</f>
        <v>4</v>
      </c>
      <c r="J8" s="81"/>
    </row>
    <row r="9" spans="1:14" x14ac:dyDescent="0.3">
      <c r="B9" s="43"/>
      <c r="C9" s="43"/>
      <c r="D9" s="45">
        <f ca="1">RANDBETWEEN(1,20)</f>
        <v>19</v>
      </c>
      <c r="E9" s="43"/>
      <c r="F9" s="43"/>
      <c r="H9" s="79" t="s">
        <v>27</v>
      </c>
      <c r="I9" s="82">
        <f>I7/4</f>
        <v>18</v>
      </c>
      <c r="J9" s="78" t="s">
        <v>28</v>
      </c>
      <c r="L9" s="87" t="s">
        <v>31</v>
      </c>
      <c r="M9" s="88">
        <f>I9</f>
        <v>18</v>
      </c>
      <c r="N9" s="86"/>
    </row>
    <row r="10" spans="1:14" ht="16.2" thickBot="1" x14ac:dyDescent="0.35">
      <c r="B10" s="43"/>
      <c r="C10" s="43"/>
      <c r="D10" s="43"/>
      <c r="E10" s="43"/>
      <c r="F10" s="43"/>
      <c r="H10" s="83" t="s">
        <v>29</v>
      </c>
      <c r="I10" s="84">
        <f>I9*2</f>
        <v>36</v>
      </c>
      <c r="J10" s="85" t="s">
        <v>30</v>
      </c>
      <c r="L10" s="87" t="s">
        <v>32</v>
      </c>
      <c r="M10" s="88">
        <f>I10</f>
        <v>36</v>
      </c>
      <c r="N10" s="86"/>
    </row>
    <row r="11" spans="1:14" ht="16.2" thickTop="1" x14ac:dyDescent="0.3">
      <c r="H11" s="86"/>
      <c r="I11" s="86"/>
      <c r="J11" s="86"/>
      <c r="L11" s="87" t="s">
        <v>33</v>
      </c>
      <c r="M11" s="88">
        <f>I7</f>
        <v>72</v>
      </c>
      <c r="N11" s="86"/>
    </row>
    <row r="12" spans="1:14" x14ac:dyDescent="0.3">
      <c r="H12" s="86"/>
      <c r="I12" s="86"/>
      <c r="L12" s="89" t="s">
        <v>34</v>
      </c>
      <c r="M12" s="88">
        <f>M5</f>
        <v>26</v>
      </c>
      <c r="N12" s="86"/>
    </row>
    <row r="13" spans="1:14" ht="16.2" thickBot="1" x14ac:dyDescent="0.35">
      <c r="H13" s="39" t="s">
        <v>116</v>
      </c>
      <c r="I13" s="39"/>
      <c r="J13" s="39"/>
    </row>
    <row r="14" spans="1:14" ht="16.8" thickTop="1" thickBot="1" x14ac:dyDescent="0.35">
      <c r="H14" s="191" t="s">
        <v>0</v>
      </c>
      <c r="I14" s="192" t="s">
        <v>22</v>
      </c>
      <c r="J14" s="193" t="s">
        <v>23</v>
      </c>
    </row>
    <row r="15" spans="1:14" x14ac:dyDescent="0.3">
      <c r="B15" s="43"/>
      <c r="C15" s="43"/>
      <c r="D15" s="43"/>
      <c r="E15" s="43"/>
      <c r="F15" s="43"/>
      <c r="H15" s="194"/>
      <c r="I15" s="67"/>
      <c r="J15" s="195"/>
    </row>
    <row r="16" spans="1:14" x14ac:dyDescent="0.3">
      <c r="H16" s="194"/>
      <c r="I16" s="67"/>
      <c r="J16" s="195"/>
    </row>
    <row r="17" spans="8:14" ht="16.2" thickBot="1" x14ac:dyDescent="0.35">
      <c r="H17" s="196"/>
      <c r="I17" s="197"/>
      <c r="J17" s="198"/>
    </row>
    <row r="18" spans="8:14" x14ac:dyDescent="0.3">
      <c r="H18" s="199" t="s">
        <v>24</v>
      </c>
      <c r="I18" s="200">
        <f>SUM(I15:I17)</f>
        <v>0</v>
      </c>
      <c r="J18" s="195"/>
    </row>
    <row r="19" spans="8:14" x14ac:dyDescent="0.3">
      <c r="H19" s="199" t="s">
        <v>25</v>
      </c>
      <c r="I19" s="200">
        <f>COUNT(I15:I17)</f>
        <v>0</v>
      </c>
      <c r="J19" s="201"/>
    </row>
    <row r="20" spans="8:14" x14ac:dyDescent="0.3">
      <c r="H20" s="199" t="s">
        <v>27</v>
      </c>
      <c r="I20" s="202">
        <f>I18/4</f>
        <v>0</v>
      </c>
      <c r="J20" s="195" t="s">
        <v>28</v>
      </c>
    </row>
    <row r="21" spans="8:14" ht="16.2" thickBot="1" x14ac:dyDescent="0.35">
      <c r="H21" s="203" t="s">
        <v>29</v>
      </c>
      <c r="I21" s="204">
        <f>I20*2</f>
        <v>0</v>
      </c>
      <c r="J21" s="205" t="s">
        <v>30</v>
      </c>
    </row>
    <row r="22" spans="8:14" ht="16.2" thickTop="1" x14ac:dyDescent="0.3"/>
    <row r="25" spans="8:14" x14ac:dyDescent="0.3">
      <c r="L25" s="87"/>
      <c r="M25" s="88"/>
      <c r="N25" s="86"/>
    </row>
    <row r="26" spans="8:14" x14ac:dyDescent="0.3">
      <c r="L26" s="87"/>
      <c r="M26" s="88"/>
      <c r="N26" s="86"/>
    </row>
    <row r="27" spans="8:14" x14ac:dyDescent="0.3">
      <c r="L27" s="87"/>
      <c r="M27" s="88"/>
      <c r="N27" s="86"/>
    </row>
    <row r="28" spans="8:14" x14ac:dyDescent="0.3">
      <c r="N28" s="86"/>
    </row>
    <row r="29" spans="8:14" x14ac:dyDescent="0.3">
      <c r="L29" s="89" t="s">
        <v>34</v>
      </c>
      <c r="M29" s="88">
        <f>M21</f>
        <v>0</v>
      </c>
    </row>
  </sheetData>
  <sortState xmlns:xlrd2="http://schemas.microsoft.com/office/spreadsheetml/2017/richdata2" ref="A2:F7">
    <sortCondition descending="1" ref="E2:E7"/>
    <sortCondition descending="1" ref="C2:C7"/>
  </sortState>
  <conditionalFormatting sqref="M12">
    <cfRule type="cellIs" dxfId="500" priority="1438" operator="greaterThan">
      <formula>$M$11</formula>
    </cfRule>
    <cfRule type="cellIs" dxfId="499" priority="1439" operator="between">
      <formula>$M$10</formula>
      <formula>$M$11</formula>
    </cfRule>
    <cfRule type="cellIs" dxfId="498" priority="1440" operator="between">
      <formula>$M$9</formula>
      <formula>$M$10</formula>
    </cfRule>
    <cfRule type="cellIs" dxfId="497" priority="1441" operator="lessThan">
      <formula>$M$9</formula>
    </cfRule>
  </conditionalFormatting>
  <conditionalFormatting sqref="M29">
    <cfRule type="cellIs" dxfId="496" priority="1" operator="greaterThan">
      <formula>$M$11</formula>
    </cfRule>
    <cfRule type="cellIs" dxfId="495" priority="2" operator="between">
      <formula>$M$10</formula>
      <formula>$M$11</formula>
    </cfRule>
    <cfRule type="cellIs" dxfId="494" priority="3" operator="between">
      <formula>$M$9</formula>
      <formula>$M$10</formula>
    </cfRule>
    <cfRule type="cellIs" dxfId="493" priority="4" operator="lessThan">
      <formula>$M$9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8" bestFit="1" customWidth="1"/>
    <col min="2" max="2" width="21.7968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60" bestFit="1" customWidth="1"/>
    <col min="13" max="13" width="7.5" style="60" bestFit="1" customWidth="1"/>
    <col min="14" max="14" width="2.296875" style="48" customWidth="1"/>
    <col min="15" max="15" width="7.59765625" style="48" bestFit="1" customWidth="1"/>
    <col min="16" max="16" width="8.0976562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6" customFormat="1" ht="31.8" thickBot="1" x14ac:dyDescent="0.35">
      <c r="A1" s="55" t="s">
        <v>74</v>
      </c>
      <c r="B1" s="61" t="s">
        <v>75</v>
      </c>
      <c r="C1" s="61" t="s">
        <v>76</v>
      </c>
      <c r="D1" s="55" t="s">
        <v>77</v>
      </c>
      <c r="E1" s="55" t="s">
        <v>97</v>
      </c>
      <c r="F1" s="55" t="s">
        <v>96</v>
      </c>
      <c r="G1" s="55" t="s">
        <v>95</v>
      </c>
      <c r="H1" s="55" t="s">
        <v>94</v>
      </c>
      <c r="I1" s="55" t="s">
        <v>98</v>
      </c>
      <c r="J1" s="55" t="s">
        <v>78</v>
      </c>
      <c r="K1" s="55" t="s">
        <v>79</v>
      </c>
      <c r="L1" s="55" t="s">
        <v>80</v>
      </c>
      <c r="M1" s="55" t="s">
        <v>81</v>
      </c>
      <c r="O1" s="163" t="s">
        <v>82</v>
      </c>
      <c r="P1" s="71">
        <v>400</v>
      </c>
      <c r="Q1" s="164" t="s">
        <v>103</v>
      </c>
      <c r="R1" s="162">
        <v>0</v>
      </c>
      <c r="S1" s="165" t="s">
        <v>102</v>
      </c>
      <c r="T1" s="162">
        <f>R1+((P1)/(24*60*10))</f>
        <v>2.7777777777777776E-2</v>
      </c>
    </row>
    <row r="2" spans="1:20" ht="16.8" x14ac:dyDescent="0.3">
      <c r="A2" s="185" t="s">
        <v>107</v>
      </c>
      <c r="B2" s="62" t="s">
        <v>140</v>
      </c>
      <c r="C2" s="63">
        <v>101</v>
      </c>
      <c r="D2" s="57">
        <v>18</v>
      </c>
      <c r="E2" s="58" t="s">
        <v>83</v>
      </c>
      <c r="F2" s="58" t="s">
        <v>88</v>
      </c>
      <c r="G2" s="58" t="s">
        <v>83</v>
      </c>
      <c r="H2" s="58" t="s">
        <v>83</v>
      </c>
      <c r="I2" s="57"/>
      <c r="J2" s="57">
        <f t="shared" ref="J2:J15" si="0">IF($E2="þ",$D2,IF($F2="þ",($D2*10),IF($G2="þ",($D2*100),IF($H2="þ",($D2*600),$I2))))</f>
        <v>180</v>
      </c>
      <c r="K2" s="57">
        <f t="shared" ref="K2:K8" si="1">J2+C2</f>
        <v>281</v>
      </c>
      <c r="L2" s="58" t="s">
        <v>88</v>
      </c>
      <c r="M2" s="206" t="str">
        <f t="shared" ref="M2:M15" si="2">IF(C2="","",IF(K2&lt;=$P$1,"þ","q"))</f>
        <v>þ</v>
      </c>
    </row>
    <row r="3" spans="1:20" ht="16.8" x14ac:dyDescent="0.3">
      <c r="A3" s="185" t="s">
        <v>107</v>
      </c>
      <c r="B3" s="62" t="s">
        <v>141</v>
      </c>
      <c r="C3" s="63">
        <v>102</v>
      </c>
      <c r="D3" s="57">
        <v>18</v>
      </c>
      <c r="E3" s="58" t="s">
        <v>88</v>
      </c>
      <c r="F3" s="58" t="s">
        <v>83</v>
      </c>
      <c r="G3" s="58" t="s">
        <v>83</v>
      </c>
      <c r="H3" s="58" t="s">
        <v>83</v>
      </c>
      <c r="I3" s="57"/>
      <c r="J3" s="57">
        <f t="shared" si="0"/>
        <v>18</v>
      </c>
      <c r="K3" s="57">
        <f t="shared" ref="K3" si="3">J3+C3</f>
        <v>120</v>
      </c>
      <c r="L3" s="58" t="s">
        <v>88</v>
      </c>
      <c r="M3" s="59" t="str">
        <f t="shared" si="2"/>
        <v>þ</v>
      </c>
    </row>
    <row r="4" spans="1:20" ht="16.8" x14ac:dyDescent="0.3">
      <c r="A4" s="185" t="s">
        <v>107</v>
      </c>
      <c r="B4" s="62" t="s">
        <v>138</v>
      </c>
      <c r="C4" s="63">
        <v>100</v>
      </c>
      <c r="D4" s="57">
        <v>18</v>
      </c>
      <c r="E4" s="58" t="s">
        <v>88</v>
      </c>
      <c r="F4" s="58" t="s">
        <v>83</v>
      </c>
      <c r="G4" s="58" t="s">
        <v>83</v>
      </c>
      <c r="H4" s="58" t="s">
        <v>83</v>
      </c>
      <c r="I4" s="57"/>
      <c r="J4" s="57">
        <f t="shared" si="0"/>
        <v>18</v>
      </c>
      <c r="K4" s="57">
        <f t="shared" si="1"/>
        <v>118</v>
      </c>
      <c r="L4" s="58" t="s">
        <v>88</v>
      </c>
      <c r="M4" s="59" t="str">
        <f t="shared" si="2"/>
        <v>þ</v>
      </c>
      <c r="O4" s="72"/>
    </row>
    <row r="5" spans="1:20" ht="16.8" x14ac:dyDescent="0.3">
      <c r="A5" s="185" t="s">
        <v>107</v>
      </c>
      <c r="B5" s="62" t="s">
        <v>123</v>
      </c>
      <c r="C5" s="63">
        <v>1</v>
      </c>
      <c r="D5" s="57">
        <v>18</v>
      </c>
      <c r="E5" s="58" t="s">
        <v>83</v>
      </c>
      <c r="F5" s="58" t="s">
        <v>88</v>
      </c>
      <c r="G5" s="58" t="s">
        <v>83</v>
      </c>
      <c r="H5" s="58" t="s">
        <v>83</v>
      </c>
      <c r="I5" s="57"/>
      <c r="J5" s="57">
        <f t="shared" si="0"/>
        <v>180</v>
      </c>
      <c r="K5" s="57">
        <f t="shared" ref="K5" si="4">J5+C5</f>
        <v>181</v>
      </c>
      <c r="L5" s="58" t="s">
        <v>88</v>
      </c>
      <c r="M5" s="59" t="str">
        <f t="shared" si="2"/>
        <v>þ</v>
      </c>
      <c r="O5" s="72"/>
    </row>
    <row r="6" spans="1:20" ht="16.8" x14ac:dyDescent="0.3">
      <c r="A6" s="185" t="s">
        <v>107</v>
      </c>
      <c r="B6" s="62" t="s">
        <v>122</v>
      </c>
      <c r="C6" s="63">
        <v>104</v>
      </c>
      <c r="D6" s="57">
        <v>18</v>
      </c>
      <c r="E6" s="58" t="s">
        <v>83</v>
      </c>
      <c r="F6" s="58" t="s">
        <v>88</v>
      </c>
      <c r="G6" s="58" t="s">
        <v>83</v>
      </c>
      <c r="H6" s="58" t="s">
        <v>83</v>
      </c>
      <c r="I6" s="57"/>
      <c r="J6" s="57">
        <f t="shared" si="0"/>
        <v>180</v>
      </c>
      <c r="K6" s="57">
        <f t="shared" ref="K6" si="5">J6+C6</f>
        <v>284</v>
      </c>
      <c r="L6" s="58" t="s">
        <v>88</v>
      </c>
      <c r="M6" s="59" t="str">
        <f t="shared" ref="M6" si="6">IF(C6="","",IF(K6&lt;=$P$1,"þ","q"))</f>
        <v>þ</v>
      </c>
      <c r="O6" s="72"/>
    </row>
    <row r="7" spans="1:20" ht="16.8" x14ac:dyDescent="0.3">
      <c r="A7" s="185" t="s">
        <v>107</v>
      </c>
      <c r="B7" s="62" t="s">
        <v>160</v>
      </c>
      <c r="C7" s="63">
        <v>1</v>
      </c>
      <c r="D7" s="57">
        <v>18</v>
      </c>
      <c r="E7" s="58" t="s">
        <v>83</v>
      </c>
      <c r="F7" s="58" t="s">
        <v>88</v>
      </c>
      <c r="G7" s="58" t="s">
        <v>83</v>
      </c>
      <c r="H7" s="58" t="s">
        <v>83</v>
      </c>
      <c r="I7" s="57"/>
      <c r="J7" s="57">
        <f t="shared" si="0"/>
        <v>180</v>
      </c>
      <c r="K7" s="57">
        <f t="shared" ref="K7" si="7">J7+C7</f>
        <v>181</v>
      </c>
      <c r="L7" s="58" t="s">
        <v>88</v>
      </c>
      <c r="M7" s="59" t="str">
        <f t="shared" ref="M7" si="8">IF(C7="","",IF(K7&lt;=$P$1,"þ","q"))</f>
        <v>þ</v>
      </c>
      <c r="O7" s="72"/>
    </row>
    <row r="8" spans="1:20" ht="16.8" x14ac:dyDescent="0.3">
      <c r="A8" s="66" t="s">
        <v>106</v>
      </c>
      <c r="B8" s="62" t="s">
        <v>105</v>
      </c>
      <c r="C8" s="63">
        <v>100</v>
      </c>
      <c r="D8" s="57">
        <v>18</v>
      </c>
      <c r="E8" s="58" t="s">
        <v>83</v>
      </c>
      <c r="F8" s="58" t="s">
        <v>83</v>
      </c>
      <c r="G8" s="58" t="s">
        <v>88</v>
      </c>
      <c r="H8" s="58" t="s">
        <v>83</v>
      </c>
      <c r="I8" s="57"/>
      <c r="J8" s="57">
        <f t="shared" si="0"/>
        <v>1800</v>
      </c>
      <c r="K8" s="57">
        <f t="shared" si="1"/>
        <v>1900</v>
      </c>
      <c r="L8" s="58" t="s">
        <v>88</v>
      </c>
      <c r="M8" s="59" t="str">
        <f t="shared" si="2"/>
        <v>q</v>
      </c>
      <c r="O8" s="72"/>
    </row>
    <row r="9" spans="1:20" ht="16.8" x14ac:dyDescent="0.3">
      <c r="A9" s="66" t="s">
        <v>106</v>
      </c>
      <c r="B9" s="62" t="s">
        <v>156</v>
      </c>
      <c r="C9" s="63">
        <v>104</v>
      </c>
      <c r="D9" s="57">
        <v>18</v>
      </c>
      <c r="E9" s="58" t="s">
        <v>88</v>
      </c>
      <c r="F9" s="58" t="s">
        <v>83</v>
      </c>
      <c r="G9" s="58" t="s">
        <v>83</v>
      </c>
      <c r="H9" s="58" t="s">
        <v>83</v>
      </c>
      <c r="I9" s="57"/>
      <c r="J9" s="57">
        <f t="shared" si="0"/>
        <v>18</v>
      </c>
      <c r="K9" s="57">
        <f t="shared" ref="K9" si="9">J9+C9</f>
        <v>122</v>
      </c>
      <c r="L9" s="58" t="s">
        <v>88</v>
      </c>
      <c r="M9" s="59" t="str">
        <f t="shared" si="2"/>
        <v>þ</v>
      </c>
      <c r="O9" s="72"/>
    </row>
    <row r="10" spans="1:20" ht="16.8" x14ac:dyDescent="0.3">
      <c r="A10" s="66" t="s">
        <v>106</v>
      </c>
      <c r="B10" s="62" t="s">
        <v>157</v>
      </c>
      <c r="C10" s="63">
        <v>104</v>
      </c>
      <c r="D10" s="57">
        <v>18</v>
      </c>
      <c r="E10" s="58" t="s">
        <v>83</v>
      </c>
      <c r="F10" s="58" t="s">
        <v>83</v>
      </c>
      <c r="G10" s="58" t="s">
        <v>83</v>
      </c>
      <c r="H10" s="58" t="s">
        <v>83</v>
      </c>
      <c r="I10" s="57">
        <v>600</v>
      </c>
      <c r="J10" s="57">
        <f t="shared" si="0"/>
        <v>600</v>
      </c>
      <c r="K10" s="57">
        <f t="shared" ref="K10:K13" si="10">J10+C10</f>
        <v>704</v>
      </c>
      <c r="L10" s="58" t="s">
        <v>88</v>
      </c>
      <c r="M10" s="59" t="str">
        <f t="shared" si="2"/>
        <v>q</v>
      </c>
      <c r="O10" s="72"/>
    </row>
    <row r="11" spans="1:20" ht="16.8" x14ac:dyDescent="0.3">
      <c r="A11" s="146" t="s">
        <v>108</v>
      </c>
      <c r="B11" s="62" t="s">
        <v>122</v>
      </c>
      <c r="C11" s="63"/>
      <c r="D11" s="57">
        <v>18</v>
      </c>
      <c r="E11" s="58" t="s">
        <v>83</v>
      </c>
      <c r="F11" s="58" t="s">
        <v>83</v>
      </c>
      <c r="G11" s="58" t="s">
        <v>83</v>
      </c>
      <c r="H11" s="58" t="s">
        <v>83</v>
      </c>
      <c r="I11" s="57">
        <v>10</v>
      </c>
      <c r="J11" s="57">
        <f t="shared" si="0"/>
        <v>10</v>
      </c>
      <c r="K11" s="57">
        <f t="shared" si="10"/>
        <v>10</v>
      </c>
      <c r="L11" s="58" t="s">
        <v>83</v>
      </c>
      <c r="M11" s="59" t="str">
        <f t="shared" si="2"/>
        <v/>
      </c>
      <c r="O11" s="72"/>
    </row>
    <row r="12" spans="1:20" ht="16.8" x14ac:dyDescent="0.3">
      <c r="A12" s="146" t="s">
        <v>108</v>
      </c>
      <c r="B12" s="62"/>
      <c r="C12" s="63"/>
      <c r="D12" s="57">
        <v>18</v>
      </c>
      <c r="E12" s="58" t="s">
        <v>83</v>
      </c>
      <c r="F12" s="58" t="s">
        <v>83</v>
      </c>
      <c r="G12" s="58" t="s">
        <v>83</v>
      </c>
      <c r="H12" s="58" t="s">
        <v>83</v>
      </c>
      <c r="I12" s="57"/>
      <c r="J12" s="57">
        <f t="shared" si="0"/>
        <v>0</v>
      </c>
      <c r="K12" s="57">
        <f t="shared" ref="K12" si="11">J12+C12</f>
        <v>0</v>
      </c>
      <c r="L12" s="58" t="s">
        <v>83</v>
      </c>
      <c r="M12" s="59" t="str">
        <f t="shared" si="2"/>
        <v/>
      </c>
      <c r="O12" s="72"/>
    </row>
    <row r="13" spans="1:20" ht="16.8" x14ac:dyDescent="0.3">
      <c r="A13" s="65" t="s">
        <v>110</v>
      </c>
      <c r="B13" s="62" t="s">
        <v>155</v>
      </c>
      <c r="C13" s="63">
        <v>104</v>
      </c>
      <c r="D13" s="57">
        <v>18</v>
      </c>
      <c r="E13" s="58" t="s">
        <v>88</v>
      </c>
      <c r="F13" s="58" t="s">
        <v>83</v>
      </c>
      <c r="G13" s="58" t="s">
        <v>83</v>
      </c>
      <c r="H13" s="58" t="s">
        <v>83</v>
      </c>
      <c r="I13" s="57"/>
      <c r="J13" s="57">
        <f t="shared" si="0"/>
        <v>18</v>
      </c>
      <c r="K13" s="57">
        <f t="shared" si="10"/>
        <v>122</v>
      </c>
      <c r="L13" s="58" t="s">
        <v>88</v>
      </c>
      <c r="M13" s="59" t="str">
        <f t="shared" si="2"/>
        <v>þ</v>
      </c>
      <c r="O13" s="72"/>
    </row>
    <row r="14" spans="1:20" ht="16.8" x14ac:dyDescent="0.3">
      <c r="A14" s="65" t="s">
        <v>110</v>
      </c>
      <c r="B14" s="62" t="s">
        <v>139</v>
      </c>
      <c r="C14" s="63">
        <v>100</v>
      </c>
      <c r="D14" s="57">
        <v>18</v>
      </c>
      <c r="E14" s="58" t="s">
        <v>88</v>
      </c>
      <c r="F14" s="58" t="s">
        <v>83</v>
      </c>
      <c r="G14" s="58" t="s">
        <v>83</v>
      </c>
      <c r="H14" s="58" t="s">
        <v>83</v>
      </c>
      <c r="I14" s="57"/>
      <c r="J14" s="57">
        <f t="shared" si="0"/>
        <v>18</v>
      </c>
      <c r="K14" s="57">
        <f t="shared" ref="K14" si="12">J14+C14</f>
        <v>118</v>
      </c>
      <c r="L14" s="58" t="s">
        <v>88</v>
      </c>
      <c r="M14" s="59" t="str">
        <f t="shared" si="2"/>
        <v>þ</v>
      </c>
      <c r="O14" s="72"/>
    </row>
    <row r="15" spans="1:20" ht="16.8" x14ac:dyDescent="0.3">
      <c r="A15" s="65" t="s">
        <v>110</v>
      </c>
      <c r="B15" s="62" t="s">
        <v>115</v>
      </c>
      <c r="C15" s="63"/>
      <c r="D15" s="57">
        <v>18</v>
      </c>
      <c r="E15" s="58" t="s">
        <v>83</v>
      </c>
      <c r="F15" s="58" t="s">
        <v>88</v>
      </c>
      <c r="G15" s="58" t="s">
        <v>83</v>
      </c>
      <c r="H15" s="58" t="s">
        <v>83</v>
      </c>
      <c r="I15" s="57"/>
      <c r="J15" s="57">
        <f t="shared" si="0"/>
        <v>180</v>
      </c>
      <c r="K15" s="57">
        <f t="shared" ref="K15" si="13">J15+C15</f>
        <v>180</v>
      </c>
      <c r="L15" s="58" t="s">
        <v>83</v>
      </c>
      <c r="M15" s="59" t="str">
        <f t="shared" si="2"/>
        <v/>
      </c>
      <c r="O15" s="72"/>
    </row>
    <row r="16" spans="1:20" x14ac:dyDescent="0.3">
      <c r="O16" s="43"/>
    </row>
    <row r="17" spans="1:15" ht="31.2" x14ac:dyDescent="0.3">
      <c r="A17" s="55" t="s">
        <v>74</v>
      </c>
      <c r="B17" s="61" t="s">
        <v>75</v>
      </c>
      <c r="C17" s="61" t="s">
        <v>76</v>
      </c>
      <c r="D17" s="55" t="s">
        <v>77</v>
      </c>
      <c r="E17" s="55" t="s">
        <v>97</v>
      </c>
      <c r="F17" s="55" t="s">
        <v>96</v>
      </c>
      <c r="G17" s="55" t="s">
        <v>95</v>
      </c>
      <c r="H17" s="55" t="s">
        <v>94</v>
      </c>
      <c r="I17" s="55" t="s">
        <v>98</v>
      </c>
      <c r="J17" s="55" t="s">
        <v>78</v>
      </c>
      <c r="K17" s="55" t="s">
        <v>79</v>
      </c>
      <c r="L17" s="55" t="s">
        <v>80</v>
      </c>
      <c r="M17" s="55" t="s">
        <v>81</v>
      </c>
      <c r="O17" s="181"/>
    </row>
    <row r="18" spans="1:15" ht="16.8" x14ac:dyDescent="0.3">
      <c r="A18" s="64" t="s">
        <v>120</v>
      </c>
      <c r="B18" s="62" t="s">
        <v>121</v>
      </c>
      <c r="C18" s="63">
        <v>4</v>
      </c>
      <c r="D18" s="57">
        <v>20</v>
      </c>
      <c r="E18" s="58" t="s">
        <v>83</v>
      </c>
      <c r="F18" s="58" t="s">
        <v>83</v>
      </c>
      <c r="G18" s="58" t="s">
        <v>83</v>
      </c>
      <c r="H18" s="58" t="s">
        <v>88</v>
      </c>
      <c r="I18" s="57"/>
      <c r="J18" s="57">
        <f t="shared" ref="J18:J25" si="14">IF($E18="þ",$D18,IF($F18="þ",($D18*10),IF($G18="þ",($D18*100),IF($H18="þ",($D18*600),$I18))))</f>
        <v>12000</v>
      </c>
      <c r="K18" s="57">
        <f t="shared" ref="K18" si="15">J18+C18</f>
        <v>12004</v>
      </c>
      <c r="L18" s="58" t="s">
        <v>88</v>
      </c>
      <c r="M18" s="59" t="str">
        <f t="shared" ref="M18:M25" si="16">IF(C18="","",IF(K18&lt;=$P$1,"þ","q"))</f>
        <v>q</v>
      </c>
    </row>
    <row r="19" spans="1:15" ht="16.8" x14ac:dyDescent="0.3">
      <c r="A19" s="168" t="s">
        <v>142</v>
      </c>
      <c r="B19" s="62" t="s">
        <v>158</v>
      </c>
      <c r="C19" s="63">
        <v>104</v>
      </c>
      <c r="D19" s="57">
        <v>15</v>
      </c>
      <c r="E19" s="58" t="s">
        <v>83</v>
      </c>
      <c r="F19" s="58" t="s">
        <v>88</v>
      </c>
      <c r="G19" s="58" t="s">
        <v>83</v>
      </c>
      <c r="H19" s="58" t="s">
        <v>83</v>
      </c>
      <c r="I19" s="57"/>
      <c r="J19" s="57">
        <f t="shared" si="14"/>
        <v>150</v>
      </c>
      <c r="K19" s="57">
        <f t="shared" ref="K19" si="17">J19+C19</f>
        <v>254</v>
      </c>
      <c r="L19" s="58" t="s">
        <v>88</v>
      </c>
      <c r="M19" s="59" t="str">
        <f t="shared" si="16"/>
        <v>þ</v>
      </c>
    </row>
    <row r="20" spans="1:15" ht="16.8" x14ac:dyDescent="0.3">
      <c r="A20" s="168"/>
      <c r="B20" s="62"/>
      <c r="C20" s="63"/>
      <c r="D20" s="57"/>
      <c r="E20" s="58" t="s">
        <v>83</v>
      </c>
      <c r="F20" s="58" t="s">
        <v>83</v>
      </c>
      <c r="G20" s="58" t="s">
        <v>83</v>
      </c>
      <c r="H20" s="58" t="s">
        <v>83</v>
      </c>
      <c r="I20" s="57"/>
      <c r="J20" s="57">
        <f t="shared" si="14"/>
        <v>0</v>
      </c>
      <c r="K20" s="57">
        <f t="shared" ref="K20" si="18">J20+C20</f>
        <v>0</v>
      </c>
      <c r="L20" s="58" t="s">
        <v>83</v>
      </c>
      <c r="M20" s="59" t="str">
        <f t="shared" si="16"/>
        <v/>
      </c>
    </row>
    <row r="21" spans="1:15" ht="16.8" x14ac:dyDescent="0.3">
      <c r="A21" s="168"/>
      <c r="B21" s="62"/>
      <c r="C21" s="63"/>
      <c r="D21" s="57"/>
      <c r="E21" s="58" t="s">
        <v>83</v>
      </c>
      <c r="F21" s="58" t="s">
        <v>83</v>
      </c>
      <c r="G21" s="58" t="s">
        <v>83</v>
      </c>
      <c r="H21" s="58" t="s">
        <v>83</v>
      </c>
      <c r="I21" s="57"/>
      <c r="J21" s="57">
        <f t="shared" si="14"/>
        <v>0</v>
      </c>
      <c r="K21" s="57">
        <f t="shared" ref="K21:K22" si="19">J21+C21</f>
        <v>0</v>
      </c>
      <c r="L21" s="58" t="s">
        <v>83</v>
      </c>
      <c r="M21" s="59" t="str">
        <f t="shared" si="16"/>
        <v/>
      </c>
    </row>
    <row r="22" spans="1:15" ht="16.8" x14ac:dyDescent="0.3">
      <c r="A22" s="168"/>
      <c r="B22" s="62"/>
      <c r="C22" s="63"/>
      <c r="D22" s="57"/>
      <c r="E22" s="58" t="s">
        <v>83</v>
      </c>
      <c r="F22" s="58" t="s">
        <v>83</v>
      </c>
      <c r="G22" s="58" t="s">
        <v>83</v>
      </c>
      <c r="H22" s="58" t="s">
        <v>83</v>
      </c>
      <c r="I22" s="57"/>
      <c r="J22" s="57">
        <f t="shared" si="14"/>
        <v>0</v>
      </c>
      <c r="K22" s="57">
        <f t="shared" si="19"/>
        <v>0</v>
      </c>
      <c r="L22" s="58" t="s">
        <v>83</v>
      </c>
      <c r="M22" s="59" t="str">
        <f t="shared" si="16"/>
        <v/>
      </c>
    </row>
    <row r="23" spans="1:15" ht="16.8" x14ac:dyDescent="0.3">
      <c r="A23" s="168"/>
      <c r="B23" s="62"/>
      <c r="C23" s="63"/>
      <c r="D23" s="57"/>
      <c r="E23" s="58" t="s">
        <v>83</v>
      </c>
      <c r="F23" s="58" t="s">
        <v>83</v>
      </c>
      <c r="G23" s="58" t="s">
        <v>83</v>
      </c>
      <c r="H23" s="58" t="s">
        <v>83</v>
      </c>
      <c r="I23" s="57"/>
      <c r="J23" s="57">
        <f t="shared" si="14"/>
        <v>0</v>
      </c>
      <c r="K23" s="57">
        <f t="shared" ref="K23" si="20">J23+C23</f>
        <v>0</v>
      </c>
      <c r="L23" s="58" t="s">
        <v>83</v>
      </c>
      <c r="M23" s="59" t="str">
        <f t="shared" si="16"/>
        <v/>
      </c>
    </row>
    <row r="24" spans="1:15" ht="16.8" x14ac:dyDescent="0.3">
      <c r="A24" s="168"/>
      <c r="B24" s="62"/>
      <c r="C24" s="63"/>
      <c r="D24" s="57"/>
      <c r="E24" s="58" t="s">
        <v>83</v>
      </c>
      <c r="F24" s="58" t="s">
        <v>83</v>
      </c>
      <c r="G24" s="58" t="s">
        <v>83</v>
      </c>
      <c r="H24" s="58" t="s">
        <v>83</v>
      </c>
      <c r="I24" s="57"/>
      <c r="J24" s="57">
        <f t="shared" si="14"/>
        <v>0</v>
      </c>
      <c r="K24" s="57">
        <f t="shared" ref="K24" si="21">J24+C24</f>
        <v>0</v>
      </c>
      <c r="L24" s="58" t="s">
        <v>83</v>
      </c>
      <c r="M24" s="59" t="str">
        <f t="shared" si="16"/>
        <v/>
      </c>
    </row>
    <row r="25" spans="1:15" ht="16.8" x14ac:dyDescent="0.3">
      <c r="A25" s="168"/>
      <c r="B25" s="62"/>
      <c r="C25" s="63"/>
      <c r="D25" s="57"/>
      <c r="E25" s="58" t="s">
        <v>83</v>
      </c>
      <c r="F25" s="58" t="s">
        <v>83</v>
      </c>
      <c r="G25" s="58" t="s">
        <v>83</v>
      </c>
      <c r="H25" s="58" t="s">
        <v>83</v>
      </c>
      <c r="I25" s="57"/>
      <c r="J25" s="57">
        <f t="shared" si="14"/>
        <v>0</v>
      </c>
      <c r="K25" s="57">
        <f t="shared" ref="K25" si="22">J25+C25</f>
        <v>0</v>
      </c>
      <c r="L25" s="58" t="s">
        <v>83</v>
      </c>
      <c r="M25" s="59" t="str">
        <f t="shared" si="16"/>
        <v/>
      </c>
    </row>
  </sheetData>
  <sortState xmlns:xlrd2="http://schemas.microsoft.com/office/spreadsheetml/2017/richdata2" ref="A2:M16">
    <sortCondition ref="A2:A16"/>
    <sortCondition ref="C2:C16"/>
  </sortState>
  <conditionalFormatting sqref="M4 E19:E20 G19:H20 M18:M25">
    <cfRule type="cellIs" dxfId="492" priority="2267" stopIfTrue="1" operator="equal">
      <formula>"þ"</formula>
    </cfRule>
  </conditionalFormatting>
  <conditionalFormatting sqref="K4 K2">
    <cfRule type="cellIs" dxfId="491" priority="2266" operator="lessThan">
      <formula>$P$1</formula>
    </cfRule>
  </conditionalFormatting>
  <conditionalFormatting sqref="L16:M16">
    <cfRule type="cellIs" dxfId="490" priority="2265" stopIfTrue="1" operator="equal">
      <formula>"þ"</formula>
    </cfRule>
  </conditionalFormatting>
  <conditionalFormatting sqref="P1">
    <cfRule type="cellIs" dxfId="489" priority="2249" operator="equal">
      <formula>0</formula>
    </cfRule>
  </conditionalFormatting>
  <conditionalFormatting sqref="M8">
    <cfRule type="cellIs" dxfId="488" priority="2170" stopIfTrue="1" operator="equal">
      <formula>"þ"</formula>
    </cfRule>
  </conditionalFormatting>
  <conditionalFormatting sqref="M8">
    <cfRule type="cellIs" dxfId="487" priority="2169" stopIfTrue="1" operator="equal">
      <formula>"þ"</formula>
    </cfRule>
  </conditionalFormatting>
  <conditionalFormatting sqref="K8">
    <cfRule type="cellIs" dxfId="486" priority="2168" operator="lessThan">
      <formula>$P$1</formula>
    </cfRule>
  </conditionalFormatting>
  <conditionalFormatting sqref="E8 H8">
    <cfRule type="cellIs" dxfId="485" priority="2167" stopIfTrue="1" operator="equal">
      <formula>"þ"</formula>
    </cfRule>
  </conditionalFormatting>
  <conditionalFormatting sqref="E8 H8">
    <cfRule type="cellIs" dxfId="484" priority="2166" stopIfTrue="1" operator="equal">
      <formula>"þ"</formula>
    </cfRule>
  </conditionalFormatting>
  <conditionalFormatting sqref="G8">
    <cfRule type="cellIs" dxfId="483" priority="2165" stopIfTrue="1" operator="equal">
      <formula>"þ"</formula>
    </cfRule>
  </conditionalFormatting>
  <conditionalFormatting sqref="G8">
    <cfRule type="cellIs" dxfId="482" priority="2164" stopIfTrue="1" operator="equal">
      <formula>"þ"</formula>
    </cfRule>
  </conditionalFormatting>
  <conditionalFormatting sqref="H2">
    <cfRule type="cellIs" dxfId="481" priority="2163" stopIfTrue="1" operator="equal">
      <formula>"þ"</formula>
    </cfRule>
  </conditionalFormatting>
  <conditionalFormatting sqref="H2">
    <cfRule type="cellIs" dxfId="480" priority="2162" stopIfTrue="1" operator="equal">
      <formula>"þ"</formula>
    </cfRule>
  </conditionalFormatting>
  <conditionalFormatting sqref="F8">
    <cfRule type="cellIs" dxfId="479" priority="2160" stopIfTrue="1" operator="equal">
      <formula>"þ"</formula>
    </cfRule>
  </conditionalFormatting>
  <conditionalFormatting sqref="E2">
    <cfRule type="cellIs" dxfId="478" priority="2112" stopIfTrue="1" operator="equal">
      <formula>"þ"</formula>
    </cfRule>
  </conditionalFormatting>
  <conditionalFormatting sqref="G2">
    <cfRule type="cellIs" dxfId="477" priority="2111" stopIfTrue="1" operator="equal">
      <formula>"þ"</formula>
    </cfRule>
  </conditionalFormatting>
  <conditionalFormatting sqref="F2">
    <cfRule type="cellIs" dxfId="476" priority="2049" stopIfTrue="1" operator="equal">
      <formula>"þ"</formula>
    </cfRule>
  </conditionalFormatting>
  <conditionalFormatting sqref="T1">
    <cfRule type="cellIs" dxfId="475" priority="1845" operator="equal">
      <formula>0</formula>
    </cfRule>
  </conditionalFormatting>
  <conditionalFormatting sqref="R1">
    <cfRule type="cellIs" dxfId="474" priority="1847" operator="equal">
      <formula>0</formula>
    </cfRule>
  </conditionalFormatting>
  <conditionalFormatting sqref="K19">
    <cfRule type="cellIs" dxfId="473" priority="1530" operator="lessThan">
      <formula>$P$1</formula>
    </cfRule>
  </conditionalFormatting>
  <conditionalFormatting sqref="K19">
    <cfRule type="cellIs" dxfId="472" priority="1528" operator="lessThan">
      <formula>$P$1</formula>
    </cfRule>
  </conditionalFormatting>
  <conditionalFormatting sqref="K19">
    <cfRule type="cellIs" dxfId="471" priority="1526" operator="lessThan">
      <formula>$P$1</formula>
    </cfRule>
  </conditionalFormatting>
  <conditionalFormatting sqref="K19">
    <cfRule type="cellIs" dxfId="470" priority="1524" operator="lessThan">
      <formula>$P$1</formula>
    </cfRule>
  </conditionalFormatting>
  <conditionalFormatting sqref="E19 H19">
    <cfRule type="cellIs" dxfId="469" priority="1523" stopIfTrue="1" operator="equal">
      <formula>"þ"</formula>
    </cfRule>
  </conditionalFormatting>
  <conditionalFormatting sqref="E19 H19">
    <cfRule type="cellIs" dxfId="468" priority="1522" stopIfTrue="1" operator="equal">
      <formula>"þ"</formula>
    </cfRule>
  </conditionalFormatting>
  <conditionalFormatting sqref="G19">
    <cfRule type="cellIs" dxfId="467" priority="1521" stopIfTrue="1" operator="equal">
      <formula>"þ"</formula>
    </cfRule>
  </conditionalFormatting>
  <conditionalFormatting sqref="G19">
    <cfRule type="cellIs" dxfId="466" priority="1520" stopIfTrue="1" operator="equal">
      <formula>"þ"</formula>
    </cfRule>
  </conditionalFormatting>
  <conditionalFormatting sqref="E19">
    <cfRule type="cellIs" dxfId="465" priority="1519" stopIfTrue="1" operator="equal">
      <formula>"þ"</formula>
    </cfRule>
  </conditionalFormatting>
  <conditionalFormatting sqref="E19">
    <cfRule type="cellIs" dxfId="464" priority="1518" stopIfTrue="1" operator="equal">
      <formula>"þ"</formula>
    </cfRule>
  </conditionalFormatting>
  <conditionalFormatting sqref="E19">
    <cfRule type="cellIs" dxfId="463" priority="1511" stopIfTrue="1" operator="equal">
      <formula>"þ"</formula>
    </cfRule>
  </conditionalFormatting>
  <conditionalFormatting sqref="E19">
    <cfRule type="cellIs" dxfId="462" priority="1510" stopIfTrue="1" operator="equal">
      <formula>"þ"</formula>
    </cfRule>
  </conditionalFormatting>
  <conditionalFormatting sqref="G3">
    <cfRule type="cellIs" dxfId="461" priority="1450" stopIfTrue="1" operator="equal">
      <formula>"þ"</formula>
    </cfRule>
  </conditionalFormatting>
  <conditionalFormatting sqref="M3">
    <cfRule type="cellIs" dxfId="460" priority="1456" stopIfTrue="1" operator="equal">
      <formula>"þ"</formula>
    </cfRule>
  </conditionalFormatting>
  <conditionalFormatting sqref="K3">
    <cfRule type="cellIs" dxfId="459" priority="1455" operator="lessThan">
      <formula>$P$1</formula>
    </cfRule>
  </conditionalFormatting>
  <conditionalFormatting sqref="G3">
    <cfRule type="cellIs" dxfId="458" priority="1447" stopIfTrue="1" operator="equal">
      <formula>"þ"</formula>
    </cfRule>
  </conditionalFormatting>
  <conditionalFormatting sqref="K20">
    <cfRule type="cellIs" dxfId="457" priority="1381" operator="lessThan">
      <formula>$P$1</formula>
    </cfRule>
  </conditionalFormatting>
  <conditionalFormatting sqref="K20">
    <cfRule type="cellIs" dxfId="456" priority="1379" operator="lessThan">
      <formula>$P$1</formula>
    </cfRule>
  </conditionalFormatting>
  <conditionalFormatting sqref="K20">
    <cfRule type="cellIs" dxfId="455" priority="1377" operator="lessThan">
      <formula>$P$1</formula>
    </cfRule>
  </conditionalFormatting>
  <conditionalFormatting sqref="K20">
    <cfRule type="cellIs" dxfId="454" priority="1375" operator="lessThan">
      <formula>$P$1</formula>
    </cfRule>
  </conditionalFormatting>
  <conditionalFormatting sqref="E20 H20">
    <cfRule type="cellIs" dxfId="453" priority="1374" stopIfTrue="1" operator="equal">
      <formula>"þ"</formula>
    </cfRule>
  </conditionalFormatting>
  <conditionalFormatting sqref="E20 H20">
    <cfRule type="cellIs" dxfId="452" priority="1373" stopIfTrue="1" operator="equal">
      <formula>"þ"</formula>
    </cfRule>
  </conditionalFormatting>
  <conditionalFormatting sqref="G20">
    <cfRule type="cellIs" dxfId="451" priority="1372" stopIfTrue="1" operator="equal">
      <formula>"þ"</formula>
    </cfRule>
  </conditionalFormatting>
  <conditionalFormatting sqref="G20">
    <cfRule type="cellIs" dxfId="450" priority="1371" stopIfTrue="1" operator="equal">
      <formula>"þ"</formula>
    </cfRule>
  </conditionalFormatting>
  <conditionalFormatting sqref="E20">
    <cfRule type="cellIs" dxfId="449" priority="1370" stopIfTrue="1" operator="equal">
      <formula>"þ"</formula>
    </cfRule>
  </conditionalFormatting>
  <conditionalFormatting sqref="E20">
    <cfRule type="cellIs" dxfId="448" priority="1369" stopIfTrue="1" operator="equal">
      <formula>"þ"</formula>
    </cfRule>
  </conditionalFormatting>
  <conditionalFormatting sqref="E20">
    <cfRule type="cellIs" dxfId="447" priority="1362" stopIfTrue="1" operator="equal">
      <formula>"þ"</formula>
    </cfRule>
  </conditionalFormatting>
  <conditionalFormatting sqref="E20">
    <cfRule type="cellIs" dxfId="446" priority="1361" stopIfTrue="1" operator="equal">
      <formula>"þ"</formula>
    </cfRule>
  </conditionalFormatting>
  <conditionalFormatting sqref="E19">
    <cfRule type="cellIs" dxfId="445" priority="1207" stopIfTrue="1" operator="equal">
      <formula>"þ"</formula>
    </cfRule>
  </conditionalFormatting>
  <conditionalFormatting sqref="E19">
    <cfRule type="cellIs" dxfId="444" priority="1206" stopIfTrue="1" operator="equal">
      <formula>"þ"</formula>
    </cfRule>
  </conditionalFormatting>
  <conditionalFormatting sqref="E19">
    <cfRule type="cellIs" dxfId="443" priority="1203" stopIfTrue="1" operator="equal">
      <formula>"þ"</formula>
    </cfRule>
  </conditionalFormatting>
  <conditionalFormatting sqref="E19">
    <cfRule type="cellIs" dxfId="442" priority="1202" stopIfTrue="1" operator="equal">
      <formula>"þ"</formula>
    </cfRule>
  </conditionalFormatting>
  <conditionalFormatting sqref="E19">
    <cfRule type="cellIs" dxfId="441" priority="1201" stopIfTrue="1" operator="equal">
      <formula>"þ"</formula>
    </cfRule>
  </conditionalFormatting>
  <conditionalFormatting sqref="E19">
    <cfRule type="cellIs" dxfId="440" priority="1200" stopIfTrue="1" operator="equal">
      <formula>"þ"</formula>
    </cfRule>
  </conditionalFormatting>
  <conditionalFormatting sqref="E21:H22">
    <cfRule type="cellIs" dxfId="439" priority="1094" stopIfTrue="1" operator="equal">
      <formula>"þ"</formula>
    </cfRule>
  </conditionalFormatting>
  <conditionalFormatting sqref="K21:K22">
    <cfRule type="cellIs" dxfId="438" priority="1092" operator="lessThan">
      <formula>$P$1</formula>
    </cfRule>
  </conditionalFormatting>
  <conditionalFormatting sqref="K21:K22">
    <cfRule type="cellIs" dxfId="437" priority="1090" operator="lessThan">
      <formula>$P$1</formula>
    </cfRule>
  </conditionalFormatting>
  <conditionalFormatting sqref="K21:K22">
    <cfRule type="cellIs" dxfId="436" priority="1088" operator="lessThan">
      <formula>$P$1</formula>
    </cfRule>
  </conditionalFormatting>
  <conditionalFormatting sqref="K21:K22">
    <cfRule type="cellIs" dxfId="435" priority="1086" operator="lessThan">
      <formula>$P$1</formula>
    </cfRule>
  </conditionalFormatting>
  <conditionalFormatting sqref="E21:E22 H21:H22">
    <cfRule type="cellIs" dxfId="434" priority="1085" stopIfTrue="1" operator="equal">
      <formula>"þ"</formula>
    </cfRule>
  </conditionalFormatting>
  <conditionalFormatting sqref="E21:E22 H21:H22">
    <cfRule type="cellIs" dxfId="433" priority="1084" stopIfTrue="1" operator="equal">
      <formula>"þ"</formula>
    </cfRule>
  </conditionalFormatting>
  <conditionalFormatting sqref="G21:G22">
    <cfRule type="cellIs" dxfId="432" priority="1083" stopIfTrue="1" operator="equal">
      <formula>"þ"</formula>
    </cfRule>
  </conditionalFormatting>
  <conditionalFormatting sqref="G21:G22">
    <cfRule type="cellIs" dxfId="431" priority="1082" stopIfTrue="1" operator="equal">
      <formula>"þ"</formula>
    </cfRule>
  </conditionalFormatting>
  <conditionalFormatting sqref="E21:E22">
    <cfRule type="cellIs" dxfId="430" priority="1081" stopIfTrue="1" operator="equal">
      <formula>"þ"</formula>
    </cfRule>
  </conditionalFormatting>
  <conditionalFormatting sqref="E21:E22">
    <cfRule type="cellIs" dxfId="429" priority="1080" stopIfTrue="1" operator="equal">
      <formula>"þ"</formula>
    </cfRule>
  </conditionalFormatting>
  <conditionalFormatting sqref="F21:F22">
    <cfRule type="cellIs" dxfId="428" priority="1077" stopIfTrue="1" operator="equal">
      <formula>"þ"</formula>
    </cfRule>
  </conditionalFormatting>
  <conditionalFormatting sqref="F21:F22">
    <cfRule type="cellIs" dxfId="427" priority="1076" stopIfTrue="1" operator="equal">
      <formula>"þ"</formula>
    </cfRule>
  </conditionalFormatting>
  <conditionalFormatting sqref="F21:F22">
    <cfRule type="cellIs" dxfId="426" priority="1075" stopIfTrue="1" operator="equal">
      <formula>"þ"</formula>
    </cfRule>
  </conditionalFormatting>
  <conditionalFormatting sqref="F21:F22">
    <cfRule type="cellIs" dxfId="425" priority="1074" stopIfTrue="1" operator="equal">
      <formula>"þ"</formula>
    </cfRule>
  </conditionalFormatting>
  <conditionalFormatting sqref="E21:E22">
    <cfRule type="cellIs" dxfId="424" priority="1073" stopIfTrue="1" operator="equal">
      <formula>"þ"</formula>
    </cfRule>
  </conditionalFormatting>
  <conditionalFormatting sqref="E21:E22">
    <cfRule type="cellIs" dxfId="423" priority="1072" stopIfTrue="1" operator="equal">
      <formula>"þ"</formula>
    </cfRule>
  </conditionalFormatting>
  <conditionalFormatting sqref="E20">
    <cfRule type="cellIs" dxfId="422" priority="1069" stopIfTrue="1" operator="equal">
      <formula>"þ"</formula>
    </cfRule>
  </conditionalFormatting>
  <conditionalFormatting sqref="E20">
    <cfRule type="cellIs" dxfId="421" priority="1068" stopIfTrue="1" operator="equal">
      <formula>"þ"</formula>
    </cfRule>
  </conditionalFormatting>
  <conditionalFormatting sqref="E20">
    <cfRule type="cellIs" dxfId="420" priority="1067" stopIfTrue="1" operator="equal">
      <formula>"þ"</formula>
    </cfRule>
  </conditionalFormatting>
  <conditionalFormatting sqref="E20">
    <cfRule type="cellIs" dxfId="419" priority="1066" stopIfTrue="1" operator="equal">
      <formula>"þ"</formula>
    </cfRule>
  </conditionalFormatting>
  <conditionalFormatting sqref="F21:F22">
    <cfRule type="cellIs" dxfId="418" priority="1065" stopIfTrue="1" operator="equal">
      <formula>"þ"</formula>
    </cfRule>
  </conditionalFormatting>
  <conditionalFormatting sqref="F21:F22">
    <cfRule type="cellIs" dxfId="417" priority="1064" stopIfTrue="1" operator="equal">
      <formula>"þ"</formula>
    </cfRule>
  </conditionalFormatting>
  <conditionalFormatting sqref="E21:E22">
    <cfRule type="cellIs" dxfId="416" priority="1063" stopIfTrue="1" operator="equal">
      <formula>"þ"</formula>
    </cfRule>
  </conditionalFormatting>
  <conditionalFormatting sqref="E21:E22">
    <cfRule type="cellIs" dxfId="415" priority="1062" stopIfTrue="1" operator="equal">
      <formula>"þ"</formula>
    </cfRule>
  </conditionalFormatting>
  <conditionalFormatting sqref="E21:E22">
    <cfRule type="cellIs" dxfId="414" priority="1061" stopIfTrue="1" operator="equal">
      <formula>"þ"</formula>
    </cfRule>
  </conditionalFormatting>
  <conditionalFormatting sqref="E21:E22">
    <cfRule type="cellIs" dxfId="413" priority="1060" stopIfTrue="1" operator="equal">
      <formula>"þ"</formula>
    </cfRule>
  </conditionalFormatting>
  <conditionalFormatting sqref="H3">
    <cfRule type="cellIs" dxfId="412" priority="1051" stopIfTrue="1" operator="equal">
      <formula>"þ"</formula>
    </cfRule>
  </conditionalFormatting>
  <conditionalFormatting sqref="F3">
    <cfRule type="cellIs" dxfId="411" priority="1050" stopIfTrue="1" operator="equal">
      <formula>"þ"</formula>
    </cfRule>
  </conditionalFormatting>
  <conditionalFormatting sqref="F3">
    <cfRule type="cellIs" dxfId="410" priority="1049" stopIfTrue="1" operator="equal">
      <formula>"þ"</formula>
    </cfRule>
  </conditionalFormatting>
  <conditionalFormatting sqref="L23">
    <cfRule type="cellIs" dxfId="409" priority="1008" stopIfTrue="1" operator="equal">
      <formula>"þ"</formula>
    </cfRule>
  </conditionalFormatting>
  <conditionalFormatting sqref="L23">
    <cfRule type="cellIs" dxfId="408" priority="1007" stopIfTrue="1" operator="equal">
      <formula>"þ"</formula>
    </cfRule>
  </conditionalFormatting>
  <conditionalFormatting sqref="L21:L22">
    <cfRule type="cellIs" dxfId="407" priority="1037" stopIfTrue="1" operator="equal">
      <formula>"þ"</formula>
    </cfRule>
  </conditionalFormatting>
  <conditionalFormatting sqref="L21:L22">
    <cfRule type="cellIs" dxfId="406" priority="1036" stopIfTrue="1" operator="equal">
      <formula>"þ"</formula>
    </cfRule>
  </conditionalFormatting>
  <conditionalFormatting sqref="E23:H23">
    <cfRule type="cellIs" dxfId="405" priority="1035" stopIfTrue="1" operator="equal">
      <formula>"þ"</formula>
    </cfRule>
  </conditionalFormatting>
  <conditionalFormatting sqref="K23">
    <cfRule type="cellIs" dxfId="404" priority="1033" operator="lessThan">
      <formula>$P$1</formula>
    </cfRule>
  </conditionalFormatting>
  <conditionalFormatting sqref="K23">
    <cfRule type="cellIs" dxfId="403" priority="1031" operator="lessThan">
      <formula>$P$1</formula>
    </cfRule>
  </conditionalFormatting>
  <conditionalFormatting sqref="K23">
    <cfRule type="cellIs" dxfId="402" priority="1029" operator="lessThan">
      <formula>$P$1</formula>
    </cfRule>
  </conditionalFormatting>
  <conditionalFormatting sqref="K23">
    <cfRule type="cellIs" dxfId="401" priority="1027" operator="lessThan">
      <formula>$P$1</formula>
    </cfRule>
  </conditionalFormatting>
  <conditionalFormatting sqref="E23 H23">
    <cfRule type="cellIs" dxfId="400" priority="1026" stopIfTrue="1" operator="equal">
      <formula>"þ"</formula>
    </cfRule>
  </conditionalFormatting>
  <conditionalFormatting sqref="E23 H23">
    <cfRule type="cellIs" dxfId="399" priority="1025" stopIfTrue="1" operator="equal">
      <formula>"þ"</formula>
    </cfRule>
  </conditionalFormatting>
  <conditionalFormatting sqref="G23">
    <cfRule type="cellIs" dxfId="398" priority="1024" stopIfTrue="1" operator="equal">
      <formula>"þ"</formula>
    </cfRule>
  </conditionalFormatting>
  <conditionalFormatting sqref="G23">
    <cfRule type="cellIs" dxfId="397" priority="1023" stopIfTrue="1" operator="equal">
      <formula>"þ"</formula>
    </cfRule>
  </conditionalFormatting>
  <conditionalFormatting sqref="E23">
    <cfRule type="cellIs" dxfId="396" priority="1022" stopIfTrue="1" operator="equal">
      <formula>"þ"</formula>
    </cfRule>
  </conditionalFormatting>
  <conditionalFormatting sqref="E23">
    <cfRule type="cellIs" dxfId="395" priority="1021" stopIfTrue="1" operator="equal">
      <formula>"þ"</formula>
    </cfRule>
  </conditionalFormatting>
  <conditionalFormatting sqref="F23">
    <cfRule type="cellIs" dxfId="394" priority="1020" stopIfTrue="1" operator="equal">
      <formula>"þ"</formula>
    </cfRule>
  </conditionalFormatting>
  <conditionalFormatting sqref="F23">
    <cfRule type="cellIs" dxfId="393" priority="1019" stopIfTrue="1" operator="equal">
      <formula>"þ"</formula>
    </cfRule>
  </conditionalFormatting>
  <conditionalFormatting sqref="F23">
    <cfRule type="cellIs" dxfId="392" priority="1018" stopIfTrue="1" operator="equal">
      <formula>"þ"</formula>
    </cfRule>
  </conditionalFormatting>
  <conditionalFormatting sqref="F23">
    <cfRule type="cellIs" dxfId="391" priority="1017" stopIfTrue="1" operator="equal">
      <formula>"þ"</formula>
    </cfRule>
  </conditionalFormatting>
  <conditionalFormatting sqref="E23">
    <cfRule type="cellIs" dxfId="390" priority="1016" stopIfTrue="1" operator="equal">
      <formula>"þ"</formula>
    </cfRule>
  </conditionalFormatting>
  <conditionalFormatting sqref="E23">
    <cfRule type="cellIs" dxfId="389" priority="1015" stopIfTrue="1" operator="equal">
      <formula>"þ"</formula>
    </cfRule>
  </conditionalFormatting>
  <conditionalFormatting sqref="F23">
    <cfRule type="cellIs" dxfId="388" priority="1014" stopIfTrue="1" operator="equal">
      <formula>"þ"</formula>
    </cfRule>
  </conditionalFormatting>
  <conditionalFormatting sqref="F23">
    <cfRule type="cellIs" dxfId="387" priority="1013" stopIfTrue="1" operator="equal">
      <formula>"þ"</formula>
    </cfRule>
  </conditionalFormatting>
  <conditionalFormatting sqref="E23">
    <cfRule type="cellIs" dxfId="386" priority="1012" stopIfTrue="1" operator="equal">
      <formula>"þ"</formula>
    </cfRule>
  </conditionalFormatting>
  <conditionalFormatting sqref="E23">
    <cfRule type="cellIs" dxfId="385" priority="1011" stopIfTrue="1" operator="equal">
      <formula>"þ"</formula>
    </cfRule>
  </conditionalFormatting>
  <conditionalFormatting sqref="E23">
    <cfRule type="cellIs" dxfId="384" priority="1010" stopIfTrue="1" operator="equal">
      <formula>"þ"</formula>
    </cfRule>
  </conditionalFormatting>
  <conditionalFormatting sqref="E23">
    <cfRule type="cellIs" dxfId="383" priority="1009" stopIfTrue="1" operator="equal">
      <formula>"þ"</formula>
    </cfRule>
  </conditionalFormatting>
  <conditionalFormatting sqref="G4">
    <cfRule type="cellIs" dxfId="382" priority="848" stopIfTrue="1" operator="equal">
      <formula>"þ"</formula>
    </cfRule>
  </conditionalFormatting>
  <conditionalFormatting sqref="G4">
    <cfRule type="cellIs" dxfId="381" priority="847" stopIfTrue="1" operator="equal">
      <formula>"þ"</formula>
    </cfRule>
  </conditionalFormatting>
  <conditionalFormatting sqref="G4">
    <cfRule type="cellIs" dxfId="380" priority="846" stopIfTrue="1" operator="equal">
      <formula>"þ"</formula>
    </cfRule>
  </conditionalFormatting>
  <conditionalFormatting sqref="G4">
    <cfRule type="cellIs" dxfId="379" priority="845" stopIfTrue="1" operator="equal">
      <formula>"þ"</formula>
    </cfRule>
  </conditionalFormatting>
  <conditionalFormatting sqref="G4">
    <cfRule type="cellIs" dxfId="378" priority="849" stopIfTrue="1" operator="equal">
      <formula>"þ"</formula>
    </cfRule>
  </conditionalFormatting>
  <conditionalFormatting sqref="H4">
    <cfRule type="cellIs" dxfId="377" priority="844" stopIfTrue="1" operator="equal">
      <formula>"þ"</formula>
    </cfRule>
  </conditionalFormatting>
  <conditionalFormatting sqref="H4">
    <cfRule type="cellIs" dxfId="376" priority="843" stopIfTrue="1" operator="equal">
      <formula>"þ"</formula>
    </cfRule>
  </conditionalFormatting>
  <conditionalFormatting sqref="G4">
    <cfRule type="cellIs" dxfId="375" priority="842" stopIfTrue="1" operator="equal">
      <formula>"þ"</formula>
    </cfRule>
  </conditionalFormatting>
  <conditionalFormatting sqref="G4">
    <cfRule type="cellIs" dxfId="374" priority="841" stopIfTrue="1" operator="equal">
      <formula>"þ"</formula>
    </cfRule>
  </conditionalFormatting>
  <conditionalFormatting sqref="G4">
    <cfRule type="cellIs" dxfId="373" priority="840" stopIfTrue="1" operator="equal">
      <formula>"þ"</formula>
    </cfRule>
  </conditionalFormatting>
  <conditionalFormatting sqref="E4">
    <cfRule type="cellIs" dxfId="372" priority="860" stopIfTrue="1" operator="equal">
      <formula>"þ"</formula>
    </cfRule>
  </conditionalFormatting>
  <conditionalFormatting sqref="E4">
    <cfRule type="cellIs" dxfId="371" priority="859" stopIfTrue="1" operator="equal">
      <formula>"þ"</formula>
    </cfRule>
  </conditionalFormatting>
  <conditionalFormatting sqref="E4">
    <cfRule type="cellIs" dxfId="370" priority="858" stopIfTrue="1" operator="equal">
      <formula>"þ"</formula>
    </cfRule>
  </conditionalFormatting>
  <conditionalFormatting sqref="E4">
    <cfRule type="cellIs" dxfId="369" priority="857" stopIfTrue="1" operator="equal">
      <formula>"þ"</formula>
    </cfRule>
  </conditionalFormatting>
  <conditionalFormatting sqref="G4">
    <cfRule type="cellIs" dxfId="368" priority="850" stopIfTrue="1" operator="equal">
      <formula>"þ"</formula>
    </cfRule>
  </conditionalFormatting>
  <conditionalFormatting sqref="G4">
    <cfRule type="cellIs" dxfId="367" priority="839" stopIfTrue="1" operator="equal">
      <formula>"þ"</formula>
    </cfRule>
  </conditionalFormatting>
  <conditionalFormatting sqref="G4">
    <cfRule type="cellIs" dxfId="366" priority="838" stopIfTrue="1" operator="equal">
      <formula>"þ"</formula>
    </cfRule>
  </conditionalFormatting>
  <conditionalFormatting sqref="G4">
    <cfRule type="cellIs" dxfId="365" priority="837" stopIfTrue="1" operator="equal">
      <formula>"þ"</formula>
    </cfRule>
  </conditionalFormatting>
  <conditionalFormatting sqref="H4">
    <cfRule type="cellIs" dxfId="364" priority="836" stopIfTrue="1" operator="equal">
      <formula>"þ"</formula>
    </cfRule>
  </conditionalFormatting>
  <conditionalFormatting sqref="H4">
    <cfRule type="cellIs" dxfId="363" priority="835" stopIfTrue="1" operator="equal">
      <formula>"þ"</formula>
    </cfRule>
  </conditionalFormatting>
  <conditionalFormatting sqref="H4">
    <cfRule type="cellIs" dxfId="362" priority="834" stopIfTrue="1" operator="equal">
      <formula>"þ"</formula>
    </cfRule>
  </conditionalFormatting>
  <conditionalFormatting sqref="H4">
    <cfRule type="cellIs" dxfId="361" priority="833" stopIfTrue="1" operator="equal">
      <formula>"þ"</formula>
    </cfRule>
  </conditionalFormatting>
  <conditionalFormatting sqref="H4">
    <cfRule type="cellIs" dxfId="360" priority="832" stopIfTrue="1" operator="equal">
      <formula>"þ"</formula>
    </cfRule>
  </conditionalFormatting>
  <conditionalFormatting sqref="H4">
    <cfRule type="cellIs" dxfId="359" priority="831" stopIfTrue="1" operator="equal">
      <formula>"þ"</formula>
    </cfRule>
  </conditionalFormatting>
  <conditionalFormatting sqref="M5">
    <cfRule type="cellIs" dxfId="358" priority="830" stopIfTrue="1" operator="equal">
      <formula>"þ"</formula>
    </cfRule>
  </conditionalFormatting>
  <conditionalFormatting sqref="K5">
    <cfRule type="cellIs" dxfId="357" priority="829" operator="lessThan">
      <formula>$P$1</formula>
    </cfRule>
  </conditionalFormatting>
  <conditionalFormatting sqref="G5">
    <cfRule type="cellIs" dxfId="356" priority="814" stopIfTrue="1" operator="equal">
      <formula>"þ"</formula>
    </cfRule>
  </conditionalFormatting>
  <conditionalFormatting sqref="G5">
    <cfRule type="cellIs" dxfId="355" priority="813" stopIfTrue="1" operator="equal">
      <formula>"þ"</formula>
    </cfRule>
  </conditionalFormatting>
  <conditionalFormatting sqref="G5">
    <cfRule type="cellIs" dxfId="354" priority="812" stopIfTrue="1" operator="equal">
      <formula>"þ"</formula>
    </cfRule>
  </conditionalFormatting>
  <conditionalFormatting sqref="G5">
    <cfRule type="cellIs" dxfId="353" priority="811" stopIfTrue="1" operator="equal">
      <formula>"þ"</formula>
    </cfRule>
  </conditionalFormatting>
  <conditionalFormatting sqref="G5">
    <cfRule type="cellIs" dxfId="352" priority="815" stopIfTrue="1" operator="equal">
      <formula>"þ"</formula>
    </cfRule>
  </conditionalFormatting>
  <conditionalFormatting sqref="H5">
    <cfRule type="cellIs" dxfId="351" priority="810" stopIfTrue="1" operator="equal">
      <formula>"þ"</formula>
    </cfRule>
  </conditionalFormatting>
  <conditionalFormatting sqref="H5">
    <cfRule type="cellIs" dxfId="350" priority="809" stopIfTrue="1" operator="equal">
      <formula>"þ"</formula>
    </cfRule>
  </conditionalFormatting>
  <conditionalFormatting sqref="G5">
    <cfRule type="cellIs" dxfId="349" priority="808" stopIfTrue="1" operator="equal">
      <formula>"þ"</formula>
    </cfRule>
  </conditionalFormatting>
  <conditionalFormatting sqref="G5">
    <cfRule type="cellIs" dxfId="348" priority="807" stopIfTrue="1" operator="equal">
      <formula>"þ"</formula>
    </cfRule>
  </conditionalFormatting>
  <conditionalFormatting sqref="G5">
    <cfRule type="cellIs" dxfId="347" priority="806" stopIfTrue="1" operator="equal">
      <formula>"þ"</formula>
    </cfRule>
  </conditionalFormatting>
  <conditionalFormatting sqref="G5">
    <cfRule type="cellIs" dxfId="346" priority="816" stopIfTrue="1" operator="equal">
      <formula>"þ"</formula>
    </cfRule>
  </conditionalFormatting>
  <conditionalFormatting sqref="G5">
    <cfRule type="cellIs" dxfId="345" priority="805" stopIfTrue="1" operator="equal">
      <formula>"þ"</formula>
    </cfRule>
  </conditionalFormatting>
  <conditionalFormatting sqref="G5">
    <cfRule type="cellIs" dxfId="344" priority="804" stopIfTrue="1" operator="equal">
      <formula>"þ"</formula>
    </cfRule>
  </conditionalFormatting>
  <conditionalFormatting sqref="G5">
    <cfRule type="cellIs" dxfId="343" priority="803" stopIfTrue="1" operator="equal">
      <formula>"þ"</formula>
    </cfRule>
  </conditionalFormatting>
  <conditionalFormatting sqref="H5">
    <cfRule type="cellIs" dxfId="342" priority="802" stopIfTrue="1" operator="equal">
      <formula>"þ"</formula>
    </cfRule>
  </conditionalFormatting>
  <conditionalFormatting sqref="H5">
    <cfRule type="cellIs" dxfId="341" priority="801" stopIfTrue="1" operator="equal">
      <formula>"þ"</formula>
    </cfRule>
  </conditionalFormatting>
  <conditionalFormatting sqref="H5">
    <cfRule type="cellIs" dxfId="340" priority="800" stopIfTrue="1" operator="equal">
      <formula>"þ"</formula>
    </cfRule>
  </conditionalFormatting>
  <conditionalFormatting sqref="H5">
    <cfRule type="cellIs" dxfId="339" priority="799" stopIfTrue="1" operator="equal">
      <formula>"þ"</formula>
    </cfRule>
  </conditionalFormatting>
  <conditionalFormatting sqref="H5">
    <cfRule type="cellIs" dxfId="338" priority="798" stopIfTrue="1" operator="equal">
      <formula>"þ"</formula>
    </cfRule>
  </conditionalFormatting>
  <conditionalFormatting sqref="H5">
    <cfRule type="cellIs" dxfId="337" priority="797" stopIfTrue="1" operator="equal">
      <formula>"þ"</formula>
    </cfRule>
  </conditionalFormatting>
  <conditionalFormatting sqref="M10">
    <cfRule type="cellIs" dxfId="336" priority="796" stopIfTrue="1" operator="equal">
      <formula>"þ"</formula>
    </cfRule>
  </conditionalFormatting>
  <conditionalFormatting sqref="M10">
    <cfRule type="cellIs" dxfId="335" priority="795" stopIfTrue="1" operator="equal">
      <formula>"þ"</formula>
    </cfRule>
  </conditionalFormatting>
  <conditionalFormatting sqref="K10">
    <cfRule type="cellIs" dxfId="334" priority="794" operator="lessThan">
      <formula>$P$1</formula>
    </cfRule>
  </conditionalFormatting>
  <conditionalFormatting sqref="H13">
    <cfRule type="cellIs" dxfId="333" priority="777" stopIfTrue="1" operator="equal">
      <formula>"þ"</formula>
    </cfRule>
  </conditionalFormatting>
  <conditionalFormatting sqref="H13">
    <cfRule type="cellIs" dxfId="332" priority="776" stopIfTrue="1" operator="equal">
      <formula>"þ"</formula>
    </cfRule>
  </conditionalFormatting>
  <conditionalFormatting sqref="M13">
    <cfRule type="cellIs" dxfId="331" priority="780" stopIfTrue="1" operator="equal">
      <formula>"þ"</formula>
    </cfRule>
  </conditionalFormatting>
  <conditionalFormatting sqref="M13">
    <cfRule type="cellIs" dxfId="330" priority="779" stopIfTrue="1" operator="equal">
      <formula>"þ"</formula>
    </cfRule>
  </conditionalFormatting>
  <conditionalFormatting sqref="K13">
    <cfRule type="cellIs" dxfId="329" priority="778" operator="lessThan">
      <formula>$P$1</formula>
    </cfRule>
  </conditionalFormatting>
  <conditionalFormatting sqref="F13">
    <cfRule type="cellIs" dxfId="328" priority="773" stopIfTrue="1" operator="equal">
      <formula>"þ"</formula>
    </cfRule>
  </conditionalFormatting>
  <conditionalFormatting sqref="M11">
    <cfRule type="cellIs" dxfId="327" priority="563" stopIfTrue="1" operator="equal">
      <formula>"þ"</formula>
    </cfRule>
  </conditionalFormatting>
  <conditionalFormatting sqref="M11">
    <cfRule type="cellIs" dxfId="326" priority="562" stopIfTrue="1" operator="equal">
      <formula>"þ"</formula>
    </cfRule>
  </conditionalFormatting>
  <conditionalFormatting sqref="K11">
    <cfRule type="cellIs" dxfId="325" priority="549" operator="lessThan">
      <formula>$P$1</formula>
    </cfRule>
  </conditionalFormatting>
  <conditionalFormatting sqref="L18">
    <cfRule type="cellIs" dxfId="324" priority="480" stopIfTrue="1" operator="equal">
      <formula>"þ"</formula>
    </cfRule>
  </conditionalFormatting>
  <conditionalFormatting sqref="L18">
    <cfRule type="cellIs" dxfId="323" priority="477" stopIfTrue="1" operator="equal">
      <formula>"þ"</formula>
    </cfRule>
  </conditionalFormatting>
  <conditionalFormatting sqref="L18">
    <cfRule type="cellIs" dxfId="322" priority="479" stopIfTrue="1" operator="equal">
      <formula>"þ"</formula>
    </cfRule>
  </conditionalFormatting>
  <conditionalFormatting sqref="L18">
    <cfRule type="cellIs" dxfId="321" priority="478" stopIfTrue="1" operator="equal">
      <formula>"þ"</formula>
    </cfRule>
  </conditionalFormatting>
  <conditionalFormatting sqref="K18">
    <cfRule type="cellIs" dxfId="320" priority="493" operator="lessThan">
      <formula>$P$1</formula>
    </cfRule>
  </conditionalFormatting>
  <conditionalFormatting sqref="K18">
    <cfRule type="cellIs" dxfId="319" priority="491" operator="lessThan">
      <formula>$P$1</formula>
    </cfRule>
  </conditionalFormatting>
  <conditionalFormatting sqref="K18">
    <cfRule type="cellIs" dxfId="318" priority="489" operator="lessThan">
      <formula>$P$1</formula>
    </cfRule>
  </conditionalFormatting>
  <conditionalFormatting sqref="K18">
    <cfRule type="cellIs" dxfId="317" priority="487" operator="lessThan">
      <formula>$P$1</formula>
    </cfRule>
  </conditionalFormatting>
  <conditionalFormatting sqref="M12">
    <cfRule type="cellIs" dxfId="316" priority="442" stopIfTrue="1" operator="equal">
      <formula>"þ"</formula>
    </cfRule>
  </conditionalFormatting>
  <conditionalFormatting sqref="M12">
    <cfRule type="cellIs" dxfId="315" priority="441" stopIfTrue="1" operator="equal">
      <formula>"þ"</formula>
    </cfRule>
  </conditionalFormatting>
  <conditionalFormatting sqref="L12">
    <cfRule type="cellIs" dxfId="314" priority="439" stopIfTrue="1" operator="equal">
      <formula>"þ"</formula>
    </cfRule>
  </conditionalFormatting>
  <conditionalFormatting sqref="L12">
    <cfRule type="cellIs" dxfId="313" priority="440" stopIfTrue="1" operator="equal">
      <formula>"þ"</formula>
    </cfRule>
  </conditionalFormatting>
  <conditionalFormatting sqref="K12">
    <cfRule type="cellIs" dxfId="312" priority="438" operator="lessThan">
      <formula>$P$1</formula>
    </cfRule>
  </conditionalFormatting>
  <conditionalFormatting sqref="E5">
    <cfRule type="cellIs" dxfId="311" priority="409" stopIfTrue="1" operator="equal">
      <formula>"þ"</formula>
    </cfRule>
  </conditionalFormatting>
  <conditionalFormatting sqref="E5">
    <cfRule type="cellIs" dxfId="310" priority="408" stopIfTrue="1" operator="equal">
      <formula>"þ"</formula>
    </cfRule>
  </conditionalFormatting>
  <conditionalFormatting sqref="E5">
    <cfRule type="cellIs" dxfId="309" priority="407" stopIfTrue="1" operator="equal">
      <formula>"þ"</formula>
    </cfRule>
  </conditionalFormatting>
  <conditionalFormatting sqref="E5">
    <cfRule type="cellIs" dxfId="308" priority="406" stopIfTrue="1" operator="equal">
      <formula>"þ"</formula>
    </cfRule>
  </conditionalFormatting>
  <conditionalFormatting sqref="E5">
    <cfRule type="cellIs" dxfId="307" priority="405" stopIfTrue="1" operator="equal">
      <formula>"þ"</formula>
    </cfRule>
  </conditionalFormatting>
  <conditionalFormatting sqref="E5">
    <cfRule type="cellIs" dxfId="306" priority="404" stopIfTrue="1" operator="equal">
      <formula>"þ"</formula>
    </cfRule>
  </conditionalFormatting>
  <conditionalFormatting sqref="E5">
    <cfRule type="cellIs" dxfId="305" priority="403" stopIfTrue="1" operator="equal">
      <formula>"þ"</formula>
    </cfRule>
  </conditionalFormatting>
  <conditionalFormatting sqref="E5">
    <cfRule type="cellIs" dxfId="304" priority="402" stopIfTrue="1" operator="equal">
      <formula>"þ"</formula>
    </cfRule>
  </conditionalFormatting>
  <conditionalFormatting sqref="L24">
    <cfRule type="cellIs" dxfId="303" priority="345" stopIfTrue="1" operator="equal">
      <formula>"þ"</formula>
    </cfRule>
  </conditionalFormatting>
  <conditionalFormatting sqref="L24">
    <cfRule type="cellIs" dxfId="302" priority="344" stopIfTrue="1" operator="equal">
      <formula>"þ"</formula>
    </cfRule>
  </conditionalFormatting>
  <conditionalFormatting sqref="E24:H24">
    <cfRule type="cellIs" dxfId="301" priority="372" stopIfTrue="1" operator="equal">
      <formula>"þ"</formula>
    </cfRule>
  </conditionalFormatting>
  <conditionalFormatting sqref="K24">
    <cfRule type="cellIs" dxfId="300" priority="370" operator="lessThan">
      <formula>$P$1</formula>
    </cfRule>
  </conditionalFormatting>
  <conditionalFormatting sqref="K24">
    <cfRule type="cellIs" dxfId="299" priority="368" operator="lessThan">
      <formula>$P$1</formula>
    </cfRule>
  </conditionalFormatting>
  <conditionalFormatting sqref="K24">
    <cfRule type="cellIs" dxfId="298" priority="366" operator="lessThan">
      <formula>$P$1</formula>
    </cfRule>
  </conditionalFormatting>
  <conditionalFormatting sqref="K24">
    <cfRule type="cellIs" dxfId="297" priority="364" operator="lessThan">
      <formula>$P$1</formula>
    </cfRule>
  </conditionalFormatting>
  <conditionalFormatting sqref="E24 H24">
    <cfRule type="cellIs" dxfId="296" priority="363" stopIfTrue="1" operator="equal">
      <formula>"þ"</formula>
    </cfRule>
  </conditionalFormatting>
  <conditionalFormatting sqref="E24 H24">
    <cfRule type="cellIs" dxfId="295" priority="362" stopIfTrue="1" operator="equal">
      <formula>"þ"</formula>
    </cfRule>
  </conditionalFormatting>
  <conditionalFormatting sqref="G24">
    <cfRule type="cellIs" dxfId="294" priority="361" stopIfTrue="1" operator="equal">
      <formula>"þ"</formula>
    </cfRule>
  </conditionalFormatting>
  <conditionalFormatting sqref="G24">
    <cfRule type="cellIs" dxfId="293" priority="360" stopIfTrue="1" operator="equal">
      <formula>"þ"</formula>
    </cfRule>
  </conditionalFormatting>
  <conditionalFormatting sqref="E24">
    <cfRule type="cellIs" dxfId="292" priority="359" stopIfTrue="1" operator="equal">
      <formula>"þ"</formula>
    </cfRule>
  </conditionalFormatting>
  <conditionalFormatting sqref="E24">
    <cfRule type="cellIs" dxfId="291" priority="358" stopIfTrue="1" operator="equal">
      <formula>"þ"</formula>
    </cfRule>
  </conditionalFormatting>
  <conditionalFormatting sqref="F24">
    <cfRule type="cellIs" dxfId="290" priority="357" stopIfTrue="1" operator="equal">
      <formula>"þ"</formula>
    </cfRule>
  </conditionalFormatting>
  <conditionalFormatting sqref="F24">
    <cfRule type="cellIs" dxfId="289" priority="356" stopIfTrue="1" operator="equal">
      <formula>"þ"</formula>
    </cfRule>
  </conditionalFormatting>
  <conditionalFormatting sqref="F24">
    <cfRule type="cellIs" dxfId="288" priority="355" stopIfTrue="1" operator="equal">
      <formula>"þ"</formula>
    </cfRule>
  </conditionalFormatting>
  <conditionalFormatting sqref="F24">
    <cfRule type="cellIs" dxfId="287" priority="354" stopIfTrue="1" operator="equal">
      <formula>"þ"</formula>
    </cfRule>
  </conditionalFormatting>
  <conditionalFormatting sqref="E24">
    <cfRule type="cellIs" dxfId="286" priority="353" stopIfTrue="1" operator="equal">
      <formula>"þ"</formula>
    </cfRule>
  </conditionalFormatting>
  <conditionalFormatting sqref="E24">
    <cfRule type="cellIs" dxfId="285" priority="352" stopIfTrue="1" operator="equal">
      <formula>"þ"</formula>
    </cfRule>
  </conditionalFormatting>
  <conditionalFormatting sqref="F24">
    <cfRule type="cellIs" dxfId="284" priority="351" stopIfTrue="1" operator="equal">
      <formula>"þ"</formula>
    </cfRule>
  </conditionalFormatting>
  <conditionalFormatting sqref="F24">
    <cfRule type="cellIs" dxfId="283" priority="350" stopIfTrue="1" operator="equal">
      <formula>"þ"</formula>
    </cfRule>
  </conditionalFormatting>
  <conditionalFormatting sqref="E24">
    <cfRule type="cellIs" dxfId="282" priority="349" stopIfTrue="1" operator="equal">
      <formula>"þ"</formula>
    </cfRule>
  </conditionalFormatting>
  <conditionalFormatting sqref="E24">
    <cfRule type="cellIs" dxfId="281" priority="348" stopIfTrue="1" operator="equal">
      <formula>"þ"</formula>
    </cfRule>
  </conditionalFormatting>
  <conditionalFormatting sqref="E24">
    <cfRule type="cellIs" dxfId="280" priority="347" stopIfTrue="1" operator="equal">
      <formula>"þ"</formula>
    </cfRule>
  </conditionalFormatting>
  <conditionalFormatting sqref="E24">
    <cfRule type="cellIs" dxfId="279" priority="346" stopIfTrue="1" operator="equal">
      <formula>"þ"</formula>
    </cfRule>
  </conditionalFormatting>
  <conditionalFormatting sqref="M14">
    <cfRule type="cellIs" dxfId="278" priority="343" stopIfTrue="1" operator="equal">
      <formula>"þ"</formula>
    </cfRule>
  </conditionalFormatting>
  <conditionalFormatting sqref="M14">
    <cfRule type="cellIs" dxfId="277" priority="342" stopIfTrue="1" operator="equal">
      <formula>"þ"</formula>
    </cfRule>
  </conditionalFormatting>
  <conditionalFormatting sqref="K14">
    <cfRule type="cellIs" dxfId="276" priority="341" operator="lessThan">
      <formula>$P$1</formula>
    </cfRule>
  </conditionalFormatting>
  <conditionalFormatting sqref="H14">
    <cfRule type="cellIs" dxfId="275" priority="340" stopIfTrue="1" operator="equal">
      <formula>"þ"</formula>
    </cfRule>
  </conditionalFormatting>
  <conditionalFormatting sqref="H14">
    <cfRule type="cellIs" dxfId="274" priority="339" stopIfTrue="1" operator="equal">
      <formula>"þ"</formula>
    </cfRule>
  </conditionalFormatting>
  <conditionalFormatting sqref="F14">
    <cfRule type="cellIs" dxfId="273" priority="333" stopIfTrue="1" operator="equal">
      <formula>"þ"</formula>
    </cfRule>
  </conditionalFormatting>
  <conditionalFormatting sqref="F14">
    <cfRule type="cellIs" dxfId="272" priority="332" stopIfTrue="1" operator="equal">
      <formula>"þ"</formula>
    </cfRule>
  </conditionalFormatting>
  <conditionalFormatting sqref="G14">
    <cfRule type="cellIs" dxfId="271" priority="329" stopIfTrue="1" operator="equal">
      <formula>"þ"</formula>
    </cfRule>
  </conditionalFormatting>
  <conditionalFormatting sqref="G14">
    <cfRule type="cellIs" dxfId="270" priority="328" stopIfTrue="1" operator="equal">
      <formula>"þ"</formula>
    </cfRule>
  </conditionalFormatting>
  <conditionalFormatting sqref="M9">
    <cfRule type="cellIs" dxfId="269" priority="288" stopIfTrue="1" operator="equal">
      <formula>"þ"</formula>
    </cfRule>
  </conditionalFormatting>
  <conditionalFormatting sqref="M9">
    <cfRule type="cellIs" dxfId="268" priority="287" stopIfTrue="1" operator="equal">
      <formula>"þ"</formula>
    </cfRule>
  </conditionalFormatting>
  <conditionalFormatting sqref="K9">
    <cfRule type="cellIs" dxfId="267" priority="286" operator="lessThan">
      <formula>$P$1</formula>
    </cfRule>
  </conditionalFormatting>
  <conditionalFormatting sqref="H9">
    <cfRule type="cellIs" dxfId="266" priority="285" stopIfTrue="1" operator="equal">
      <formula>"þ"</formula>
    </cfRule>
  </conditionalFormatting>
  <conditionalFormatting sqref="H9">
    <cfRule type="cellIs" dxfId="265" priority="284" stopIfTrue="1" operator="equal">
      <formula>"þ"</formula>
    </cfRule>
  </conditionalFormatting>
  <conditionalFormatting sqref="G9">
    <cfRule type="cellIs" dxfId="264" priority="283" stopIfTrue="1" operator="equal">
      <formula>"þ"</formula>
    </cfRule>
  </conditionalFormatting>
  <conditionalFormatting sqref="G9">
    <cfRule type="cellIs" dxfId="263" priority="282" stopIfTrue="1" operator="equal">
      <formula>"þ"</formula>
    </cfRule>
  </conditionalFormatting>
  <conditionalFormatting sqref="F9">
    <cfRule type="cellIs" dxfId="262" priority="281" stopIfTrue="1" operator="equal">
      <formula>"þ"</formula>
    </cfRule>
  </conditionalFormatting>
  <conditionalFormatting sqref="E9">
    <cfRule type="cellIs" dxfId="261" priority="278" stopIfTrue="1" operator="equal">
      <formula>"þ"</formula>
    </cfRule>
  </conditionalFormatting>
  <conditionalFormatting sqref="E9">
    <cfRule type="cellIs" dxfId="260" priority="277" stopIfTrue="1" operator="equal">
      <formula>"þ"</formula>
    </cfRule>
  </conditionalFormatting>
  <conditionalFormatting sqref="L25">
    <cfRule type="cellIs" dxfId="259" priority="249" stopIfTrue="1" operator="equal">
      <formula>"þ"</formula>
    </cfRule>
  </conditionalFormatting>
  <conditionalFormatting sqref="L25">
    <cfRule type="cellIs" dxfId="258" priority="248" stopIfTrue="1" operator="equal">
      <formula>"þ"</formula>
    </cfRule>
  </conditionalFormatting>
  <conditionalFormatting sqref="E25:H25">
    <cfRule type="cellIs" dxfId="257" priority="276" stopIfTrue="1" operator="equal">
      <formula>"þ"</formula>
    </cfRule>
  </conditionalFormatting>
  <conditionalFormatting sqref="K25">
    <cfRule type="cellIs" dxfId="256" priority="274" operator="lessThan">
      <formula>$P$1</formula>
    </cfRule>
  </conditionalFormatting>
  <conditionalFormatting sqref="K25">
    <cfRule type="cellIs" dxfId="255" priority="272" operator="lessThan">
      <formula>$P$1</formula>
    </cfRule>
  </conditionalFormatting>
  <conditionalFormatting sqref="K25">
    <cfRule type="cellIs" dxfId="254" priority="270" operator="lessThan">
      <formula>$P$1</formula>
    </cfRule>
  </conditionalFormatting>
  <conditionalFormatting sqref="K25">
    <cfRule type="cellIs" dxfId="253" priority="268" operator="lessThan">
      <formula>$P$1</formula>
    </cfRule>
  </conditionalFormatting>
  <conditionalFormatting sqref="E25 H25">
    <cfRule type="cellIs" dxfId="252" priority="267" stopIfTrue="1" operator="equal">
      <formula>"þ"</formula>
    </cfRule>
  </conditionalFormatting>
  <conditionalFormatting sqref="E25 H25">
    <cfRule type="cellIs" dxfId="251" priority="266" stopIfTrue="1" operator="equal">
      <formula>"þ"</formula>
    </cfRule>
  </conditionalFormatting>
  <conditionalFormatting sqref="G25">
    <cfRule type="cellIs" dxfId="250" priority="265" stopIfTrue="1" operator="equal">
      <formula>"þ"</formula>
    </cfRule>
  </conditionalFormatting>
  <conditionalFormatting sqref="G25">
    <cfRule type="cellIs" dxfId="249" priority="264" stopIfTrue="1" operator="equal">
      <formula>"þ"</formula>
    </cfRule>
  </conditionalFormatting>
  <conditionalFormatting sqref="E25">
    <cfRule type="cellIs" dxfId="248" priority="263" stopIfTrue="1" operator="equal">
      <formula>"þ"</formula>
    </cfRule>
  </conditionalFormatting>
  <conditionalFormatting sqref="E25">
    <cfRule type="cellIs" dxfId="247" priority="262" stopIfTrue="1" operator="equal">
      <formula>"þ"</formula>
    </cfRule>
  </conditionalFormatting>
  <conditionalFormatting sqref="F25">
    <cfRule type="cellIs" dxfId="246" priority="261" stopIfTrue="1" operator="equal">
      <formula>"þ"</formula>
    </cfRule>
  </conditionalFormatting>
  <conditionalFormatting sqref="F25">
    <cfRule type="cellIs" dxfId="245" priority="260" stopIfTrue="1" operator="equal">
      <formula>"þ"</formula>
    </cfRule>
  </conditionalFormatting>
  <conditionalFormatting sqref="F25">
    <cfRule type="cellIs" dxfId="244" priority="259" stopIfTrue="1" operator="equal">
      <formula>"þ"</formula>
    </cfRule>
  </conditionalFormatting>
  <conditionalFormatting sqref="F25">
    <cfRule type="cellIs" dxfId="243" priority="258" stopIfTrue="1" operator="equal">
      <formula>"þ"</formula>
    </cfRule>
  </conditionalFormatting>
  <conditionalFormatting sqref="E25">
    <cfRule type="cellIs" dxfId="242" priority="257" stopIfTrue="1" operator="equal">
      <formula>"þ"</formula>
    </cfRule>
  </conditionalFormatting>
  <conditionalFormatting sqref="E25">
    <cfRule type="cellIs" dxfId="241" priority="256" stopIfTrue="1" operator="equal">
      <formula>"þ"</formula>
    </cfRule>
  </conditionalFormatting>
  <conditionalFormatting sqref="F25">
    <cfRule type="cellIs" dxfId="240" priority="255" stopIfTrue="1" operator="equal">
      <formula>"þ"</formula>
    </cfRule>
  </conditionalFormatting>
  <conditionalFormatting sqref="F25">
    <cfRule type="cellIs" dxfId="239" priority="254" stopIfTrue="1" operator="equal">
      <formula>"þ"</formula>
    </cfRule>
  </conditionalFormatting>
  <conditionalFormatting sqref="E25">
    <cfRule type="cellIs" dxfId="238" priority="253" stopIfTrue="1" operator="equal">
      <formula>"þ"</formula>
    </cfRule>
  </conditionalFormatting>
  <conditionalFormatting sqref="E25">
    <cfRule type="cellIs" dxfId="237" priority="252" stopIfTrue="1" operator="equal">
      <formula>"þ"</formula>
    </cfRule>
  </conditionalFormatting>
  <conditionalFormatting sqref="E25">
    <cfRule type="cellIs" dxfId="236" priority="251" stopIfTrue="1" operator="equal">
      <formula>"þ"</formula>
    </cfRule>
  </conditionalFormatting>
  <conditionalFormatting sqref="E25">
    <cfRule type="cellIs" dxfId="235" priority="250" stopIfTrue="1" operator="equal">
      <formula>"þ"</formula>
    </cfRule>
  </conditionalFormatting>
  <conditionalFormatting sqref="F25">
    <cfRule type="cellIs" dxfId="234" priority="247" stopIfTrue="1" operator="equal">
      <formula>"þ"</formula>
    </cfRule>
  </conditionalFormatting>
  <conditionalFormatting sqref="F25">
    <cfRule type="cellIs" dxfId="233" priority="246" stopIfTrue="1" operator="equal">
      <formula>"þ"</formula>
    </cfRule>
  </conditionalFormatting>
  <conditionalFormatting sqref="F25">
    <cfRule type="cellIs" dxfId="232" priority="245" stopIfTrue="1" operator="equal">
      <formula>"þ"</formula>
    </cfRule>
  </conditionalFormatting>
  <conditionalFormatting sqref="F25">
    <cfRule type="cellIs" dxfId="231" priority="244" stopIfTrue="1" operator="equal">
      <formula>"þ"</formula>
    </cfRule>
  </conditionalFormatting>
  <conditionalFormatting sqref="G25">
    <cfRule type="cellIs" dxfId="230" priority="243" stopIfTrue="1" operator="equal">
      <formula>"þ"</formula>
    </cfRule>
  </conditionalFormatting>
  <conditionalFormatting sqref="G25">
    <cfRule type="cellIs" dxfId="229" priority="242" stopIfTrue="1" operator="equal">
      <formula>"þ"</formula>
    </cfRule>
  </conditionalFormatting>
  <conditionalFormatting sqref="G25">
    <cfRule type="cellIs" dxfId="228" priority="241" stopIfTrue="1" operator="equal">
      <formula>"þ"</formula>
    </cfRule>
  </conditionalFormatting>
  <conditionalFormatting sqref="G25">
    <cfRule type="cellIs" dxfId="227" priority="240" stopIfTrue="1" operator="equal">
      <formula>"þ"</formula>
    </cfRule>
  </conditionalFormatting>
  <conditionalFormatting sqref="F25">
    <cfRule type="cellIs" dxfId="226" priority="239" stopIfTrue="1" operator="equal">
      <formula>"þ"</formula>
    </cfRule>
  </conditionalFormatting>
  <conditionalFormatting sqref="F25">
    <cfRule type="cellIs" dxfId="225" priority="238" stopIfTrue="1" operator="equal">
      <formula>"þ"</formula>
    </cfRule>
  </conditionalFormatting>
  <conditionalFormatting sqref="G25">
    <cfRule type="cellIs" dxfId="224" priority="237" stopIfTrue="1" operator="equal">
      <formula>"þ"</formula>
    </cfRule>
  </conditionalFormatting>
  <conditionalFormatting sqref="G25">
    <cfRule type="cellIs" dxfId="223" priority="236" stopIfTrue="1" operator="equal">
      <formula>"þ"</formula>
    </cfRule>
  </conditionalFormatting>
  <conditionalFormatting sqref="F25">
    <cfRule type="cellIs" dxfId="222" priority="235" stopIfTrue="1" operator="equal">
      <formula>"þ"</formula>
    </cfRule>
  </conditionalFormatting>
  <conditionalFormatting sqref="F25">
    <cfRule type="cellIs" dxfId="221" priority="234" stopIfTrue="1" operator="equal">
      <formula>"þ"</formula>
    </cfRule>
  </conditionalFormatting>
  <conditionalFormatting sqref="F25">
    <cfRule type="cellIs" dxfId="220" priority="233" stopIfTrue="1" operator="equal">
      <formula>"þ"</formula>
    </cfRule>
  </conditionalFormatting>
  <conditionalFormatting sqref="F25">
    <cfRule type="cellIs" dxfId="219" priority="232" stopIfTrue="1" operator="equal">
      <formula>"þ"</formula>
    </cfRule>
  </conditionalFormatting>
  <conditionalFormatting sqref="E12:H12 E10:F10 H10 E11 G11:H11">
    <cfRule type="cellIs" dxfId="218" priority="231" stopIfTrue="1" operator="equal">
      <formula>"þ"</formula>
    </cfRule>
  </conditionalFormatting>
  <conditionalFormatting sqref="E12:H12 E10:F10 H10 E11 G11:H11">
    <cfRule type="cellIs" dxfId="217" priority="230" stopIfTrue="1" operator="equal">
      <formula>"þ"</formula>
    </cfRule>
  </conditionalFormatting>
  <conditionalFormatting sqref="E12:H12 E10:F10 H10 E11 G11:H11">
    <cfRule type="cellIs" dxfId="216" priority="229" stopIfTrue="1" operator="equal">
      <formula>"þ"</formula>
    </cfRule>
  </conditionalFormatting>
  <conditionalFormatting sqref="E12:H12 E10:F10 H10 E11 G11:H11">
    <cfRule type="cellIs" dxfId="215" priority="228" stopIfTrue="1" operator="equal">
      <formula>"þ"</formula>
    </cfRule>
  </conditionalFormatting>
  <conditionalFormatting sqref="E12:H12 E10:F10 H10 E11 G11:H11">
    <cfRule type="cellIs" dxfId="214" priority="227" stopIfTrue="1" operator="equal">
      <formula>"þ"</formula>
    </cfRule>
  </conditionalFormatting>
  <conditionalFormatting sqref="E12:H12 E10:F10 H10 E11 G11:H11">
    <cfRule type="cellIs" dxfId="213" priority="226" stopIfTrue="1" operator="equal">
      <formula>"þ"</formula>
    </cfRule>
  </conditionalFormatting>
  <conditionalFormatting sqref="E12:H12 E10:F10 H10 E11 G11:H11">
    <cfRule type="cellIs" dxfId="212" priority="225" stopIfTrue="1" operator="equal">
      <formula>"þ"</formula>
    </cfRule>
  </conditionalFormatting>
  <conditionalFormatting sqref="E12:H12 E10:F10 H10 E11 G11:H11">
    <cfRule type="cellIs" dxfId="211" priority="224" stopIfTrue="1" operator="equal">
      <formula>"þ"</formula>
    </cfRule>
  </conditionalFormatting>
  <conditionalFormatting sqref="G10">
    <cfRule type="cellIs" dxfId="210" priority="223" stopIfTrue="1" operator="equal">
      <formula>"þ"</formula>
    </cfRule>
  </conditionalFormatting>
  <conditionalFormatting sqref="G10">
    <cfRule type="cellIs" dxfId="209" priority="222" stopIfTrue="1" operator="equal">
      <formula>"þ"</formula>
    </cfRule>
  </conditionalFormatting>
  <conditionalFormatting sqref="F4">
    <cfRule type="cellIs" dxfId="208" priority="221" stopIfTrue="1" operator="equal">
      <formula>"þ"</formula>
    </cfRule>
  </conditionalFormatting>
  <conditionalFormatting sqref="E14">
    <cfRule type="cellIs" dxfId="207" priority="216" stopIfTrue="1" operator="equal">
      <formula>"þ"</formula>
    </cfRule>
  </conditionalFormatting>
  <conditionalFormatting sqref="E14">
    <cfRule type="cellIs" dxfId="206" priority="215" stopIfTrue="1" operator="equal">
      <formula>"þ"</formula>
    </cfRule>
  </conditionalFormatting>
  <conditionalFormatting sqref="L13:L14">
    <cfRule type="cellIs" dxfId="205" priority="214" stopIfTrue="1" operator="equal">
      <formula>"þ"</formula>
    </cfRule>
  </conditionalFormatting>
  <conditionalFormatting sqref="L13:L14">
    <cfRule type="cellIs" dxfId="204" priority="213" stopIfTrue="1" operator="equal">
      <formula>"þ"</formula>
    </cfRule>
  </conditionalFormatting>
  <conditionalFormatting sqref="M15">
    <cfRule type="cellIs" dxfId="203" priority="206" stopIfTrue="1" operator="equal">
      <formula>"þ"</formula>
    </cfRule>
  </conditionalFormatting>
  <conditionalFormatting sqref="M15">
    <cfRule type="cellIs" dxfId="202" priority="205" stopIfTrue="1" operator="equal">
      <formula>"þ"</formula>
    </cfRule>
  </conditionalFormatting>
  <conditionalFormatting sqref="K15">
    <cfRule type="cellIs" dxfId="201" priority="204" operator="lessThan">
      <formula>$P$1</formula>
    </cfRule>
  </conditionalFormatting>
  <conditionalFormatting sqref="H15">
    <cfRule type="cellIs" dxfId="200" priority="203" stopIfTrue="1" operator="equal">
      <formula>"þ"</formula>
    </cfRule>
  </conditionalFormatting>
  <conditionalFormatting sqref="H15">
    <cfRule type="cellIs" dxfId="199" priority="202" stopIfTrue="1" operator="equal">
      <formula>"þ"</formula>
    </cfRule>
  </conditionalFormatting>
  <conditionalFormatting sqref="E15">
    <cfRule type="cellIs" dxfId="198" priority="197" stopIfTrue="1" operator="equal">
      <formula>"þ"</formula>
    </cfRule>
  </conditionalFormatting>
  <conditionalFormatting sqref="E15">
    <cfRule type="cellIs" dxfId="197" priority="196" stopIfTrue="1" operator="equal">
      <formula>"þ"</formula>
    </cfRule>
  </conditionalFormatting>
  <conditionalFormatting sqref="L15">
    <cfRule type="cellIs" dxfId="196" priority="195" stopIfTrue="1" operator="equal">
      <formula>"þ"</formula>
    </cfRule>
  </conditionalFormatting>
  <conditionalFormatting sqref="L15">
    <cfRule type="cellIs" dxfId="195" priority="194" stopIfTrue="1" operator="equal">
      <formula>"þ"</formula>
    </cfRule>
  </conditionalFormatting>
  <conditionalFormatting sqref="F15">
    <cfRule type="cellIs" dxfId="194" priority="193" stopIfTrue="1" operator="equal">
      <formula>"þ"</formula>
    </cfRule>
  </conditionalFormatting>
  <conditionalFormatting sqref="F15">
    <cfRule type="cellIs" dxfId="193" priority="192" stopIfTrue="1" operator="equal">
      <formula>"þ"</formula>
    </cfRule>
  </conditionalFormatting>
  <conditionalFormatting sqref="G18">
    <cfRule type="cellIs" dxfId="192" priority="177" stopIfTrue="1" operator="equal">
      <formula>"þ"</formula>
    </cfRule>
  </conditionalFormatting>
  <conditionalFormatting sqref="G18">
    <cfRule type="cellIs" dxfId="191" priority="176" stopIfTrue="1" operator="equal">
      <formula>"þ"</formula>
    </cfRule>
  </conditionalFormatting>
  <conditionalFormatting sqref="G18">
    <cfRule type="cellIs" dxfId="190" priority="175" stopIfTrue="1" operator="equal">
      <formula>"þ"</formula>
    </cfRule>
  </conditionalFormatting>
  <conditionalFormatting sqref="G18">
    <cfRule type="cellIs" dxfId="189" priority="174" stopIfTrue="1" operator="equal">
      <formula>"þ"</formula>
    </cfRule>
  </conditionalFormatting>
  <conditionalFormatting sqref="G18">
    <cfRule type="cellIs" dxfId="188" priority="178" stopIfTrue="1" operator="equal">
      <formula>"þ"</formula>
    </cfRule>
  </conditionalFormatting>
  <conditionalFormatting sqref="H18">
    <cfRule type="cellIs" dxfId="187" priority="173" stopIfTrue="1" operator="equal">
      <formula>"þ"</formula>
    </cfRule>
  </conditionalFormatting>
  <conditionalFormatting sqref="H18">
    <cfRule type="cellIs" dxfId="186" priority="172" stopIfTrue="1" operator="equal">
      <formula>"þ"</formula>
    </cfRule>
  </conditionalFormatting>
  <conditionalFormatting sqref="G18">
    <cfRule type="cellIs" dxfId="185" priority="171" stopIfTrue="1" operator="equal">
      <formula>"þ"</formula>
    </cfRule>
  </conditionalFormatting>
  <conditionalFormatting sqref="G18">
    <cfRule type="cellIs" dxfId="184" priority="170" stopIfTrue="1" operator="equal">
      <formula>"þ"</formula>
    </cfRule>
  </conditionalFormatting>
  <conditionalFormatting sqref="G18">
    <cfRule type="cellIs" dxfId="183" priority="169" stopIfTrue="1" operator="equal">
      <formula>"þ"</formula>
    </cfRule>
  </conditionalFormatting>
  <conditionalFormatting sqref="E18">
    <cfRule type="cellIs" dxfId="182" priority="183" stopIfTrue="1" operator="equal">
      <formula>"þ"</formula>
    </cfRule>
  </conditionalFormatting>
  <conditionalFormatting sqref="E18">
    <cfRule type="cellIs" dxfId="181" priority="182" stopIfTrue="1" operator="equal">
      <formula>"þ"</formula>
    </cfRule>
  </conditionalFormatting>
  <conditionalFormatting sqref="E18">
    <cfRule type="cellIs" dxfId="180" priority="181" stopIfTrue="1" operator="equal">
      <formula>"þ"</formula>
    </cfRule>
  </conditionalFormatting>
  <conditionalFormatting sqref="E18">
    <cfRule type="cellIs" dxfId="179" priority="180" stopIfTrue="1" operator="equal">
      <formula>"þ"</formula>
    </cfRule>
  </conditionalFormatting>
  <conditionalFormatting sqref="G18">
    <cfRule type="cellIs" dxfId="178" priority="179" stopIfTrue="1" operator="equal">
      <formula>"þ"</formula>
    </cfRule>
  </conditionalFormatting>
  <conditionalFormatting sqref="G18">
    <cfRule type="cellIs" dxfId="177" priority="168" stopIfTrue="1" operator="equal">
      <formula>"þ"</formula>
    </cfRule>
  </conditionalFormatting>
  <conditionalFormatting sqref="G18">
    <cfRule type="cellIs" dxfId="176" priority="167" stopIfTrue="1" operator="equal">
      <formula>"þ"</formula>
    </cfRule>
  </conditionalFormatting>
  <conditionalFormatting sqref="G18">
    <cfRule type="cellIs" dxfId="175" priority="166" stopIfTrue="1" operator="equal">
      <formula>"þ"</formula>
    </cfRule>
  </conditionalFormatting>
  <conditionalFormatting sqref="H18">
    <cfRule type="cellIs" dxfId="174" priority="165" stopIfTrue="1" operator="equal">
      <formula>"þ"</formula>
    </cfRule>
  </conditionalFormatting>
  <conditionalFormatting sqref="H18">
    <cfRule type="cellIs" dxfId="173" priority="164" stopIfTrue="1" operator="equal">
      <formula>"þ"</formula>
    </cfRule>
  </conditionalFormatting>
  <conditionalFormatting sqref="H18">
    <cfRule type="cellIs" dxfId="172" priority="163" stopIfTrue="1" operator="equal">
      <formula>"þ"</formula>
    </cfRule>
  </conditionalFormatting>
  <conditionalFormatting sqref="H18">
    <cfRule type="cellIs" dxfId="171" priority="162" stopIfTrue="1" operator="equal">
      <formula>"þ"</formula>
    </cfRule>
  </conditionalFormatting>
  <conditionalFormatting sqref="H18">
    <cfRule type="cellIs" dxfId="170" priority="161" stopIfTrue="1" operator="equal">
      <formula>"þ"</formula>
    </cfRule>
  </conditionalFormatting>
  <conditionalFormatting sqref="H18">
    <cfRule type="cellIs" dxfId="169" priority="160" stopIfTrue="1" operator="equal">
      <formula>"þ"</formula>
    </cfRule>
  </conditionalFormatting>
  <conditionalFormatting sqref="F18">
    <cfRule type="cellIs" dxfId="168" priority="159" stopIfTrue="1" operator="equal">
      <formula>"þ"</formula>
    </cfRule>
  </conditionalFormatting>
  <conditionalFormatting sqref="F19">
    <cfRule type="cellIs" dxfId="167" priority="157" stopIfTrue="1" operator="equal">
      <formula>"þ"</formula>
    </cfRule>
  </conditionalFormatting>
  <conditionalFormatting sqref="F20">
    <cfRule type="cellIs" dxfId="166" priority="152" stopIfTrue="1" operator="equal">
      <formula>"þ"</formula>
    </cfRule>
  </conditionalFormatting>
  <conditionalFormatting sqref="L20">
    <cfRule type="cellIs" dxfId="165" priority="151" stopIfTrue="1" operator="equal">
      <formula>"þ"</formula>
    </cfRule>
  </conditionalFormatting>
  <conditionalFormatting sqref="L20">
    <cfRule type="cellIs" dxfId="164" priority="150" stopIfTrue="1" operator="equal">
      <formula>"þ"</formula>
    </cfRule>
  </conditionalFormatting>
  <conditionalFormatting sqref="L20">
    <cfRule type="cellIs" dxfId="163" priority="149" stopIfTrue="1" operator="equal">
      <formula>"þ"</formula>
    </cfRule>
  </conditionalFormatting>
  <conditionalFormatting sqref="L20">
    <cfRule type="cellIs" dxfId="162" priority="148" stopIfTrue="1" operator="equal">
      <formula>"þ"</formula>
    </cfRule>
  </conditionalFormatting>
  <conditionalFormatting sqref="M2">
    <cfRule type="cellIs" dxfId="161" priority="145" stopIfTrue="1" operator="equal">
      <formula>"þ"</formula>
    </cfRule>
  </conditionalFormatting>
  <conditionalFormatting sqref="E13">
    <cfRule type="cellIs" dxfId="160" priority="142" stopIfTrue="1" operator="equal">
      <formula>"þ"</formula>
    </cfRule>
  </conditionalFormatting>
  <conditionalFormatting sqref="E13">
    <cfRule type="cellIs" dxfId="159" priority="141" stopIfTrue="1" operator="equal">
      <formula>"þ"</formula>
    </cfRule>
  </conditionalFormatting>
  <conditionalFormatting sqref="G15">
    <cfRule type="cellIs" dxfId="158" priority="140" stopIfTrue="1" operator="equal">
      <formula>"þ"</formula>
    </cfRule>
  </conditionalFormatting>
  <conditionalFormatting sqref="G15">
    <cfRule type="cellIs" dxfId="157" priority="139" stopIfTrue="1" operator="equal">
      <formula>"þ"</formula>
    </cfRule>
  </conditionalFormatting>
  <conditionalFormatting sqref="G15">
    <cfRule type="cellIs" dxfId="156" priority="138" stopIfTrue="1" operator="equal">
      <formula>"þ"</formula>
    </cfRule>
  </conditionalFormatting>
  <conditionalFormatting sqref="G15">
    <cfRule type="cellIs" dxfId="155" priority="137" stopIfTrue="1" operator="equal">
      <formula>"þ"</formula>
    </cfRule>
  </conditionalFormatting>
  <conditionalFormatting sqref="G15">
    <cfRule type="cellIs" dxfId="154" priority="136" stopIfTrue="1" operator="equal">
      <formula>"þ"</formula>
    </cfRule>
  </conditionalFormatting>
  <conditionalFormatting sqref="G15">
    <cfRule type="cellIs" dxfId="153" priority="135" stopIfTrue="1" operator="equal">
      <formula>"þ"</formula>
    </cfRule>
  </conditionalFormatting>
  <conditionalFormatting sqref="G15">
    <cfRule type="cellIs" dxfId="152" priority="134" stopIfTrue="1" operator="equal">
      <formula>"þ"</formula>
    </cfRule>
  </conditionalFormatting>
  <conditionalFormatting sqref="G15">
    <cfRule type="cellIs" dxfId="151" priority="133" stopIfTrue="1" operator="equal">
      <formula>"þ"</formula>
    </cfRule>
  </conditionalFormatting>
  <conditionalFormatting sqref="G13">
    <cfRule type="cellIs" dxfId="150" priority="132" stopIfTrue="1" operator="equal">
      <formula>"þ"</formula>
    </cfRule>
  </conditionalFormatting>
  <conditionalFormatting sqref="G13">
    <cfRule type="cellIs" dxfId="149" priority="131" stopIfTrue="1" operator="equal">
      <formula>"þ"</formula>
    </cfRule>
  </conditionalFormatting>
  <conditionalFormatting sqref="F11">
    <cfRule type="cellIs" dxfId="148" priority="122" stopIfTrue="1" operator="equal">
      <formula>"þ"</formula>
    </cfRule>
  </conditionalFormatting>
  <conditionalFormatting sqref="F11">
    <cfRule type="cellIs" dxfId="147" priority="121" stopIfTrue="1" operator="equal">
      <formula>"þ"</formula>
    </cfRule>
  </conditionalFormatting>
  <conditionalFormatting sqref="F11">
    <cfRule type="cellIs" dxfId="146" priority="120" stopIfTrue="1" operator="equal">
      <formula>"þ"</formula>
    </cfRule>
  </conditionalFormatting>
  <conditionalFormatting sqref="F11">
    <cfRule type="cellIs" dxfId="145" priority="119" stopIfTrue="1" operator="equal">
      <formula>"þ"</formula>
    </cfRule>
  </conditionalFormatting>
  <conditionalFormatting sqref="F11">
    <cfRule type="cellIs" dxfId="144" priority="118" stopIfTrue="1" operator="equal">
      <formula>"þ"</formula>
    </cfRule>
  </conditionalFormatting>
  <conditionalFormatting sqref="F11">
    <cfRule type="cellIs" dxfId="143" priority="117" stopIfTrue="1" operator="equal">
      <formula>"þ"</formula>
    </cfRule>
  </conditionalFormatting>
  <conditionalFormatting sqref="F11">
    <cfRule type="cellIs" dxfId="142" priority="116" stopIfTrue="1" operator="equal">
      <formula>"þ"</formula>
    </cfRule>
  </conditionalFormatting>
  <conditionalFormatting sqref="F11">
    <cfRule type="cellIs" dxfId="141" priority="115" stopIfTrue="1" operator="equal">
      <formula>"þ"</formula>
    </cfRule>
  </conditionalFormatting>
  <conditionalFormatting sqref="L5 L8:L11">
    <cfRule type="cellIs" dxfId="140" priority="114" stopIfTrue="1" operator="equal">
      <formula>"þ"</formula>
    </cfRule>
  </conditionalFormatting>
  <conditionalFormatting sqref="L5 L8:L11">
    <cfRule type="cellIs" dxfId="139" priority="113" stopIfTrue="1" operator="equal">
      <formula>"þ"</formula>
    </cfRule>
  </conditionalFormatting>
  <conditionalFormatting sqref="F5">
    <cfRule type="cellIs" dxfId="138" priority="112" stopIfTrue="1" operator="equal">
      <formula>"þ"</formula>
    </cfRule>
  </conditionalFormatting>
  <conditionalFormatting sqref="F5">
    <cfRule type="cellIs" dxfId="137" priority="111" stopIfTrue="1" operator="equal">
      <formula>"þ"</formula>
    </cfRule>
  </conditionalFormatting>
  <conditionalFormatting sqref="F5">
    <cfRule type="cellIs" dxfId="136" priority="110" stopIfTrue="1" operator="equal">
      <formula>"þ"</formula>
    </cfRule>
  </conditionalFormatting>
  <conditionalFormatting sqref="F5">
    <cfRule type="cellIs" dxfId="135" priority="109" stopIfTrue="1" operator="equal">
      <formula>"þ"</formula>
    </cfRule>
  </conditionalFormatting>
  <conditionalFormatting sqref="F5">
    <cfRule type="cellIs" dxfId="134" priority="108" stopIfTrue="1" operator="equal">
      <formula>"þ"</formula>
    </cfRule>
  </conditionalFormatting>
  <conditionalFormatting sqref="F5">
    <cfRule type="cellIs" dxfId="133" priority="107" stopIfTrue="1" operator="equal">
      <formula>"þ"</formula>
    </cfRule>
  </conditionalFormatting>
  <conditionalFormatting sqref="F5">
    <cfRule type="cellIs" dxfId="132" priority="106" stopIfTrue="1" operator="equal">
      <formula>"þ"</formula>
    </cfRule>
  </conditionalFormatting>
  <conditionalFormatting sqref="F5">
    <cfRule type="cellIs" dxfId="131" priority="105" stopIfTrue="1" operator="equal">
      <formula>"þ"</formula>
    </cfRule>
  </conditionalFormatting>
  <conditionalFormatting sqref="F4">
    <cfRule type="cellIs" dxfId="130" priority="102" stopIfTrue="1" operator="equal">
      <formula>"þ"</formula>
    </cfRule>
  </conditionalFormatting>
  <conditionalFormatting sqref="F4">
    <cfRule type="cellIs" dxfId="129" priority="101" stopIfTrue="1" operator="equal">
      <formula>"þ"</formula>
    </cfRule>
  </conditionalFormatting>
  <conditionalFormatting sqref="F4">
    <cfRule type="cellIs" dxfId="128" priority="100" stopIfTrue="1" operator="equal">
      <formula>"þ"</formula>
    </cfRule>
  </conditionalFormatting>
  <conditionalFormatting sqref="F4">
    <cfRule type="cellIs" dxfId="127" priority="99" stopIfTrue="1" operator="equal">
      <formula>"þ"</formula>
    </cfRule>
  </conditionalFormatting>
  <conditionalFormatting sqref="F4">
    <cfRule type="cellIs" dxfId="126" priority="103" stopIfTrue="1" operator="equal">
      <formula>"þ"</formula>
    </cfRule>
  </conditionalFormatting>
  <conditionalFormatting sqref="F4">
    <cfRule type="cellIs" dxfId="125" priority="98" stopIfTrue="1" operator="equal">
      <formula>"þ"</formula>
    </cfRule>
  </conditionalFormatting>
  <conditionalFormatting sqref="F4">
    <cfRule type="cellIs" dxfId="124" priority="97" stopIfTrue="1" operator="equal">
      <formula>"þ"</formula>
    </cfRule>
  </conditionalFormatting>
  <conditionalFormatting sqref="F4">
    <cfRule type="cellIs" dxfId="123" priority="96" stopIfTrue="1" operator="equal">
      <formula>"þ"</formula>
    </cfRule>
  </conditionalFormatting>
  <conditionalFormatting sqref="F4">
    <cfRule type="cellIs" dxfId="122" priority="104" stopIfTrue="1" operator="equal">
      <formula>"þ"</formula>
    </cfRule>
  </conditionalFormatting>
  <conditionalFormatting sqref="F4">
    <cfRule type="cellIs" dxfId="121" priority="95" stopIfTrue="1" operator="equal">
      <formula>"þ"</formula>
    </cfRule>
  </conditionalFormatting>
  <conditionalFormatting sqref="F4">
    <cfRule type="cellIs" dxfId="120" priority="94" stopIfTrue="1" operator="equal">
      <formula>"þ"</formula>
    </cfRule>
  </conditionalFormatting>
  <conditionalFormatting sqref="F4">
    <cfRule type="cellIs" dxfId="119" priority="93" stopIfTrue="1" operator="equal">
      <formula>"þ"</formula>
    </cfRule>
  </conditionalFormatting>
  <conditionalFormatting sqref="E4">
    <cfRule type="cellIs" dxfId="118" priority="92" stopIfTrue="1" operator="equal">
      <formula>"þ"</formula>
    </cfRule>
  </conditionalFormatting>
  <conditionalFormatting sqref="L4">
    <cfRule type="cellIs" dxfId="117" priority="91" stopIfTrue="1" operator="equal">
      <formula>"þ"</formula>
    </cfRule>
  </conditionalFormatting>
  <conditionalFormatting sqref="L4">
    <cfRule type="cellIs" dxfId="116" priority="90" stopIfTrue="1" operator="equal">
      <formula>"þ"</formula>
    </cfRule>
  </conditionalFormatting>
  <conditionalFormatting sqref="L2">
    <cfRule type="cellIs" dxfId="115" priority="89" stopIfTrue="1" operator="equal">
      <formula>"þ"</formula>
    </cfRule>
  </conditionalFormatting>
  <conditionalFormatting sqref="L2">
    <cfRule type="cellIs" dxfId="114" priority="88" stopIfTrue="1" operator="equal">
      <formula>"þ"</formula>
    </cfRule>
  </conditionalFormatting>
  <conditionalFormatting sqref="E3">
    <cfRule type="cellIs" dxfId="113" priority="87" stopIfTrue="1" operator="equal">
      <formula>"þ"</formula>
    </cfRule>
  </conditionalFormatting>
  <conditionalFormatting sqref="L3">
    <cfRule type="cellIs" dxfId="112" priority="86" stopIfTrue="1" operator="equal">
      <formula>"þ"</formula>
    </cfRule>
  </conditionalFormatting>
  <conditionalFormatting sqref="L3">
    <cfRule type="cellIs" dxfId="111" priority="85" stopIfTrue="1" operator="equal">
      <formula>"þ"</formula>
    </cfRule>
  </conditionalFormatting>
  <conditionalFormatting sqref="M6">
    <cfRule type="cellIs" dxfId="110" priority="84" stopIfTrue="1" operator="equal">
      <formula>"þ"</formula>
    </cfRule>
  </conditionalFormatting>
  <conditionalFormatting sqref="K6">
    <cfRule type="cellIs" dxfId="109" priority="83" operator="lessThan">
      <formula>$P$1</formula>
    </cfRule>
  </conditionalFormatting>
  <conditionalFormatting sqref="G6">
    <cfRule type="cellIs" dxfId="108" priority="80" stopIfTrue="1" operator="equal">
      <formula>"þ"</formula>
    </cfRule>
  </conditionalFormatting>
  <conditionalFormatting sqref="G6">
    <cfRule type="cellIs" dxfId="107" priority="79" stopIfTrue="1" operator="equal">
      <formula>"þ"</formula>
    </cfRule>
  </conditionalFormatting>
  <conditionalFormatting sqref="G6">
    <cfRule type="cellIs" dxfId="106" priority="78" stopIfTrue="1" operator="equal">
      <formula>"þ"</formula>
    </cfRule>
  </conditionalFormatting>
  <conditionalFormatting sqref="G6">
    <cfRule type="cellIs" dxfId="105" priority="77" stopIfTrue="1" operator="equal">
      <formula>"þ"</formula>
    </cfRule>
  </conditionalFormatting>
  <conditionalFormatting sqref="G6">
    <cfRule type="cellIs" dxfId="104" priority="81" stopIfTrue="1" operator="equal">
      <formula>"þ"</formula>
    </cfRule>
  </conditionalFormatting>
  <conditionalFormatting sqref="H6">
    <cfRule type="cellIs" dxfId="103" priority="76" stopIfTrue="1" operator="equal">
      <formula>"þ"</formula>
    </cfRule>
  </conditionalFormatting>
  <conditionalFormatting sqref="H6">
    <cfRule type="cellIs" dxfId="102" priority="75" stopIfTrue="1" operator="equal">
      <formula>"þ"</formula>
    </cfRule>
  </conditionalFormatting>
  <conditionalFormatting sqref="G6">
    <cfRule type="cellIs" dxfId="101" priority="74" stopIfTrue="1" operator="equal">
      <formula>"þ"</formula>
    </cfRule>
  </conditionalFormatting>
  <conditionalFormatting sqref="G6">
    <cfRule type="cellIs" dxfId="100" priority="73" stopIfTrue="1" operator="equal">
      <formula>"þ"</formula>
    </cfRule>
  </conditionalFormatting>
  <conditionalFormatting sqref="G6">
    <cfRule type="cellIs" dxfId="99" priority="72" stopIfTrue="1" operator="equal">
      <formula>"þ"</formula>
    </cfRule>
  </conditionalFormatting>
  <conditionalFormatting sqref="G6">
    <cfRule type="cellIs" dxfId="98" priority="82" stopIfTrue="1" operator="equal">
      <formula>"þ"</formula>
    </cfRule>
  </conditionalFormatting>
  <conditionalFormatting sqref="G6">
    <cfRule type="cellIs" dxfId="97" priority="71" stopIfTrue="1" operator="equal">
      <formula>"þ"</formula>
    </cfRule>
  </conditionalFormatting>
  <conditionalFormatting sqref="G6">
    <cfRule type="cellIs" dxfId="96" priority="70" stopIfTrue="1" operator="equal">
      <formula>"þ"</formula>
    </cfRule>
  </conditionalFormatting>
  <conditionalFormatting sqref="G6">
    <cfRule type="cellIs" dxfId="95" priority="69" stopIfTrue="1" operator="equal">
      <formula>"þ"</formula>
    </cfRule>
  </conditionalFormatting>
  <conditionalFormatting sqref="H6">
    <cfRule type="cellIs" dxfId="94" priority="68" stopIfTrue="1" operator="equal">
      <formula>"þ"</formula>
    </cfRule>
  </conditionalFormatting>
  <conditionalFormatting sqref="H6">
    <cfRule type="cellIs" dxfId="93" priority="67" stopIfTrue="1" operator="equal">
      <formula>"þ"</formula>
    </cfRule>
  </conditionalFormatting>
  <conditionalFormatting sqref="H6">
    <cfRule type="cellIs" dxfId="92" priority="66" stopIfTrue="1" operator="equal">
      <formula>"þ"</formula>
    </cfRule>
  </conditionalFormatting>
  <conditionalFormatting sqref="H6">
    <cfRule type="cellIs" dxfId="91" priority="65" stopIfTrue="1" operator="equal">
      <formula>"þ"</formula>
    </cfRule>
  </conditionalFormatting>
  <conditionalFormatting sqref="H6">
    <cfRule type="cellIs" dxfId="90" priority="64" stopIfTrue="1" operator="equal">
      <formula>"þ"</formula>
    </cfRule>
  </conditionalFormatting>
  <conditionalFormatting sqref="H6">
    <cfRule type="cellIs" dxfId="89" priority="63" stopIfTrue="1" operator="equal">
      <formula>"þ"</formula>
    </cfRule>
  </conditionalFormatting>
  <conditionalFormatting sqref="E6">
    <cfRule type="cellIs" dxfId="88" priority="62" stopIfTrue="1" operator="equal">
      <formula>"þ"</formula>
    </cfRule>
  </conditionalFormatting>
  <conditionalFormatting sqref="E6">
    <cfRule type="cellIs" dxfId="87" priority="61" stopIfTrue="1" operator="equal">
      <formula>"þ"</formula>
    </cfRule>
  </conditionalFormatting>
  <conditionalFormatting sqref="E6">
    <cfRule type="cellIs" dxfId="86" priority="60" stopIfTrue="1" operator="equal">
      <formula>"þ"</formula>
    </cfRule>
  </conditionalFormatting>
  <conditionalFormatting sqref="E6">
    <cfRule type="cellIs" dxfId="85" priority="59" stopIfTrue="1" operator="equal">
      <formula>"þ"</formula>
    </cfRule>
  </conditionalFormatting>
  <conditionalFormatting sqref="E6">
    <cfRule type="cellIs" dxfId="84" priority="58" stopIfTrue="1" operator="equal">
      <formula>"þ"</formula>
    </cfRule>
  </conditionalFormatting>
  <conditionalFormatting sqref="E6">
    <cfRule type="cellIs" dxfId="83" priority="57" stopIfTrue="1" operator="equal">
      <formula>"þ"</formula>
    </cfRule>
  </conditionalFormatting>
  <conditionalFormatting sqref="E6">
    <cfRule type="cellIs" dxfId="82" priority="56" stopIfTrue="1" operator="equal">
      <formula>"þ"</formula>
    </cfRule>
  </conditionalFormatting>
  <conditionalFormatting sqref="E6">
    <cfRule type="cellIs" dxfId="81" priority="55" stopIfTrue="1" operator="equal">
      <formula>"þ"</formula>
    </cfRule>
  </conditionalFormatting>
  <conditionalFormatting sqref="L6">
    <cfRule type="cellIs" dxfId="80" priority="54" stopIfTrue="1" operator="equal">
      <formula>"þ"</formula>
    </cfRule>
  </conditionalFormatting>
  <conditionalFormatting sqref="L6">
    <cfRule type="cellIs" dxfId="79" priority="53" stopIfTrue="1" operator="equal">
      <formula>"þ"</formula>
    </cfRule>
  </conditionalFormatting>
  <conditionalFormatting sqref="F6">
    <cfRule type="cellIs" dxfId="78" priority="52" stopIfTrue="1" operator="equal">
      <formula>"þ"</formula>
    </cfRule>
  </conditionalFormatting>
  <conditionalFormatting sqref="F6">
    <cfRule type="cellIs" dxfId="77" priority="51" stopIfTrue="1" operator="equal">
      <formula>"þ"</formula>
    </cfRule>
  </conditionalFormatting>
  <conditionalFormatting sqref="F6">
    <cfRule type="cellIs" dxfId="76" priority="50" stopIfTrue="1" operator="equal">
      <formula>"þ"</formula>
    </cfRule>
  </conditionalFormatting>
  <conditionalFormatting sqref="F6">
    <cfRule type="cellIs" dxfId="75" priority="49" stopIfTrue="1" operator="equal">
      <formula>"þ"</formula>
    </cfRule>
  </conditionalFormatting>
  <conditionalFormatting sqref="F6">
    <cfRule type="cellIs" dxfId="74" priority="48" stopIfTrue="1" operator="equal">
      <formula>"þ"</formula>
    </cfRule>
  </conditionalFormatting>
  <conditionalFormatting sqref="F6">
    <cfRule type="cellIs" dxfId="73" priority="47" stopIfTrue="1" operator="equal">
      <formula>"þ"</formula>
    </cfRule>
  </conditionalFormatting>
  <conditionalFormatting sqref="F6">
    <cfRule type="cellIs" dxfId="72" priority="46" stopIfTrue="1" operator="equal">
      <formula>"þ"</formula>
    </cfRule>
  </conditionalFormatting>
  <conditionalFormatting sqref="F6">
    <cfRule type="cellIs" dxfId="71" priority="45" stopIfTrue="1" operator="equal">
      <formula>"þ"</formula>
    </cfRule>
  </conditionalFormatting>
  <conditionalFormatting sqref="L19">
    <cfRule type="cellIs" dxfId="70" priority="44" stopIfTrue="1" operator="equal">
      <formula>"þ"</formula>
    </cfRule>
  </conditionalFormatting>
  <conditionalFormatting sqref="L19">
    <cfRule type="cellIs" dxfId="69" priority="41" stopIfTrue="1" operator="equal">
      <formula>"þ"</formula>
    </cfRule>
  </conditionalFormatting>
  <conditionalFormatting sqref="L19">
    <cfRule type="cellIs" dxfId="68" priority="43" stopIfTrue="1" operator="equal">
      <formula>"þ"</formula>
    </cfRule>
  </conditionalFormatting>
  <conditionalFormatting sqref="L19">
    <cfRule type="cellIs" dxfId="67" priority="42" stopIfTrue="1" operator="equal">
      <formula>"þ"</formula>
    </cfRule>
  </conditionalFormatting>
  <conditionalFormatting sqref="M7">
    <cfRule type="cellIs" dxfId="66" priority="40" stopIfTrue="1" operator="equal">
      <formula>"þ"</formula>
    </cfRule>
  </conditionalFormatting>
  <conditionalFormatting sqref="K7">
    <cfRule type="cellIs" dxfId="65" priority="39" operator="lessThan">
      <formula>$P$1</formula>
    </cfRule>
  </conditionalFormatting>
  <conditionalFormatting sqref="G7">
    <cfRule type="cellIs" dxfId="64" priority="36" stopIfTrue="1" operator="equal">
      <formula>"þ"</formula>
    </cfRule>
  </conditionalFormatting>
  <conditionalFormatting sqref="G7">
    <cfRule type="cellIs" dxfId="63" priority="35" stopIfTrue="1" operator="equal">
      <formula>"þ"</formula>
    </cfRule>
  </conditionalFormatting>
  <conditionalFormatting sqref="G7">
    <cfRule type="cellIs" dxfId="62" priority="34" stopIfTrue="1" operator="equal">
      <formula>"þ"</formula>
    </cfRule>
  </conditionalFormatting>
  <conditionalFormatting sqref="G7">
    <cfRule type="cellIs" dxfId="61" priority="33" stopIfTrue="1" operator="equal">
      <formula>"þ"</formula>
    </cfRule>
  </conditionalFormatting>
  <conditionalFormatting sqref="G7">
    <cfRule type="cellIs" dxfId="60" priority="37" stopIfTrue="1" operator="equal">
      <formula>"þ"</formula>
    </cfRule>
  </conditionalFormatting>
  <conditionalFormatting sqref="H7">
    <cfRule type="cellIs" dxfId="59" priority="32" stopIfTrue="1" operator="equal">
      <formula>"þ"</formula>
    </cfRule>
  </conditionalFormatting>
  <conditionalFormatting sqref="H7">
    <cfRule type="cellIs" dxfId="58" priority="31" stopIfTrue="1" operator="equal">
      <formula>"þ"</formula>
    </cfRule>
  </conditionalFormatting>
  <conditionalFormatting sqref="G7">
    <cfRule type="cellIs" dxfId="57" priority="30" stopIfTrue="1" operator="equal">
      <formula>"þ"</formula>
    </cfRule>
  </conditionalFormatting>
  <conditionalFormatting sqref="G7">
    <cfRule type="cellIs" dxfId="56" priority="29" stopIfTrue="1" operator="equal">
      <formula>"þ"</formula>
    </cfRule>
  </conditionalFormatting>
  <conditionalFormatting sqref="G7">
    <cfRule type="cellIs" dxfId="55" priority="28" stopIfTrue="1" operator="equal">
      <formula>"þ"</formula>
    </cfRule>
  </conditionalFormatting>
  <conditionalFormatting sqref="G7">
    <cfRule type="cellIs" dxfId="54" priority="38" stopIfTrue="1" operator="equal">
      <formula>"þ"</formula>
    </cfRule>
  </conditionalFormatting>
  <conditionalFormatting sqref="G7">
    <cfRule type="cellIs" dxfId="53" priority="27" stopIfTrue="1" operator="equal">
      <formula>"þ"</formula>
    </cfRule>
  </conditionalFormatting>
  <conditionalFormatting sqref="G7">
    <cfRule type="cellIs" dxfId="52" priority="26" stopIfTrue="1" operator="equal">
      <formula>"þ"</formula>
    </cfRule>
  </conditionalFormatting>
  <conditionalFormatting sqref="G7">
    <cfRule type="cellIs" dxfId="51" priority="25" stopIfTrue="1" operator="equal">
      <formula>"þ"</formula>
    </cfRule>
  </conditionalFormatting>
  <conditionalFormatting sqref="H7">
    <cfRule type="cellIs" dxfId="50" priority="24" stopIfTrue="1" operator="equal">
      <formula>"þ"</formula>
    </cfRule>
  </conditionalFormatting>
  <conditionalFormatting sqref="H7">
    <cfRule type="cellIs" dxfId="49" priority="23" stopIfTrue="1" operator="equal">
      <formula>"þ"</formula>
    </cfRule>
  </conditionalFormatting>
  <conditionalFormatting sqref="H7">
    <cfRule type="cellIs" dxfId="48" priority="22" stopIfTrue="1" operator="equal">
      <formula>"þ"</formula>
    </cfRule>
  </conditionalFormatting>
  <conditionalFormatting sqref="H7">
    <cfRule type="cellIs" dxfId="47" priority="21" stopIfTrue="1" operator="equal">
      <formula>"þ"</formula>
    </cfRule>
  </conditionalFormatting>
  <conditionalFormatting sqref="H7">
    <cfRule type="cellIs" dxfId="46" priority="20" stopIfTrue="1" operator="equal">
      <formula>"þ"</formula>
    </cfRule>
  </conditionalFormatting>
  <conditionalFormatting sqref="H7">
    <cfRule type="cellIs" dxfId="45" priority="19" stopIfTrue="1" operator="equal">
      <formula>"þ"</formula>
    </cfRule>
  </conditionalFormatting>
  <conditionalFormatting sqref="E7">
    <cfRule type="cellIs" dxfId="44" priority="18" stopIfTrue="1" operator="equal">
      <formula>"þ"</formula>
    </cfRule>
  </conditionalFormatting>
  <conditionalFormatting sqref="E7">
    <cfRule type="cellIs" dxfId="43" priority="17" stopIfTrue="1" operator="equal">
      <formula>"þ"</formula>
    </cfRule>
  </conditionalFormatting>
  <conditionalFormatting sqref="E7">
    <cfRule type="cellIs" dxfId="42" priority="16" stopIfTrue="1" operator="equal">
      <formula>"þ"</formula>
    </cfRule>
  </conditionalFormatting>
  <conditionalFormatting sqref="E7">
    <cfRule type="cellIs" dxfId="41" priority="15" stopIfTrue="1" operator="equal">
      <formula>"þ"</formula>
    </cfRule>
  </conditionalFormatting>
  <conditionalFormatting sqref="E7">
    <cfRule type="cellIs" dxfId="40" priority="14" stopIfTrue="1" operator="equal">
      <formula>"þ"</formula>
    </cfRule>
  </conditionalFormatting>
  <conditionalFormatting sqref="E7">
    <cfRule type="cellIs" dxfId="39" priority="13" stopIfTrue="1" operator="equal">
      <formula>"þ"</formula>
    </cfRule>
  </conditionalFormatting>
  <conditionalFormatting sqref="E7">
    <cfRule type="cellIs" dxfId="38" priority="12" stopIfTrue="1" operator="equal">
      <formula>"þ"</formula>
    </cfRule>
  </conditionalFormatting>
  <conditionalFormatting sqref="E7">
    <cfRule type="cellIs" dxfId="37" priority="11" stopIfTrue="1" operator="equal">
      <formula>"þ"</formula>
    </cfRule>
  </conditionalFormatting>
  <conditionalFormatting sqref="L7">
    <cfRule type="cellIs" dxfId="36" priority="10" stopIfTrue="1" operator="equal">
      <formula>"þ"</formula>
    </cfRule>
  </conditionalFormatting>
  <conditionalFormatting sqref="L7">
    <cfRule type="cellIs" dxfId="35" priority="9" stopIfTrue="1" operator="equal">
      <formula>"þ"</formula>
    </cfRule>
  </conditionalFormatting>
  <conditionalFormatting sqref="F7">
    <cfRule type="cellIs" dxfId="34" priority="8" stopIfTrue="1" operator="equal">
      <formula>"þ"</formula>
    </cfRule>
  </conditionalFormatting>
  <conditionalFormatting sqref="F7">
    <cfRule type="cellIs" dxfId="33" priority="7" stopIfTrue="1" operator="equal">
      <formula>"þ"</formula>
    </cfRule>
  </conditionalFormatting>
  <conditionalFormatting sqref="F7">
    <cfRule type="cellIs" dxfId="32" priority="6" stopIfTrue="1" operator="equal">
      <formula>"þ"</formula>
    </cfRule>
  </conditionalFormatting>
  <conditionalFormatting sqref="F7">
    <cfRule type="cellIs" dxfId="31" priority="5" stopIfTrue="1" operator="equal">
      <formula>"þ"</formula>
    </cfRule>
  </conditionalFormatting>
  <conditionalFormatting sqref="F7">
    <cfRule type="cellIs" dxfId="30" priority="4" stopIfTrue="1" operator="equal">
      <formula>"þ"</formula>
    </cfRule>
  </conditionalFormatting>
  <conditionalFormatting sqref="F7">
    <cfRule type="cellIs" dxfId="29" priority="3" stopIfTrue="1" operator="equal">
      <formula>"þ"</formula>
    </cfRule>
  </conditionalFormatting>
  <conditionalFormatting sqref="F7">
    <cfRule type="cellIs" dxfId="28" priority="2" stopIfTrue="1" operator="equal">
      <formula>"þ"</formula>
    </cfRule>
  </conditionalFormatting>
  <conditionalFormatting sqref="F7">
    <cfRule type="cellIs" dxfId="27" priority="1" stopIfTrue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4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3.09765625" style="48" bestFit="1" customWidth="1"/>
    <col min="2" max="2" width="26.3984375" style="48" bestFit="1" customWidth="1"/>
    <col min="3" max="3" width="21.5" style="48" bestFit="1" customWidth="1"/>
    <col min="4" max="4" width="7.296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47" style="43" customWidth="1"/>
    <col min="16" max="16384" width="8.796875" style="43"/>
  </cols>
  <sheetData>
    <row r="1" spans="1:15" ht="31.8" thickBot="1" x14ac:dyDescent="0.35">
      <c r="A1" s="182" t="s">
        <v>0</v>
      </c>
      <c r="B1" s="183" t="s">
        <v>35</v>
      </c>
      <c r="C1" s="183" t="s">
        <v>36</v>
      </c>
      <c r="D1" s="128" t="s">
        <v>93</v>
      </c>
      <c r="E1" s="130" t="s">
        <v>37</v>
      </c>
      <c r="F1" s="129" t="s">
        <v>92</v>
      </c>
      <c r="G1" s="128" t="s">
        <v>91</v>
      </c>
      <c r="H1" s="127" t="s">
        <v>38</v>
      </c>
      <c r="I1" s="127" t="s">
        <v>39</v>
      </c>
      <c r="J1" s="127" t="s">
        <v>90</v>
      </c>
      <c r="K1" s="126" t="s">
        <v>3</v>
      </c>
      <c r="L1" s="127" t="s">
        <v>26</v>
      </c>
      <c r="M1" s="125" t="s">
        <v>87</v>
      </c>
      <c r="N1" s="127" t="s">
        <v>86</v>
      </c>
      <c r="O1" s="124" t="s">
        <v>89</v>
      </c>
    </row>
    <row r="2" spans="1:15" x14ac:dyDescent="0.3">
      <c r="A2" s="177" t="s">
        <v>127</v>
      </c>
      <c r="B2" s="92" t="s">
        <v>128</v>
      </c>
      <c r="C2" s="92" t="s">
        <v>129</v>
      </c>
      <c r="D2" s="170" t="s">
        <v>83</v>
      </c>
      <c r="E2" s="171">
        <v>12</v>
      </c>
      <c r="F2" s="172">
        <v>7</v>
      </c>
      <c r="G2" s="173">
        <v>1</v>
      </c>
      <c r="H2" s="92">
        <v>0</v>
      </c>
      <c r="I2" s="208">
        <v>-1</v>
      </c>
      <c r="J2" s="92">
        <f t="shared" ref="J2:J6" si="0">IF(D2="þ",SUM(E2,G2:I2),SUM(E2,F2,H2,I2))</f>
        <v>18</v>
      </c>
      <c r="K2" s="93">
        <f t="shared" ref="K2:K14" ca="1" si="1">RANDBETWEEN(1,20)</f>
        <v>10</v>
      </c>
      <c r="L2" s="92">
        <f t="shared" ref="L2:L6" ca="1" si="2">SUM(J2:K2)</f>
        <v>28</v>
      </c>
      <c r="M2" s="169">
        <v>20</v>
      </c>
      <c r="N2" s="174" t="str">
        <f t="shared" ref="N2:N6" ca="1" si="3">IF(K2&gt;(M2-1),"þ","ý")</f>
        <v>ý</v>
      </c>
      <c r="O2" s="44"/>
    </row>
    <row r="3" spans="1:15" x14ac:dyDescent="0.3">
      <c r="A3" s="178" t="s">
        <v>127</v>
      </c>
      <c r="B3" s="44" t="s">
        <v>130</v>
      </c>
      <c r="C3" s="44" t="s">
        <v>132</v>
      </c>
      <c r="D3" s="123" t="s">
        <v>83</v>
      </c>
      <c r="E3" s="122">
        <v>12</v>
      </c>
      <c r="F3" s="176">
        <v>7</v>
      </c>
      <c r="G3" s="121">
        <v>1</v>
      </c>
      <c r="H3" s="44">
        <v>0</v>
      </c>
      <c r="I3" s="209">
        <v>-1</v>
      </c>
      <c r="J3" s="44">
        <f t="shared" si="0"/>
        <v>18</v>
      </c>
      <c r="K3" s="45">
        <f t="shared" ca="1" si="1"/>
        <v>13</v>
      </c>
      <c r="L3" s="44">
        <f t="shared" ca="1" si="2"/>
        <v>31</v>
      </c>
      <c r="M3" s="67">
        <v>20</v>
      </c>
      <c r="N3" s="70" t="str">
        <f t="shared" ca="1" si="3"/>
        <v>ý</v>
      </c>
      <c r="O3" s="44"/>
    </row>
    <row r="4" spans="1:15" x14ac:dyDescent="0.3">
      <c r="A4" s="178" t="s">
        <v>127</v>
      </c>
      <c r="B4" s="44" t="s">
        <v>131</v>
      </c>
      <c r="C4" s="44" t="s">
        <v>132</v>
      </c>
      <c r="D4" s="123" t="s">
        <v>83</v>
      </c>
      <c r="E4" s="122">
        <v>12</v>
      </c>
      <c r="F4" s="176">
        <v>7</v>
      </c>
      <c r="G4" s="121">
        <v>1</v>
      </c>
      <c r="H4" s="44">
        <v>0</v>
      </c>
      <c r="I4" s="209">
        <v>-1</v>
      </c>
      <c r="J4" s="44">
        <f t="shared" ref="J4" si="4">IF(D4="þ",SUM(E4,G4:I4),SUM(E4,F4,H4,I4))</f>
        <v>18</v>
      </c>
      <c r="K4" s="45">
        <f t="shared" ca="1" si="1"/>
        <v>3</v>
      </c>
      <c r="L4" s="44">
        <f t="shared" ref="L4" ca="1" si="5">SUM(J4:K4)</f>
        <v>21</v>
      </c>
      <c r="M4" s="67">
        <v>20</v>
      </c>
      <c r="N4" s="70" t="str">
        <f t="shared" ref="N4" ca="1" si="6">IF(K4&gt;(M4-1),"þ","ý")</f>
        <v>ý</v>
      </c>
      <c r="O4" s="44"/>
    </row>
    <row r="5" spans="1:15" x14ac:dyDescent="0.3">
      <c r="A5" s="178" t="s">
        <v>127</v>
      </c>
      <c r="B5" s="44" t="s">
        <v>136</v>
      </c>
      <c r="C5" s="44" t="s">
        <v>137</v>
      </c>
      <c r="D5" s="123" t="s">
        <v>88</v>
      </c>
      <c r="E5" s="122">
        <v>12</v>
      </c>
      <c r="F5" s="176">
        <v>7</v>
      </c>
      <c r="G5" s="121">
        <v>-1</v>
      </c>
      <c r="H5" s="44">
        <v>0</v>
      </c>
      <c r="I5" s="209">
        <v>-1</v>
      </c>
      <c r="J5" s="44">
        <f t="shared" si="0"/>
        <v>10</v>
      </c>
      <c r="K5" s="45">
        <f t="shared" ca="1" si="1"/>
        <v>7</v>
      </c>
      <c r="L5" s="44">
        <f t="shared" ca="1" si="2"/>
        <v>17</v>
      </c>
      <c r="M5" s="67">
        <v>20</v>
      </c>
      <c r="N5" s="70" t="str">
        <f t="shared" ca="1" si="3"/>
        <v>ý</v>
      </c>
      <c r="O5" s="44"/>
    </row>
    <row r="6" spans="1:15" x14ac:dyDescent="0.3">
      <c r="A6" s="179" t="s">
        <v>127</v>
      </c>
      <c r="B6" s="46" t="s">
        <v>117</v>
      </c>
      <c r="C6" s="46" t="s">
        <v>117</v>
      </c>
      <c r="D6" s="120" t="s">
        <v>83</v>
      </c>
      <c r="E6" s="119">
        <v>12</v>
      </c>
      <c r="F6" s="167">
        <v>17</v>
      </c>
      <c r="G6" s="118">
        <v>1</v>
      </c>
      <c r="H6" s="46">
        <v>0</v>
      </c>
      <c r="I6" s="210">
        <v>-1</v>
      </c>
      <c r="J6" s="46">
        <f t="shared" si="0"/>
        <v>28</v>
      </c>
      <c r="K6" s="47">
        <f t="shared" ca="1" si="1"/>
        <v>6</v>
      </c>
      <c r="L6" s="46">
        <f t="shared" ca="1" si="2"/>
        <v>34</v>
      </c>
      <c r="M6" s="68">
        <v>19</v>
      </c>
      <c r="N6" s="69" t="str">
        <f t="shared" ca="1" si="3"/>
        <v>ý</v>
      </c>
      <c r="O6" s="46"/>
    </row>
    <row r="7" spans="1:15" x14ac:dyDescent="0.3">
      <c r="A7" s="178" t="s">
        <v>142</v>
      </c>
      <c r="B7" s="44" t="s">
        <v>144</v>
      </c>
      <c r="C7" s="44" t="s">
        <v>145</v>
      </c>
      <c r="D7" s="123" t="s">
        <v>83</v>
      </c>
      <c r="E7" s="122">
        <v>15</v>
      </c>
      <c r="F7" s="176">
        <v>4</v>
      </c>
      <c r="G7" s="121">
        <v>2</v>
      </c>
      <c r="H7" s="44">
        <v>0</v>
      </c>
      <c r="I7" s="44">
        <v>0</v>
      </c>
      <c r="J7" s="44">
        <f t="shared" ref="J7" si="7">IF(D7="þ",SUM(E7,G7:I7),SUM(E7,F7,H7,I7))</f>
        <v>19</v>
      </c>
      <c r="K7" s="45">
        <f t="shared" ca="1" si="1"/>
        <v>8</v>
      </c>
      <c r="L7" s="44">
        <f t="shared" ref="L7" ca="1" si="8">SUM(J7:K7)</f>
        <v>27</v>
      </c>
      <c r="M7" s="67">
        <v>20</v>
      </c>
      <c r="N7" s="70" t="str">
        <f t="shared" ref="N7" ca="1" si="9">IF(K7&gt;(M7-1),"þ","ý")</f>
        <v>ý</v>
      </c>
      <c r="O7" s="44"/>
    </row>
    <row r="8" spans="1:15" x14ac:dyDescent="0.3">
      <c r="A8" s="178" t="s">
        <v>142</v>
      </c>
      <c r="B8" s="44" t="s">
        <v>147</v>
      </c>
      <c r="C8" s="44" t="s">
        <v>153</v>
      </c>
      <c r="D8" s="123" t="s">
        <v>83</v>
      </c>
      <c r="E8" s="122">
        <v>15</v>
      </c>
      <c r="F8" s="176">
        <v>4</v>
      </c>
      <c r="G8" s="121">
        <v>2</v>
      </c>
      <c r="H8" s="44">
        <v>0</v>
      </c>
      <c r="I8" s="44">
        <v>0</v>
      </c>
      <c r="J8" s="44">
        <f t="shared" ref="J8" si="10">IF(D8="þ",SUM(E8,G8:I8),SUM(E8,F8,H8,I8))</f>
        <v>19</v>
      </c>
      <c r="K8" s="45">
        <f t="shared" ca="1" si="1"/>
        <v>14</v>
      </c>
      <c r="L8" s="44">
        <f t="shared" ref="L8" ca="1" si="11">SUM(J8:K8)</f>
        <v>33</v>
      </c>
      <c r="M8" s="67">
        <v>20</v>
      </c>
      <c r="N8" s="70" t="str">
        <f t="shared" ref="N8" ca="1" si="12">IF(K8&gt;(M8-1),"þ","ý")</f>
        <v>ý</v>
      </c>
      <c r="O8" s="44"/>
    </row>
    <row r="9" spans="1:15" x14ac:dyDescent="0.3">
      <c r="A9" s="178" t="s">
        <v>142</v>
      </c>
      <c r="B9" s="44" t="s">
        <v>148</v>
      </c>
      <c r="C9" s="44" t="s">
        <v>153</v>
      </c>
      <c r="D9" s="123" t="s">
        <v>83</v>
      </c>
      <c r="E9" s="122">
        <v>15</v>
      </c>
      <c r="F9" s="176">
        <v>4</v>
      </c>
      <c r="G9" s="121">
        <v>2</v>
      </c>
      <c r="H9" s="44">
        <v>0</v>
      </c>
      <c r="I9" s="44">
        <v>0</v>
      </c>
      <c r="J9" s="44">
        <f t="shared" ref="J9:J13" si="13">IF(D9="þ",SUM(E9,G9:I9),SUM(E9,F9,H9,I9))</f>
        <v>19</v>
      </c>
      <c r="K9" s="45">
        <f t="shared" ca="1" si="1"/>
        <v>11</v>
      </c>
      <c r="L9" s="44">
        <f t="shared" ref="L9:L13" ca="1" si="14">SUM(J9:K9)</f>
        <v>30</v>
      </c>
      <c r="M9" s="67">
        <v>20</v>
      </c>
      <c r="N9" s="70" t="str">
        <f t="shared" ref="N9:N13" ca="1" si="15">IF(K9&gt;(M9-1),"þ","ý")</f>
        <v>ý</v>
      </c>
      <c r="O9" s="44"/>
    </row>
    <row r="10" spans="1:15" x14ac:dyDescent="0.3">
      <c r="A10" s="178" t="s">
        <v>142</v>
      </c>
      <c r="B10" s="44" t="s">
        <v>149</v>
      </c>
      <c r="C10" s="44" t="s">
        <v>153</v>
      </c>
      <c r="D10" s="123" t="s">
        <v>83</v>
      </c>
      <c r="E10" s="122">
        <v>15</v>
      </c>
      <c r="F10" s="176">
        <v>4</v>
      </c>
      <c r="G10" s="121">
        <v>2</v>
      </c>
      <c r="H10" s="44">
        <v>0</v>
      </c>
      <c r="I10" s="44">
        <v>0</v>
      </c>
      <c r="J10" s="44">
        <f t="shared" si="13"/>
        <v>19</v>
      </c>
      <c r="K10" s="45">
        <f t="shared" ca="1" si="1"/>
        <v>7</v>
      </c>
      <c r="L10" s="44">
        <f t="shared" ca="1" si="14"/>
        <v>26</v>
      </c>
      <c r="M10" s="67">
        <v>20</v>
      </c>
      <c r="N10" s="70" t="str">
        <f t="shared" ca="1" si="15"/>
        <v>ý</v>
      </c>
      <c r="O10" s="44"/>
    </row>
    <row r="11" spans="1:15" x14ac:dyDescent="0.3">
      <c r="A11" s="178" t="s">
        <v>142</v>
      </c>
      <c r="B11" s="44" t="s">
        <v>150</v>
      </c>
      <c r="C11" s="44" t="s">
        <v>153</v>
      </c>
      <c r="D11" s="123" t="s">
        <v>83</v>
      </c>
      <c r="E11" s="122">
        <v>15</v>
      </c>
      <c r="F11" s="176">
        <v>4</v>
      </c>
      <c r="G11" s="121">
        <v>2</v>
      </c>
      <c r="H11" s="44">
        <v>0</v>
      </c>
      <c r="I11" s="44">
        <v>0</v>
      </c>
      <c r="J11" s="44">
        <f t="shared" si="13"/>
        <v>19</v>
      </c>
      <c r="K11" s="45">
        <f t="shared" ca="1" si="1"/>
        <v>15</v>
      </c>
      <c r="L11" s="44">
        <f t="shared" ca="1" si="14"/>
        <v>34</v>
      </c>
      <c r="M11" s="67">
        <v>20</v>
      </c>
      <c r="N11" s="70" t="str">
        <f t="shared" ca="1" si="15"/>
        <v>ý</v>
      </c>
      <c r="O11" s="44"/>
    </row>
    <row r="12" spans="1:15" x14ac:dyDescent="0.3">
      <c r="A12" s="178" t="s">
        <v>142</v>
      </c>
      <c r="B12" s="44" t="s">
        <v>151</v>
      </c>
      <c r="C12" s="44" t="s">
        <v>153</v>
      </c>
      <c r="D12" s="123" t="s">
        <v>83</v>
      </c>
      <c r="E12" s="122">
        <v>15</v>
      </c>
      <c r="F12" s="176">
        <v>4</v>
      </c>
      <c r="G12" s="121">
        <v>2</v>
      </c>
      <c r="H12" s="44">
        <v>0</v>
      </c>
      <c r="I12" s="44">
        <v>0</v>
      </c>
      <c r="J12" s="44">
        <f t="shared" si="13"/>
        <v>19</v>
      </c>
      <c r="K12" s="45">
        <f t="shared" ca="1" si="1"/>
        <v>17</v>
      </c>
      <c r="L12" s="44">
        <f t="shared" ca="1" si="14"/>
        <v>36</v>
      </c>
      <c r="M12" s="67">
        <v>20</v>
      </c>
      <c r="N12" s="70" t="str">
        <f t="shared" ca="1" si="15"/>
        <v>ý</v>
      </c>
      <c r="O12" s="44"/>
    </row>
    <row r="13" spans="1:15" x14ac:dyDescent="0.3">
      <c r="A13" s="178" t="s">
        <v>142</v>
      </c>
      <c r="B13" s="44" t="s">
        <v>152</v>
      </c>
      <c r="C13" s="44" t="s">
        <v>153</v>
      </c>
      <c r="D13" s="123" t="s">
        <v>83</v>
      </c>
      <c r="E13" s="122">
        <v>15</v>
      </c>
      <c r="F13" s="176">
        <v>4</v>
      </c>
      <c r="G13" s="121">
        <v>2</v>
      </c>
      <c r="H13" s="44">
        <v>0</v>
      </c>
      <c r="I13" s="44">
        <v>0</v>
      </c>
      <c r="J13" s="44">
        <f t="shared" si="13"/>
        <v>19</v>
      </c>
      <c r="K13" s="45">
        <f t="shared" ca="1" si="1"/>
        <v>16</v>
      </c>
      <c r="L13" s="44">
        <f t="shared" ca="1" si="14"/>
        <v>35</v>
      </c>
      <c r="M13" s="67">
        <v>20</v>
      </c>
      <c r="N13" s="70" t="str">
        <f t="shared" ca="1" si="15"/>
        <v>ý</v>
      </c>
      <c r="O13" s="44"/>
    </row>
    <row r="14" spans="1:15" x14ac:dyDescent="0.3">
      <c r="A14" s="179" t="s">
        <v>142</v>
      </c>
      <c r="B14" s="46" t="s">
        <v>117</v>
      </c>
      <c r="C14" s="46" t="s">
        <v>117</v>
      </c>
      <c r="D14" s="120" t="s">
        <v>83</v>
      </c>
      <c r="E14" s="119">
        <v>15</v>
      </c>
      <c r="F14" s="167">
        <v>4</v>
      </c>
      <c r="G14" s="118">
        <v>2</v>
      </c>
      <c r="H14" s="46">
        <v>0</v>
      </c>
      <c r="I14" s="46">
        <v>0</v>
      </c>
      <c r="J14" s="46">
        <f t="shared" ref="J14" si="16">IF(D14="þ",SUM(E14,G14:I14),SUM(E14,F14,H14,I14))</f>
        <v>19</v>
      </c>
      <c r="K14" s="47">
        <f t="shared" ca="1" si="1"/>
        <v>12</v>
      </c>
      <c r="L14" s="46">
        <f t="shared" ref="L14" ca="1" si="17">SUM(J14:K14)</f>
        <v>31</v>
      </c>
      <c r="M14" s="68">
        <v>19</v>
      </c>
      <c r="N14" s="69" t="str">
        <f t="shared" ref="N14" ca="1" si="18">IF(K14&gt;(M14-1),"þ","ý")</f>
        <v>ý</v>
      </c>
      <c r="O14" s="46"/>
    </row>
  </sheetData>
  <conditionalFormatting sqref="K2:K3 K5:K14">
    <cfRule type="cellIs" dxfId="26" priority="238" operator="greaterThanOrEqual">
      <formula>M2</formula>
    </cfRule>
  </conditionalFormatting>
  <conditionalFormatting sqref="N2:N3">
    <cfRule type="cellIs" dxfId="25" priority="203" operator="equal">
      <formula>"þ"</formula>
    </cfRule>
  </conditionalFormatting>
  <conditionalFormatting sqref="N5">
    <cfRule type="cellIs" dxfId="24" priority="201" operator="equal">
      <formula>"þ"</formula>
    </cfRule>
  </conditionalFormatting>
  <conditionalFormatting sqref="K5">
    <cfRule type="cellIs" dxfId="23" priority="199" operator="greaterThanOrEqual">
      <formula>M5</formula>
    </cfRule>
  </conditionalFormatting>
  <conditionalFormatting sqref="N14">
    <cfRule type="cellIs" dxfId="22" priority="195" operator="equal">
      <formula>"þ"</formula>
    </cfRule>
  </conditionalFormatting>
  <conditionalFormatting sqref="N6:N13">
    <cfRule type="cellIs" dxfId="21" priority="120" operator="equal">
      <formula>"þ"</formula>
    </cfRule>
  </conditionalFormatting>
  <conditionalFormatting sqref="D2:D3">
    <cfRule type="cellIs" dxfId="20" priority="49" operator="equal">
      <formula>"þ"</formula>
    </cfRule>
  </conditionalFormatting>
  <conditionalFormatting sqref="D5">
    <cfRule type="cellIs" dxfId="19" priority="48" operator="equal">
      <formula>"þ"</formula>
    </cfRule>
  </conditionalFormatting>
  <conditionalFormatting sqref="D14">
    <cfRule type="cellIs" dxfId="18" priority="47" operator="equal">
      <formula>"þ"</formula>
    </cfRule>
  </conditionalFormatting>
  <conditionalFormatting sqref="D6:D13">
    <cfRule type="cellIs" dxfId="17" priority="44" operator="equal">
      <formula>"þ"</formula>
    </cfRule>
  </conditionalFormatting>
  <conditionalFormatting sqref="N6">
    <cfRule type="cellIs" dxfId="16" priority="32" operator="equal">
      <formula>"þ"</formula>
    </cfRule>
  </conditionalFormatting>
  <conditionalFormatting sqref="N2:N3 N5">
    <cfRule type="cellIs" dxfId="15" priority="31" operator="equal">
      <formula>"þ"</formula>
    </cfRule>
  </conditionalFormatting>
  <conditionalFormatting sqref="D6">
    <cfRule type="cellIs" dxfId="14" priority="30" operator="equal">
      <formula>"þ"</formula>
    </cfRule>
  </conditionalFormatting>
  <conditionalFormatting sqref="D2:D3 D5">
    <cfRule type="cellIs" dxfId="13" priority="29" operator="equal">
      <formula>"þ"</formula>
    </cfRule>
  </conditionalFormatting>
  <conditionalFormatting sqref="K4">
    <cfRule type="cellIs" dxfId="12" priority="28" operator="greaterThanOrEqual">
      <formula>M4</formula>
    </cfRule>
  </conditionalFormatting>
  <conditionalFormatting sqref="N4">
    <cfRule type="cellIs" dxfId="11" priority="27" operator="equal">
      <formula>"þ"</formula>
    </cfRule>
  </conditionalFormatting>
  <conditionalFormatting sqref="D4">
    <cfRule type="cellIs" dxfId="10" priority="26" operator="equal">
      <formula>"þ"</formula>
    </cfRule>
  </conditionalFormatting>
  <conditionalFormatting sqref="N4">
    <cfRule type="cellIs" dxfId="9" priority="25" operator="equal">
      <formula>"þ"</formula>
    </cfRule>
  </conditionalFormatting>
  <conditionalFormatting sqref="D4">
    <cfRule type="cellIs" dxfId="8" priority="24" operator="equal">
      <formula>"þ"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"/>
  <sheetViews>
    <sheetView showGridLines="0" zoomScaleNormal="100" workbookViewId="0"/>
  </sheetViews>
  <sheetFormatPr defaultColWidth="4" defaultRowHeight="15.6" x14ac:dyDescent="0.3"/>
  <cols>
    <col min="1" max="1" width="9.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9.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90" t="s">
        <v>0</v>
      </c>
      <c r="B1" s="90" t="s">
        <v>65</v>
      </c>
      <c r="C1" s="90" t="s">
        <v>40</v>
      </c>
      <c r="D1" s="91" t="s">
        <v>3</v>
      </c>
      <c r="E1" s="90" t="s">
        <v>114</v>
      </c>
      <c r="G1" s="90" t="s">
        <v>0</v>
      </c>
      <c r="H1" s="90" t="s">
        <v>65</v>
      </c>
      <c r="I1" s="90" t="s">
        <v>40</v>
      </c>
      <c r="J1" s="91" t="s">
        <v>3</v>
      </c>
      <c r="K1" s="90" t="s">
        <v>114</v>
      </c>
    </row>
    <row r="2" spans="1:11" x14ac:dyDescent="0.3">
      <c r="A2" s="177" t="s">
        <v>127</v>
      </c>
      <c r="B2" s="5" t="s">
        <v>41</v>
      </c>
      <c r="C2" s="208">
        <f>16-1</f>
        <v>15</v>
      </c>
      <c r="D2" s="93">
        <f t="shared" ref="D2:D8" ca="1" si="0">RANDBETWEEN(1,20)</f>
        <v>10</v>
      </c>
      <c r="E2" s="92">
        <f t="shared" ref="E2:E8" ca="1" si="1">D2+C2</f>
        <v>25</v>
      </c>
      <c r="G2" s="169"/>
      <c r="H2" s="5" t="s">
        <v>41</v>
      </c>
      <c r="I2" s="92"/>
      <c r="J2" s="93">
        <f t="shared" ref="J2:J8" ca="1" si="2">RANDBETWEEN(1,20)</f>
        <v>5</v>
      </c>
      <c r="K2" s="92">
        <f t="shared" ref="K2:K4" ca="1" si="3">J2+I2</f>
        <v>5</v>
      </c>
    </row>
    <row r="3" spans="1:11" x14ac:dyDescent="0.3">
      <c r="A3" s="178" t="s">
        <v>127</v>
      </c>
      <c r="B3" s="5" t="s">
        <v>42</v>
      </c>
      <c r="C3" s="209">
        <f>9-1</f>
        <v>8</v>
      </c>
      <c r="D3" s="45">
        <f t="shared" ca="1" si="0"/>
        <v>9</v>
      </c>
      <c r="E3" s="44">
        <f t="shared" ca="1" si="1"/>
        <v>17</v>
      </c>
      <c r="G3" s="67"/>
      <c r="H3" s="5" t="s">
        <v>42</v>
      </c>
      <c r="I3" s="44"/>
      <c r="J3" s="45">
        <f t="shared" ca="1" si="2"/>
        <v>15</v>
      </c>
      <c r="K3" s="44">
        <f t="shared" ca="1" si="3"/>
        <v>15</v>
      </c>
    </row>
    <row r="4" spans="1:11" x14ac:dyDescent="0.3">
      <c r="A4" s="179" t="s">
        <v>127</v>
      </c>
      <c r="B4" s="94" t="s">
        <v>43</v>
      </c>
      <c r="C4" s="210">
        <f>9-1</f>
        <v>8</v>
      </c>
      <c r="D4" s="47">
        <f t="shared" ca="1" si="0"/>
        <v>17</v>
      </c>
      <c r="E4" s="46">
        <f t="shared" ca="1" si="1"/>
        <v>25</v>
      </c>
      <c r="G4" s="68"/>
      <c r="H4" s="94" t="s">
        <v>43</v>
      </c>
      <c r="I4" s="46"/>
      <c r="J4" s="47">
        <f t="shared" ca="1" si="2"/>
        <v>6</v>
      </c>
      <c r="K4" s="46">
        <f t="shared" ca="1" si="3"/>
        <v>6</v>
      </c>
    </row>
    <row r="5" spans="1:11" x14ac:dyDescent="0.3">
      <c r="A5" s="177" t="s">
        <v>142</v>
      </c>
      <c r="B5" s="5" t="s">
        <v>41</v>
      </c>
      <c r="C5" s="92">
        <v>16</v>
      </c>
      <c r="D5" s="93">
        <f t="shared" ca="1" si="0"/>
        <v>18</v>
      </c>
      <c r="E5" s="92">
        <f t="shared" ca="1" si="1"/>
        <v>34</v>
      </c>
      <c r="G5" s="169"/>
      <c r="H5" s="5" t="s">
        <v>41</v>
      </c>
      <c r="I5" s="92"/>
      <c r="J5" s="93">
        <f t="shared" ca="1" si="2"/>
        <v>13</v>
      </c>
      <c r="K5" s="92">
        <f t="shared" ref="K5:K7" ca="1" si="4">J5+I5</f>
        <v>13</v>
      </c>
    </row>
    <row r="6" spans="1:11" x14ac:dyDescent="0.3">
      <c r="A6" s="178" t="s">
        <v>142</v>
      </c>
      <c r="B6" s="5" t="s">
        <v>42</v>
      </c>
      <c r="C6" s="44">
        <v>15</v>
      </c>
      <c r="D6" s="45">
        <f t="shared" ca="1" si="0"/>
        <v>17</v>
      </c>
      <c r="E6" s="44">
        <f t="shared" ca="1" si="1"/>
        <v>32</v>
      </c>
      <c r="G6" s="67"/>
      <c r="H6" s="5" t="s">
        <v>42</v>
      </c>
      <c r="I6" s="44"/>
      <c r="J6" s="45">
        <f t="shared" ca="1" si="2"/>
        <v>11</v>
      </c>
      <c r="K6" s="44">
        <f t="shared" ca="1" si="4"/>
        <v>11</v>
      </c>
    </row>
    <row r="7" spans="1:11" x14ac:dyDescent="0.3">
      <c r="A7" s="179" t="s">
        <v>142</v>
      </c>
      <c r="B7" s="94" t="s">
        <v>43</v>
      </c>
      <c r="C7" s="46">
        <v>17</v>
      </c>
      <c r="D7" s="47">
        <f t="shared" ca="1" si="0"/>
        <v>7</v>
      </c>
      <c r="E7" s="46">
        <f t="shared" ca="1" si="1"/>
        <v>24</v>
      </c>
      <c r="G7" s="68"/>
      <c r="H7" s="94" t="s">
        <v>43</v>
      </c>
      <c r="I7" s="46"/>
      <c r="J7" s="47">
        <f t="shared" ca="1" si="2"/>
        <v>6</v>
      </c>
      <c r="K7" s="46">
        <f t="shared" ca="1" si="4"/>
        <v>6</v>
      </c>
    </row>
    <row r="8" spans="1:11" x14ac:dyDescent="0.3">
      <c r="A8" s="179" t="s">
        <v>159</v>
      </c>
      <c r="B8" s="94" t="s">
        <v>77</v>
      </c>
      <c r="C8" s="46">
        <v>20</v>
      </c>
      <c r="D8" s="47">
        <f t="shared" ca="1" si="0"/>
        <v>14</v>
      </c>
      <c r="E8" s="46">
        <f t="shared" ca="1" si="1"/>
        <v>34</v>
      </c>
      <c r="G8" s="68"/>
      <c r="H8" s="94"/>
      <c r="I8" s="46"/>
      <c r="J8" s="47">
        <f t="shared" ca="1" si="2"/>
        <v>18</v>
      </c>
      <c r="K8" s="46">
        <f t="shared" ref="K8" ca="1" si="5">J8+I8</f>
        <v>18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8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20.399999999999999" x14ac:dyDescent="0.3"/>
  <cols>
    <col min="1" max="1" width="16" style="220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14.59765625" style="48" bestFit="1" customWidth="1"/>
    <col min="7" max="7" width="2.8984375" style="48" bestFit="1" customWidth="1"/>
    <col min="8" max="8" width="6.19921875" style="48" bestFit="1" customWidth="1"/>
    <col min="9" max="9" width="7.296875" style="48" bestFit="1" customWidth="1"/>
    <col min="10" max="10" width="4.5" style="48" bestFit="1" customWidth="1"/>
    <col min="11" max="11" width="5" style="48" bestFit="1" customWidth="1"/>
    <col min="12" max="12" width="4.69921875" style="48" bestFit="1" customWidth="1"/>
    <col min="13" max="13" width="7.5" style="48" bestFit="1" customWidth="1"/>
    <col min="14" max="14" width="5.3984375" style="48" bestFit="1" customWidth="1"/>
    <col min="15" max="15" width="4.796875" style="48" bestFit="1" customWidth="1"/>
    <col min="16" max="17" width="6.09765625" style="48" bestFit="1" customWidth="1"/>
    <col min="18" max="18" width="5" style="48" bestFit="1" customWidth="1"/>
    <col min="19" max="19" width="5.796875" style="48" bestFit="1" customWidth="1"/>
    <col min="20" max="20" width="6.69921875" style="48" bestFit="1" customWidth="1"/>
    <col min="21" max="21" width="9" style="48" bestFit="1" customWidth="1"/>
    <col min="22" max="22" width="7.796875" style="48" bestFit="1" customWidth="1"/>
    <col min="23" max="23" width="8.796875" style="48" bestFit="1" customWidth="1"/>
    <col min="24" max="24" width="5.69921875" style="48" bestFit="1" customWidth="1"/>
    <col min="25" max="25" width="7.3984375" style="48" bestFit="1" customWidth="1"/>
    <col min="26" max="26" width="4.3984375" style="48" bestFit="1" customWidth="1"/>
    <col min="27" max="27" width="6.69921875" style="48" hidden="1" customWidth="1"/>
    <col min="28" max="28" width="7.59765625" style="48" bestFit="1" customWidth="1"/>
    <col min="29" max="29" width="1.5" style="48" customWidth="1"/>
    <col min="30" max="30" width="10.59765625" style="48" customWidth="1"/>
    <col min="31" max="16384" width="9.69921875" style="48"/>
  </cols>
  <sheetData>
    <row r="1" spans="1:30" s="16" customFormat="1" ht="32.4" thickTop="1" thickBot="1" x14ac:dyDescent="0.35">
      <c r="A1" s="216" t="s">
        <v>0</v>
      </c>
      <c r="B1" s="49" t="s">
        <v>45</v>
      </c>
      <c r="C1" s="50" t="s">
        <v>44</v>
      </c>
      <c r="D1" s="51" t="s">
        <v>46</v>
      </c>
      <c r="E1" s="42" t="s">
        <v>67</v>
      </c>
      <c r="F1" s="40" t="s">
        <v>47</v>
      </c>
      <c r="G1" s="41"/>
      <c r="H1" s="29" t="s">
        <v>48</v>
      </c>
      <c r="I1" s="15" t="s">
        <v>49</v>
      </c>
      <c r="J1" s="17" t="s">
        <v>50</v>
      </c>
      <c r="K1" s="20" t="s">
        <v>51</v>
      </c>
      <c r="L1" s="21" t="s">
        <v>52</v>
      </c>
      <c r="M1" s="22" t="s">
        <v>53</v>
      </c>
      <c r="N1" s="24" t="s">
        <v>54</v>
      </c>
      <c r="O1" s="25" t="s">
        <v>72</v>
      </c>
      <c r="P1" s="52" t="s">
        <v>69</v>
      </c>
      <c r="Q1" s="26" t="s">
        <v>55</v>
      </c>
      <c r="R1" s="27" t="s">
        <v>56</v>
      </c>
      <c r="S1" s="28" t="s">
        <v>70</v>
      </c>
      <c r="T1" s="23" t="s">
        <v>73</v>
      </c>
      <c r="U1" s="30" t="s">
        <v>57</v>
      </c>
      <c r="V1" s="31" t="s">
        <v>58</v>
      </c>
      <c r="W1" s="34" t="s">
        <v>59</v>
      </c>
      <c r="X1" s="53" t="s">
        <v>71</v>
      </c>
      <c r="Y1" s="35" t="s">
        <v>60</v>
      </c>
      <c r="Z1" s="33" t="s">
        <v>61</v>
      </c>
      <c r="AA1" s="31" t="s">
        <v>62</v>
      </c>
      <c r="AB1" s="32" t="s">
        <v>63</v>
      </c>
      <c r="AD1" s="166" t="s">
        <v>104</v>
      </c>
    </row>
    <row r="2" spans="1:30" ht="21" thickTop="1" x14ac:dyDescent="0.3">
      <c r="A2" s="217" t="s">
        <v>107</v>
      </c>
      <c r="B2" s="95">
        <v>12</v>
      </c>
      <c r="C2" s="117">
        <v>25</v>
      </c>
      <c r="D2" s="99">
        <v>27</v>
      </c>
      <c r="E2" s="100">
        <v>0</v>
      </c>
      <c r="F2" s="101" t="s">
        <v>64</v>
      </c>
      <c r="G2" s="102">
        <v>0</v>
      </c>
      <c r="H2" s="149"/>
      <c r="I2" s="104"/>
      <c r="J2" s="105"/>
      <c r="K2" s="145"/>
      <c r="L2" s="106"/>
      <c r="M2" s="107"/>
      <c r="N2" s="108"/>
      <c r="O2" s="109"/>
      <c r="P2" s="110"/>
      <c r="Q2" s="161" t="s">
        <v>101</v>
      </c>
      <c r="R2" s="111"/>
      <c r="S2" s="112"/>
      <c r="T2" s="113"/>
      <c r="U2" s="96"/>
      <c r="V2" s="97">
        <f t="shared" ref="V2:V4" si="0">SUM(H2:U2)</f>
        <v>0</v>
      </c>
      <c r="W2" s="114"/>
      <c r="X2" s="115"/>
      <c r="Y2" s="116"/>
      <c r="Z2" s="98">
        <v>99</v>
      </c>
      <c r="AA2" s="57">
        <f t="shared" ref="AA2:AA3" si="1">SUM(Y2:Z2)-(V2+W2)</f>
        <v>99</v>
      </c>
      <c r="AB2" s="144">
        <f t="shared" ref="AB2:AB3" si="2">SMALL(Z2:AA2,1)+X2</f>
        <v>99</v>
      </c>
      <c r="AD2" s="175"/>
    </row>
    <row r="3" spans="1:30" x14ac:dyDescent="0.3">
      <c r="A3" s="217" t="s">
        <v>109</v>
      </c>
      <c r="B3" s="95">
        <v>12</v>
      </c>
      <c r="C3" s="189">
        <f>23+4</f>
        <v>27</v>
      </c>
      <c r="D3" s="190">
        <f>25+4</f>
        <v>29</v>
      </c>
      <c r="E3" s="100">
        <v>0</v>
      </c>
      <c r="F3" s="101" t="s">
        <v>64</v>
      </c>
      <c r="G3" s="102">
        <v>0</v>
      </c>
      <c r="H3" s="149"/>
      <c r="I3" s="150"/>
      <c r="J3" s="105"/>
      <c r="K3" s="145"/>
      <c r="L3" s="106"/>
      <c r="M3" s="151">
        <v>15</v>
      </c>
      <c r="N3" s="152"/>
      <c r="O3" s="153"/>
      <c r="P3" s="184" t="s">
        <v>101</v>
      </c>
      <c r="Q3" s="161" t="s">
        <v>101</v>
      </c>
      <c r="R3" s="155"/>
      <c r="S3" s="156"/>
      <c r="T3" s="157"/>
      <c r="U3" s="96"/>
      <c r="V3" s="97">
        <f t="shared" si="0"/>
        <v>15</v>
      </c>
      <c r="W3" s="158"/>
      <c r="X3" s="159"/>
      <c r="Y3" s="160"/>
      <c r="Z3" s="98">
        <v>99</v>
      </c>
      <c r="AA3" s="57">
        <f t="shared" si="1"/>
        <v>84</v>
      </c>
      <c r="AB3" s="144">
        <f t="shared" si="2"/>
        <v>84</v>
      </c>
      <c r="AD3" s="175"/>
    </row>
    <row r="4" spans="1:30" x14ac:dyDescent="0.3">
      <c r="A4" s="217" t="s">
        <v>118</v>
      </c>
      <c r="B4" s="95">
        <v>17</v>
      </c>
      <c r="C4" s="117">
        <v>23</v>
      </c>
      <c r="D4" s="99">
        <v>29</v>
      </c>
      <c r="E4" s="100">
        <v>0</v>
      </c>
      <c r="F4" s="101" t="s">
        <v>64</v>
      </c>
      <c r="G4" s="102">
        <v>0</v>
      </c>
      <c r="H4" s="149"/>
      <c r="I4" s="150"/>
      <c r="J4" s="105"/>
      <c r="K4" s="145"/>
      <c r="L4" s="106"/>
      <c r="M4" s="151"/>
      <c r="N4" s="152"/>
      <c r="O4" s="153"/>
      <c r="P4" s="154"/>
      <c r="Q4" s="161" t="s">
        <v>101</v>
      </c>
      <c r="R4" s="155"/>
      <c r="S4" s="156"/>
      <c r="T4" s="157"/>
      <c r="U4" s="96"/>
      <c r="V4" s="97">
        <f t="shared" si="0"/>
        <v>0</v>
      </c>
      <c r="W4" s="158"/>
      <c r="X4" s="159"/>
      <c r="Y4" s="160"/>
      <c r="Z4" s="98">
        <v>99</v>
      </c>
      <c r="AA4" s="57">
        <f t="shared" ref="AA4:AA5" si="3">SUM(Y4:Z4)-(V4+W4)</f>
        <v>99</v>
      </c>
      <c r="AB4" s="144">
        <f t="shared" ref="AB4:AB5" si="4">SMALL(Z4:AA4,1)+X4</f>
        <v>99</v>
      </c>
      <c r="AD4" s="175"/>
    </row>
    <row r="5" spans="1:30" x14ac:dyDescent="0.3">
      <c r="A5" s="218" t="s">
        <v>119</v>
      </c>
      <c r="B5" s="95">
        <f>12</f>
        <v>12</v>
      </c>
      <c r="C5" s="117">
        <f>D5</f>
        <v>31</v>
      </c>
      <c r="D5" s="99">
        <f>31</f>
        <v>31</v>
      </c>
      <c r="E5" s="100">
        <v>0</v>
      </c>
      <c r="F5" s="147" t="s">
        <v>64</v>
      </c>
      <c r="G5" s="148">
        <v>0</v>
      </c>
      <c r="H5" s="149"/>
      <c r="I5" s="150"/>
      <c r="J5" s="105"/>
      <c r="K5" s="145"/>
      <c r="L5" s="106"/>
      <c r="M5" s="151"/>
      <c r="N5" s="152"/>
      <c r="O5" s="153"/>
      <c r="P5" s="154"/>
      <c r="Q5" s="161" t="s">
        <v>101</v>
      </c>
      <c r="R5" s="155"/>
      <c r="S5" s="156"/>
      <c r="T5" s="157"/>
      <c r="U5" s="96"/>
      <c r="V5" s="97">
        <f t="shared" ref="V5" si="5">SUM(H5:U5)</f>
        <v>0</v>
      </c>
      <c r="W5" s="158"/>
      <c r="X5" s="159">
        <v>20</v>
      </c>
      <c r="Y5" s="160"/>
      <c r="Z5" s="98">
        <v>179</v>
      </c>
      <c r="AA5" s="57">
        <f t="shared" si="3"/>
        <v>179</v>
      </c>
      <c r="AB5" s="144">
        <f t="shared" si="4"/>
        <v>199</v>
      </c>
      <c r="AD5" s="143"/>
    </row>
    <row r="6" spans="1:30" x14ac:dyDescent="0.3">
      <c r="A6" s="219" t="s">
        <v>134</v>
      </c>
      <c r="B6" s="95">
        <v>9</v>
      </c>
      <c r="C6" s="117">
        <v>21</v>
      </c>
      <c r="D6" s="99">
        <v>22</v>
      </c>
      <c r="E6" s="100">
        <v>0</v>
      </c>
      <c r="F6" s="147" t="s">
        <v>133</v>
      </c>
      <c r="G6" s="148">
        <v>10</v>
      </c>
      <c r="H6" s="103">
        <v>125</v>
      </c>
      <c r="I6" s="104"/>
      <c r="J6" s="105"/>
      <c r="K6" s="145"/>
      <c r="L6" s="106">
        <v>4</v>
      </c>
      <c r="M6" s="151">
        <v>18</v>
      </c>
      <c r="N6" s="152"/>
      <c r="O6" s="153"/>
      <c r="P6" s="154"/>
      <c r="Q6" s="161"/>
      <c r="R6" s="111"/>
      <c r="S6" s="112">
        <v>28</v>
      </c>
      <c r="T6" s="113"/>
      <c r="U6" s="96"/>
      <c r="V6" s="97">
        <f t="shared" ref="V6" si="6">SUM(H6:U6)</f>
        <v>175</v>
      </c>
      <c r="W6" s="114"/>
      <c r="X6" s="211">
        <v>-5</v>
      </c>
      <c r="Y6" s="116"/>
      <c r="Z6" s="98">
        <v>150</v>
      </c>
      <c r="AA6" s="57">
        <f t="shared" ref="AA6" si="7">SUM(Y6:Z6)-(V6+W6)</f>
        <v>-25</v>
      </c>
      <c r="AB6" s="144">
        <f t="shared" ref="AB6" si="8">SMALL(Z6:AA6,1)+X6</f>
        <v>-30</v>
      </c>
      <c r="AD6" s="143"/>
    </row>
    <row r="7" spans="1:30" x14ac:dyDescent="0.3">
      <c r="A7" s="219" t="s">
        <v>135</v>
      </c>
      <c r="B7" s="95">
        <v>9</v>
      </c>
      <c r="C7" s="117">
        <v>21</v>
      </c>
      <c r="D7" s="99">
        <v>22</v>
      </c>
      <c r="E7" s="100">
        <v>0</v>
      </c>
      <c r="F7" s="147" t="s">
        <v>133</v>
      </c>
      <c r="G7" s="148">
        <v>10</v>
      </c>
      <c r="H7" s="103"/>
      <c r="I7" s="104"/>
      <c r="J7" s="105"/>
      <c r="K7" s="145"/>
      <c r="L7" s="106"/>
      <c r="M7" s="151"/>
      <c r="N7" s="152"/>
      <c r="O7" s="207" t="s">
        <v>101</v>
      </c>
      <c r="P7" s="154"/>
      <c r="Q7" s="161" t="s">
        <v>101</v>
      </c>
      <c r="R7" s="111"/>
      <c r="S7" s="112"/>
      <c r="T7" s="113">
        <v>150</v>
      </c>
      <c r="U7" s="96"/>
      <c r="V7" s="97">
        <f t="shared" ref="V7" si="9">SUM(H7:U7)</f>
        <v>150</v>
      </c>
      <c r="W7" s="114"/>
      <c r="X7" s="115"/>
      <c r="Y7" s="116"/>
      <c r="Z7" s="98">
        <v>150</v>
      </c>
      <c r="AA7" s="57">
        <f t="shared" ref="AA7" si="10">SUM(Y7:Z7)-(V7+W7)</f>
        <v>0</v>
      </c>
      <c r="AB7" s="144">
        <f t="shared" ref="AB7" si="11">SMALL(Z7:AA7,1)+X7</f>
        <v>0</v>
      </c>
      <c r="AD7" s="143"/>
    </row>
    <row r="8" spans="1:30" x14ac:dyDescent="0.3">
      <c r="A8" s="219" t="s">
        <v>142</v>
      </c>
      <c r="B8" s="95">
        <v>22</v>
      </c>
      <c r="C8" s="117">
        <v>16</v>
      </c>
      <c r="D8" s="99">
        <v>22</v>
      </c>
      <c r="E8" s="100">
        <v>0</v>
      </c>
      <c r="F8" s="147" t="s">
        <v>133</v>
      </c>
      <c r="G8" s="148">
        <v>10</v>
      </c>
      <c r="H8" s="103">
        <v>27</v>
      </c>
      <c r="I8" s="104">
        <v>81</v>
      </c>
      <c r="J8" s="213" t="s">
        <v>101</v>
      </c>
      <c r="K8" s="215" t="s">
        <v>146</v>
      </c>
      <c r="L8" s="214" t="s">
        <v>101</v>
      </c>
      <c r="M8" s="212" t="s">
        <v>101</v>
      </c>
      <c r="N8" s="152"/>
      <c r="O8" s="207">
        <v>26</v>
      </c>
      <c r="P8" s="154">
        <v>41</v>
      </c>
      <c r="Q8" s="161" t="s">
        <v>101</v>
      </c>
      <c r="R8" s="111"/>
      <c r="S8" s="112"/>
      <c r="T8" s="113">
        <v>14</v>
      </c>
      <c r="U8" s="96"/>
      <c r="V8" s="97">
        <f t="shared" ref="V8" si="12">SUM(H8:U8)</f>
        <v>189</v>
      </c>
      <c r="W8" s="114"/>
      <c r="X8" s="115"/>
      <c r="Y8" s="116"/>
      <c r="Z8" s="98">
        <v>172</v>
      </c>
      <c r="AA8" s="57">
        <f t="shared" ref="AA8" si="13">SUM(Y8:Z8)-(V8+W8)</f>
        <v>-17</v>
      </c>
      <c r="AB8" s="144">
        <f t="shared" ref="AB8" si="14">SMALL(Z8:AA8,1)+X8</f>
        <v>-17</v>
      </c>
      <c r="AD8" s="143"/>
    </row>
  </sheetData>
  <conditionalFormatting sqref="AB2:AB4 AB6">
    <cfRule type="cellIs" dxfId="7" priority="231" stopIfTrue="1" operator="lessThan">
      <formula>0.5</formula>
    </cfRule>
    <cfRule type="cellIs" dxfId="6" priority="232" operator="lessThan">
      <formula>0.5*Z2</formula>
    </cfRule>
  </conditionalFormatting>
  <conditionalFormatting sqref="AB5">
    <cfRule type="cellIs" dxfId="5" priority="37" stopIfTrue="1" operator="lessThan">
      <formula>0.5</formula>
    </cfRule>
    <cfRule type="cellIs" dxfId="4" priority="38" operator="lessThan">
      <formula>0.5*Z5</formula>
    </cfRule>
  </conditionalFormatting>
  <conditionalFormatting sqref="AB7">
    <cfRule type="cellIs" dxfId="3" priority="5" stopIfTrue="1" operator="lessThan">
      <formula>0.5</formula>
    </cfRule>
    <cfRule type="cellIs" dxfId="2" priority="6" operator="lessThan">
      <formula>0.5*Z7</formula>
    </cfRule>
  </conditionalFormatting>
  <conditionalFormatting sqref="AB8">
    <cfRule type="cellIs" dxfId="1" priority="3" stopIfTrue="1" operator="lessThan">
      <formula>0.5</formula>
    </cfRule>
    <cfRule type="cellIs" dxfId="0" priority="4" operator="lessThan">
      <formula>0.5*Z8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3</v>
      </c>
      <c r="D2" s="7">
        <f ca="1">RANDBETWEEN(1,3)+RANDBETWEEN(1,3)</f>
        <v>3</v>
      </c>
      <c r="E2" s="7">
        <f ca="1">RANDBETWEEN(1,3)+RANDBETWEEN(1,3)+RANDBETWEEN(1,3)</f>
        <v>7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7</v>
      </c>
      <c r="H2" s="8">
        <f ca="1">RANDBETWEEN(1,3)+RANDBETWEEN(1,3)+RANDBETWEEN(1,3)+RANDBETWEEN(1,3)+RANDBETWEEN(1,3)+RANDBETWEEN(1,3)</f>
        <v>14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3</v>
      </c>
      <c r="D3" s="10">
        <f ca="1">RANDBETWEEN(1,4)+RANDBETWEEN(1,4)</f>
        <v>4</v>
      </c>
      <c r="E3" s="10">
        <f ca="1">RANDBETWEEN(1,4)+RANDBETWEEN(1,4)+RANDBETWEEN(1,4)</f>
        <v>7</v>
      </c>
      <c r="F3" s="10">
        <f ca="1">RANDBETWEEN(1,4)+RANDBETWEEN(1,4)+RANDBETWEEN(1,4)+RANDBETWEEN(1,4)</f>
        <v>8</v>
      </c>
      <c r="G3" s="10">
        <f ca="1">RANDBETWEEN(1,4)+RANDBETWEEN(1,4)+RANDBETWEEN(1,4)+RANDBETWEEN(1,4)+RANDBETWEEN(1,4)</f>
        <v>12</v>
      </c>
      <c r="H3" s="11">
        <f ca="1">RANDBETWEEN(1,4)+RANDBETWEEN(1,4)+RANDBETWEEN(1,4)+RANDBETWEEN(1,4)+RANDBETWEEN(1,4)+RANDBETWEEN(1,4)</f>
        <v>14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2</v>
      </c>
      <c r="D4" s="10">
        <f ca="1">RANDBETWEEN(1,6)+RANDBETWEEN(1,6)</f>
        <v>7</v>
      </c>
      <c r="E4" s="10">
        <f ca="1">RANDBETWEEN(1,6)+RANDBETWEEN(1,6)+RANDBETWEEN(1,6)</f>
        <v>9</v>
      </c>
      <c r="F4" s="10">
        <f ca="1">RANDBETWEEN(1,6)+RANDBETWEEN(1,6)+RANDBETWEEN(1,6)+RANDBETWEEN(1,6)</f>
        <v>19</v>
      </c>
      <c r="G4" s="10">
        <f ca="1">RANDBETWEEN(1,6)+RANDBETWEEN(1,6)+RANDBETWEEN(1,6)+RANDBETWEEN(1,6)+RANDBETWEEN(1,6)</f>
        <v>15</v>
      </c>
      <c r="H4" s="11">
        <f ca="1">RANDBETWEEN(1,6)+RANDBETWEEN(1,6)+RANDBETWEEN(1,6)+RANDBETWEEN(1,6)+RANDBETWEEN(1,6)+RANDBETWEEN(1,6)</f>
        <v>25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3</v>
      </c>
      <c r="D5" s="10">
        <f ca="1">RANDBETWEEN(1,8)+RANDBETWEEN(1,8)</f>
        <v>8</v>
      </c>
      <c r="E5" s="10">
        <f ca="1">RANDBETWEEN(1,8)+RANDBETWEEN(1,8)+RANDBETWEEN(1,8)</f>
        <v>15</v>
      </c>
      <c r="F5" s="10">
        <f ca="1">RANDBETWEEN(1,8)+RANDBETWEEN(1,8)+RANDBETWEEN(1,8)+RANDBETWEEN(1,8)</f>
        <v>16</v>
      </c>
      <c r="G5" s="10">
        <f ca="1">RANDBETWEEN(1,8)+RANDBETWEEN(1,8)+RANDBETWEEN(1,8)+RANDBETWEEN(1,8)+RANDBETWEEN(1,8)</f>
        <v>17</v>
      </c>
      <c r="H5" s="11">
        <f ca="1">RANDBETWEEN(1,8)+RANDBETWEEN(1,8)+RANDBETWEEN(1,8)+RANDBETWEEN(1,8)+RANDBETWEEN(1,8)+RANDBETWEEN(1,8)</f>
        <v>29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10</v>
      </c>
      <c r="D6" s="10">
        <f ca="1">RANDBETWEEN(1,10)+RANDBETWEEN(1,10)</f>
        <v>6</v>
      </c>
      <c r="E6" s="10">
        <f ca="1">RANDBETWEEN(1,10)+RANDBETWEEN(1,10)+RANDBETWEEN(1,10)</f>
        <v>17</v>
      </c>
      <c r="F6" s="10">
        <f ca="1">RANDBETWEEN(1,10)+RANDBETWEEN(1,10)+RANDBETWEEN(1,10)+RANDBETWEEN(1,10)</f>
        <v>28</v>
      </c>
      <c r="G6" s="10">
        <f ca="1">RANDBETWEEN(1,10)+RANDBETWEEN(1,10)+RANDBETWEEN(1,10)+RANDBETWEEN(1,10)+RANDBETWEEN(1,10)</f>
        <v>35</v>
      </c>
      <c r="H6" s="11">
        <f ca="1">RANDBETWEEN(1,10)+RANDBETWEEN(1,10)+RANDBETWEEN(1,10)+RANDBETWEEN(1,10)+RANDBETWEEN(1,10)+RANDBETWEEN(1,10)</f>
        <v>36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6</v>
      </c>
      <c r="D7" s="10">
        <f ca="1">RANDBETWEEN(1,12)+RANDBETWEEN(1,12)</f>
        <v>7</v>
      </c>
      <c r="E7" s="10">
        <f ca="1">RANDBETWEEN(1,12)+RANDBETWEEN(1,12)+RANDBETWEEN(1,12)</f>
        <v>19</v>
      </c>
      <c r="F7" s="10">
        <f ca="1">RANDBETWEEN(1,12)+RANDBETWEEN(1,12)+RANDBETWEEN(1,12)+RANDBETWEEN(1,12)</f>
        <v>24</v>
      </c>
      <c r="G7" s="10">
        <f ca="1">RANDBETWEEN(1,12)+RANDBETWEEN(1,12)+RANDBETWEEN(1,12)+RANDBETWEEN(1,12)+RANDBETWEEN(1,12)</f>
        <v>23</v>
      </c>
      <c r="H7" s="11">
        <f ca="1">RANDBETWEEN(1,12)+RANDBETWEEN(1,12)+RANDBETWEEN(1,12)+RANDBETWEEN(1,12)+RANDBETWEEN(1,12)+RANDBETWEEN(1,12)</f>
        <v>22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11</v>
      </c>
      <c r="D8" s="10">
        <f ca="1">RANDBETWEEN(1,20)+RANDBETWEEN(1,20)</f>
        <v>10</v>
      </c>
      <c r="E8" s="10">
        <f ca="1">RANDBETWEEN(1,20)+RANDBETWEEN(1,20)+RANDBETWEEN(1,20)</f>
        <v>35</v>
      </c>
      <c r="F8" s="10">
        <f ca="1">RANDBETWEEN(1,20)+RANDBETWEEN(1,20)+RANDBETWEEN(1,20)+RANDBETWEEN(1,20)</f>
        <v>46</v>
      </c>
      <c r="G8" s="10">
        <f ca="1">RANDBETWEEN(1,20)+RANDBETWEEN(1,20)+RANDBETWEEN(1,20)+RANDBETWEEN(1,20)+RANDBETWEEN(1,20)</f>
        <v>50</v>
      </c>
      <c r="H8" s="11">
        <f ca="1">RANDBETWEEN(1,20)+RANDBETWEEN(1,20)+RANDBETWEEN(1,20)+RANDBETWEEN(1,20)+RANDBETWEEN(1,20)+RANDBETWEEN(1,20)</f>
        <v>61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39</v>
      </c>
      <c r="D9" s="13">
        <f ca="1">RANDBETWEEN(1,100)+RANDBETWEEN(1,100)</f>
        <v>99</v>
      </c>
      <c r="E9" s="13">
        <f ca="1">RANDBETWEEN(1,100)+RANDBETWEEN(1,100)+RANDBETWEEN(1,100)</f>
        <v>93</v>
      </c>
      <c r="F9" s="13">
        <f ca="1">RANDBETWEEN(1,100)+RANDBETWEEN(1,100)+RANDBETWEEN(1,100)+RANDBETWEEN(1,100)</f>
        <v>156</v>
      </c>
      <c r="G9" s="13">
        <f ca="1">RANDBETWEEN(1,100)+RANDBETWEEN(1,100)+RANDBETWEEN(1,100)+RANDBETWEEN(1,100)+RANDBETWEEN(1,100)</f>
        <v>212</v>
      </c>
      <c r="H9" s="14">
        <f ca="1">RANDBETWEEN(1,100)+RANDBETWEEN(1,100)+RANDBETWEEN(1,100)+RANDBETWEEN(1,100)+RANDBETWEEN(1,100)+RANDBETWEEN(1,100)</f>
        <v>311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4"/>
      <c r="U27" s="54"/>
      <c r="V27" s="54"/>
    </row>
    <row r="28" spans="1:22" x14ac:dyDescent="0.3">
      <c r="A28" s="1"/>
      <c r="C28" s="1"/>
      <c r="D28" s="1"/>
      <c r="E28" s="1"/>
      <c r="F28" s="1"/>
      <c r="T28" s="54"/>
      <c r="U28" s="54"/>
      <c r="V28" s="54"/>
    </row>
    <row r="29" spans="1:22" x14ac:dyDescent="0.3">
      <c r="A29" s="1"/>
      <c r="C29" s="1"/>
      <c r="D29" s="1"/>
      <c r="E29" s="1"/>
      <c r="F29" s="1"/>
      <c r="Q29" s="54"/>
      <c r="R29" s="54"/>
      <c r="S29" s="54"/>
      <c r="T29" s="54"/>
      <c r="U29" s="54"/>
      <c r="V29" s="54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2021-06-27T19:00:12Z</dcterms:modified>
</cp:coreProperties>
</file>