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8A8D7C00-DBBE-473C-95A9-16C77C68923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9" l="1"/>
  <c r="K25" i="9"/>
  <c r="N25" i="9" s="1"/>
  <c r="J26" i="9"/>
  <c r="K26" i="9"/>
  <c r="N26" i="9" s="1"/>
  <c r="J27" i="9"/>
  <c r="K27" i="9"/>
  <c r="N27" i="9" s="1"/>
  <c r="D25" i="7"/>
  <c r="E25" i="7" s="1"/>
  <c r="D24" i="7"/>
  <c r="E24" i="7" s="1"/>
  <c r="D23" i="7"/>
  <c r="E23" i="7" s="1"/>
  <c r="L26" i="9" l="1"/>
  <c r="L25" i="9"/>
  <c r="L27" i="9"/>
  <c r="B2" i="5"/>
  <c r="K33" i="9" l="1"/>
  <c r="N33" i="9" s="1"/>
  <c r="J33" i="9"/>
  <c r="K35" i="9"/>
  <c r="J35" i="9"/>
  <c r="K34" i="9"/>
  <c r="N34" i="9" s="1"/>
  <c r="J34" i="9"/>
  <c r="K32" i="9"/>
  <c r="N32" i="9" s="1"/>
  <c r="J32" i="9"/>
  <c r="K31" i="9"/>
  <c r="N31" i="9" s="1"/>
  <c r="J31" i="9"/>
  <c r="K30" i="9"/>
  <c r="N30" i="9" s="1"/>
  <c r="J30" i="9"/>
  <c r="K29" i="9"/>
  <c r="N29" i="9" s="1"/>
  <c r="J29" i="9"/>
  <c r="V35" i="5"/>
  <c r="AA35" i="5" s="1"/>
  <c r="AB35" i="5" s="1"/>
  <c r="V34" i="5"/>
  <c r="AA34" i="5" s="1"/>
  <c r="AB34" i="5" s="1"/>
  <c r="V33" i="5"/>
  <c r="AA33" i="5" s="1"/>
  <c r="AB33" i="5" s="1"/>
  <c r="V32" i="5"/>
  <c r="AA32" i="5" s="1"/>
  <c r="AB32" i="5" s="1"/>
  <c r="V31" i="5"/>
  <c r="AA31" i="5" s="1"/>
  <c r="AB31" i="5" s="1"/>
  <c r="V30" i="5"/>
  <c r="AA30" i="5" s="1"/>
  <c r="AB30" i="5" s="1"/>
  <c r="V36" i="5"/>
  <c r="AA36" i="5" s="1"/>
  <c r="AB36" i="5" s="1"/>
  <c r="D22" i="7"/>
  <c r="E22" i="7" s="1"/>
  <c r="D21" i="7"/>
  <c r="E21" i="7" s="1"/>
  <c r="D20" i="7"/>
  <c r="E20" i="7" s="1"/>
  <c r="L33" i="9" l="1"/>
  <c r="L35" i="9"/>
  <c r="L30" i="9"/>
  <c r="L32" i="9"/>
  <c r="L31" i="9"/>
  <c r="L34" i="9"/>
  <c r="N35" i="9"/>
  <c r="L29" i="9"/>
  <c r="J13" i="10"/>
  <c r="K13" i="10" s="1"/>
  <c r="M13" i="10" s="1"/>
  <c r="J7" i="10" l="1"/>
  <c r="K7" i="10" s="1"/>
  <c r="M7" i="10" s="1"/>
  <c r="D5" i="5" l="1"/>
  <c r="C5" i="5"/>
  <c r="B5" i="5"/>
  <c r="G3" i="4"/>
  <c r="V29" i="5"/>
  <c r="AA29" i="5" s="1"/>
  <c r="AB29" i="5" s="1"/>
  <c r="K28" i="9"/>
  <c r="N28" i="9" s="1"/>
  <c r="J28" i="9"/>
  <c r="L28" i="9" l="1"/>
  <c r="M24" i="1"/>
  <c r="M23" i="1"/>
  <c r="M22" i="1"/>
  <c r="K21" i="9"/>
  <c r="N21" i="9" s="1"/>
  <c r="J21" i="9"/>
  <c r="L21" i="9" l="1"/>
  <c r="D19" i="7"/>
  <c r="E19" i="7" s="1"/>
  <c r="D18" i="7"/>
  <c r="E18" i="7" s="1"/>
  <c r="D17" i="7"/>
  <c r="E17" i="7" s="1"/>
  <c r="V28" i="5"/>
  <c r="AA28" i="5" s="1"/>
  <c r="AB28" i="5" s="1"/>
  <c r="E8" i="9"/>
  <c r="E7" i="9"/>
  <c r="E6" i="9"/>
  <c r="E2" i="9"/>
  <c r="E3" i="9" s="1"/>
  <c r="C4" i="7"/>
  <c r="C3" i="7"/>
  <c r="C2" i="7"/>
  <c r="AD5" i="5" l="1"/>
  <c r="E4" i="9"/>
  <c r="E5" i="9" s="1"/>
  <c r="V7" i="5" l="1"/>
  <c r="AA7" i="5" s="1"/>
  <c r="AB7" i="5" s="1"/>
  <c r="J2" i="9"/>
  <c r="K2" i="9"/>
  <c r="N2" i="9" s="1"/>
  <c r="J12" i="10"/>
  <c r="K12" i="10" s="1"/>
  <c r="M12" i="10" s="1"/>
  <c r="J14" i="10"/>
  <c r="K14" i="10" s="1"/>
  <c r="M14" i="10" s="1"/>
  <c r="D58" i="7"/>
  <c r="E58" i="7" s="1"/>
  <c r="D57" i="7"/>
  <c r="E57" i="7" s="1"/>
  <c r="D56" i="7"/>
  <c r="E56" i="7" s="1"/>
  <c r="D55" i="7"/>
  <c r="E55" i="7" s="1"/>
  <c r="D54" i="7"/>
  <c r="E54" i="7" s="1"/>
  <c r="D53" i="7"/>
  <c r="E53" i="7" s="1"/>
  <c r="D52" i="7"/>
  <c r="E52" i="7" s="1"/>
  <c r="D51" i="7"/>
  <c r="E51" i="7" s="1"/>
  <c r="D50" i="7"/>
  <c r="E50" i="7" s="1"/>
  <c r="D49" i="7"/>
  <c r="E49" i="7" s="1"/>
  <c r="D48" i="7"/>
  <c r="E48" i="7" s="1"/>
  <c r="D47" i="7"/>
  <c r="E47" i="7" s="1"/>
  <c r="D46" i="7"/>
  <c r="E46" i="7" s="1"/>
  <c r="D45" i="7"/>
  <c r="E45" i="7" s="1"/>
  <c r="D44" i="7"/>
  <c r="E44" i="7" s="1"/>
  <c r="D43" i="7"/>
  <c r="E43" i="7" s="1"/>
  <c r="D42" i="7"/>
  <c r="E42" i="7" s="1"/>
  <c r="D41" i="7"/>
  <c r="E41" i="7" s="1"/>
  <c r="D40" i="7"/>
  <c r="E40" i="7" s="1"/>
  <c r="D39" i="7"/>
  <c r="E39" i="7" s="1"/>
  <c r="D38" i="7"/>
  <c r="E38" i="7" s="1"/>
  <c r="D37" i="7"/>
  <c r="E37" i="7" s="1"/>
  <c r="D36" i="7"/>
  <c r="E36" i="7" s="1"/>
  <c r="D35" i="7"/>
  <c r="E35" i="7" s="1"/>
  <c r="D34" i="7"/>
  <c r="E34" i="7" s="1"/>
  <c r="D33" i="7"/>
  <c r="E33" i="7" s="1"/>
  <c r="D32" i="7"/>
  <c r="E32" i="7" s="1"/>
  <c r="D31" i="7"/>
  <c r="E31" i="7" s="1"/>
  <c r="D30" i="7"/>
  <c r="E30" i="7" s="1"/>
  <c r="D29" i="7"/>
  <c r="E29" i="7" s="1"/>
  <c r="D28" i="7"/>
  <c r="E28" i="7" s="1"/>
  <c r="D27" i="7"/>
  <c r="E27" i="7" s="1"/>
  <c r="L2" i="9" l="1"/>
  <c r="J5" i="10"/>
  <c r="K5" i="10" s="1"/>
  <c r="M5" i="10" s="1"/>
  <c r="C26" i="7"/>
  <c r="D26" i="7"/>
  <c r="E26" i="7" s="1"/>
  <c r="K17" i="9" l="1"/>
  <c r="N17" i="9" s="1"/>
  <c r="J17" i="9"/>
  <c r="L17" i="9" l="1"/>
  <c r="D16" i="5" l="1"/>
  <c r="D17" i="5"/>
  <c r="D18" i="5"/>
  <c r="D19" i="5"/>
  <c r="D20" i="5"/>
  <c r="D21" i="5"/>
  <c r="D22" i="5"/>
  <c r="D23" i="5"/>
  <c r="D24" i="5"/>
  <c r="D25" i="5"/>
  <c r="D26" i="5"/>
  <c r="D27" i="5"/>
  <c r="C16" i="5"/>
  <c r="C17" i="5"/>
  <c r="C18" i="5"/>
  <c r="C19" i="5"/>
  <c r="C20" i="5"/>
  <c r="C21" i="5"/>
  <c r="C22" i="5"/>
  <c r="C23" i="5"/>
  <c r="C24" i="5"/>
  <c r="C25" i="5"/>
  <c r="C26" i="5"/>
  <c r="C27" i="5"/>
  <c r="D8" i="1"/>
  <c r="D7" i="1"/>
  <c r="D6" i="1"/>
  <c r="D5" i="1"/>
  <c r="D4" i="1"/>
  <c r="D3" i="1"/>
  <c r="D2" i="1"/>
  <c r="D16" i="7"/>
  <c r="E16" i="7" s="1"/>
  <c r="D15" i="7"/>
  <c r="E15" i="7" s="1"/>
  <c r="D14" i="7"/>
  <c r="E14" i="7" s="1"/>
  <c r="V27" i="5"/>
  <c r="AA27" i="5" s="1"/>
  <c r="AB27" i="5" s="1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V16" i="5"/>
  <c r="AA16" i="5" s="1"/>
  <c r="AB16" i="5" s="1"/>
  <c r="D3" i="5" l="1"/>
  <c r="C3" i="5" s="1"/>
  <c r="B3" i="5"/>
  <c r="D4" i="5" l="1"/>
  <c r="C4" i="5" s="1"/>
  <c r="B4" i="5"/>
  <c r="D2" i="5" l="1"/>
  <c r="C2" i="5" s="1"/>
  <c r="J8" i="10"/>
  <c r="K8" i="10" s="1"/>
  <c r="M8" i="10" s="1"/>
  <c r="J6" i="10"/>
  <c r="K6" i="10" s="1"/>
  <c r="M6" i="10" s="1"/>
  <c r="E15" i="5" l="1"/>
  <c r="K7" i="9"/>
  <c r="N7" i="9" s="1"/>
  <c r="V11" i="5" l="1"/>
  <c r="AA11" i="5" s="1"/>
  <c r="AB11" i="5" s="1"/>
  <c r="V10" i="5"/>
  <c r="AA10" i="5" s="1"/>
  <c r="AB10" i="5" s="1"/>
  <c r="V9" i="5"/>
  <c r="AA9" i="5" s="1"/>
  <c r="AB9" i="5" s="1"/>
  <c r="V14" i="5"/>
  <c r="AA14" i="5" s="1"/>
  <c r="AB14" i="5" s="1"/>
  <c r="V13" i="5"/>
  <c r="AA13" i="5" s="1"/>
  <c r="AB13" i="5" s="1"/>
  <c r="V15" i="5"/>
  <c r="AA15" i="5" s="1"/>
  <c r="AB15" i="5" s="1"/>
  <c r="D13" i="7"/>
  <c r="E13" i="7" s="1"/>
  <c r="D12" i="7"/>
  <c r="E12" i="7" s="1"/>
  <c r="D11" i="7"/>
  <c r="E11" i="7" s="1"/>
  <c r="K24" i="9"/>
  <c r="N24" i="9" s="1"/>
  <c r="J24" i="9"/>
  <c r="K23" i="9"/>
  <c r="N23" i="9" s="1"/>
  <c r="J23" i="9"/>
  <c r="K22" i="9"/>
  <c r="N22" i="9" s="1"/>
  <c r="J22" i="9"/>
  <c r="K20" i="9"/>
  <c r="N20" i="9" s="1"/>
  <c r="J20" i="9"/>
  <c r="K19" i="9"/>
  <c r="N19" i="9" s="1"/>
  <c r="J19" i="9"/>
  <c r="M8" i="1"/>
  <c r="M7" i="1"/>
  <c r="M6" i="1"/>
  <c r="J2" i="7"/>
  <c r="K2" i="7" s="1"/>
  <c r="J3" i="7"/>
  <c r="K3" i="7" s="1"/>
  <c r="J4" i="7"/>
  <c r="K4" i="7" s="1"/>
  <c r="J5" i="7"/>
  <c r="K5" i="7" s="1"/>
  <c r="J6" i="7"/>
  <c r="K6" i="7" s="1"/>
  <c r="J7" i="7"/>
  <c r="K7" i="7" s="1"/>
  <c r="J8" i="7"/>
  <c r="K8" i="7" s="1"/>
  <c r="K18" i="9"/>
  <c r="J18" i="9"/>
  <c r="K16" i="9"/>
  <c r="N16" i="9" s="1"/>
  <c r="J16" i="9"/>
  <c r="K15" i="9"/>
  <c r="J15" i="9"/>
  <c r="K14" i="9"/>
  <c r="N14" i="9" s="1"/>
  <c r="J14" i="9"/>
  <c r="K13" i="9"/>
  <c r="N13" i="9" s="1"/>
  <c r="J13" i="9"/>
  <c r="K12" i="9"/>
  <c r="N12" i="9" s="1"/>
  <c r="K11" i="9"/>
  <c r="N11" i="9" s="1"/>
  <c r="K10" i="9"/>
  <c r="N10" i="9" s="1"/>
  <c r="K9" i="9"/>
  <c r="N9" i="9" s="1"/>
  <c r="J9" i="9"/>
  <c r="L18" i="9" l="1"/>
  <c r="L20" i="9"/>
  <c r="L23" i="9"/>
  <c r="L19" i="9"/>
  <c r="L22" i="9"/>
  <c r="L24" i="9"/>
  <c r="L15" i="9"/>
  <c r="N15" i="9"/>
  <c r="N18" i="9"/>
  <c r="L14" i="9"/>
  <c r="L16" i="9"/>
  <c r="L9" i="9"/>
  <c r="L13" i="9"/>
  <c r="D5" i="7"/>
  <c r="E5" i="7" s="1"/>
  <c r="K6" i="9"/>
  <c r="N6" i="9" s="1"/>
  <c r="J5" i="9"/>
  <c r="K8" i="9"/>
  <c r="N8" i="9" s="1"/>
  <c r="J8" i="9"/>
  <c r="K5" i="9"/>
  <c r="N5" i="9" s="1"/>
  <c r="K4" i="9"/>
  <c r="N4" i="9" s="1"/>
  <c r="K3" i="9"/>
  <c r="V12" i="5"/>
  <c r="AA12" i="5" s="1"/>
  <c r="AB12" i="5" s="1"/>
  <c r="V8" i="5"/>
  <c r="AA8" i="5" s="1"/>
  <c r="AB8" i="5" s="1"/>
  <c r="V6" i="5"/>
  <c r="AA6" i="5" s="1"/>
  <c r="AB6" i="5" s="1"/>
  <c r="D10" i="1"/>
  <c r="E8" i="1"/>
  <c r="E6" i="1"/>
  <c r="E4" i="1"/>
  <c r="D10" i="7"/>
  <c r="E10" i="7" s="1"/>
  <c r="D9" i="7"/>
  <c r="E9" i="7" s="1"/>
  <c r="D8" i="7"/>
  <c r="E8" i="7" s="1"/>
  <c r="D7" i="7"/>
  <c r="E7" i="7" s="1"/>
  <c r="D6" i="7"/>
  <c r="E6" i="7" s="1"/>
  <c r="D4" i="7"/>
  <c r="E4" i="7" s="1"/>
  <c r="D3" i="7"/>
  <c r="E3" i="7" s="1"/>
  <c r="D2" i="7"/>
  <c r="E2" i="7" s="1"/>
  <c r="J10" i="9" l="1"/>
  <c r="L10" i="9" s="1"/>
  <c r="J3" i="9"/>
  <c r="L3" i="9" s="1"/>
  <c r="J4" i="9"/>
  <c r="L4" i="9" s="1"/>
  <c r="N3" i="9"/>
  <c r="L5" i="9"/>
  <c r="L8" i="9"/>
  <c r="J6" i="9" l="1"/>
  <c r="L6" i="9" s="1"/>
  <c r="J7" i="9"/>
  <c r="L7" i="9" s="1"/>
  <c r="J11" i="9"/>
  <c r="L11" i="9" s="1"/>
  <c r="M27" i="10"/>
  <c r="M26" i="10"/>
  <c r="M25" i="10"/>
  <c r="M24" i="10"/>
  <c r="M23" i="10"/>
  <c r="M22" i="10"/>
  <c r="M17" i="10"/>
  <c r="J12" i="9" l="1"/>
  <c r="L12" i="9" s="1"/>
  <c r="I19" i="1" l="1"/>
  <c r="I18" i="1"/>
  <c r="I20" i="1" s="1"/>
  <c r="I21" i="1" s="1"/>
  <c r="J17" i="10"/>
  <c r="K17" i="10" s="1"/>
  <c r="M32" i="1" l="1"/>
  <c r="V5" i="5" l="1"/>
  <c r="I8" i="1" l="1"/>
  <c r="V4" i="5" l="1"/>
  <c r="V3" i="5"/>
  <c r="V2" i="5"/>
  <c r="F5" i="4" l="1"/>
  <c r="J27" i="10" l="1"/>
  <c r="K27" i="10" s="1"/>
  <c r="E3" i="1" l="1"/>
  <c r="J10" i="10" l="1"/>
  <c r="K10" i="10" s="1"/>
  <c r="M10" i="10" s="1"/>
  <c r="J16" i="10" l="1"/>
  <c r="K16" i="10" s="1"/>
  <c r="M16" i="10" s="1"/>
  <c r="J26" i="10" l="1"/>
  <c r="K26" i="10" s="1"/>
  <c r="J20" i="10" l="1"/>
  <c r="K20" i="10" s="1"/>
  <c r="M20" i="10" s="1"/>
  <c r="J15" i="10" l="1"/>
  <c r="K15" i="10" s="1"/>
  <c r="M15" i="10" s="1"/>
  <c r="J11" i="10" l="1"/>
  <c r="K11" i="10" s="1"/>
  <c r="M11" i="10" s="1"/>
  <c r="AA4" i="5" l="1"/>
  <c r="AB4" i="5" s="1"/>
  <c r="J25" i="10" l="1"/>
  <c r="K25" i="10" s="1"/>
  <c r="J24" i="10" l="1"/>
  <c r="K24" i="10" s="1"/>
  <c r="J23" i="10"/>
  <c r="K23" i="10" s="1"/>
  <c r="D4" i="4" l="1"/>
  <c r="C4" i="4" l="1"/>
  <c r="J22" i="10" l="1"/>
  <c r="K22" i="10" s="1"/>
  <c r="J3" i="10" l="1"/>
  <c r="K3" i="10" s="1"/>
  <c r="M3" i="10" s="1"/>
  <c r="J21" i="10" l="1"/>
  <c r="K21" i="10" s="1"/>
  <c r="M21" i="10" s="1"/>
  <c r="T1" i="10" l="1"/>
  <c r="AA3" i="5" l="1"/>
  <c r="AB3" i="5" s="1"/>
  <c r="AA2" i="5"/>
  <c r="AB2" i="5" s="1"/>
  <c r="E5" i="1" l="1"/>
  <c r="E7" i="1"/>
  <c r="E2" i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0" i="1" s="1"/>
  <c r="I10" i="1" l="1"/>
  <c r="M11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F3" i="4"/>
  <c r="E3" i="4"/>
  <c r="D3" i="4"/>
  <c r="C3" i="4"/>
  <c r="H2" i="4"/>
  <c r="G2" i="4"/>
  <c r="F2" i="4"/>
  <c r="E2" i="4"/>
  <c r="D2" i="4"/>
  <c r="C2" i="4"/>
  <c r="M12" i="1" l="1"/>
  <c r="M13" i="1" l="1"/>
  <c r="AA5" i="5"/>
  <c r="A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2" authorId="0" shapeId="0" xr:uid="{8F125D0E-BBE7-4429-AEFF-EF92C651CFD3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3" authorId="0" shapeId="0" xr:uid="{B97749EE-E5E1-4527-B80B-13C04CFF3B86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4" authorId="0" shapeId="0" xr:uid="{74EA9E0B-AE21-467A-B92C-45B0D8EC21DF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5" authorId="0" shapeId="0" xr:uid="{C44EE72A-C115-45F7-9C4A-53B039304064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6" authorId="0" shapeId="0" xr:uid="{9D849FA5-27B2-43D2-9C25-F1463A0940DB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7" authorId="0" shapeId="0" xr:uid="{03DFA77F-F766-46FC-BE19-86880D2A61E1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E8" authorId="0" shapeId="0" xr:uid="{4858B2C3-63F6-486F-9099-7A80ABB46C80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97D124D5-1930-41E3-BB82-DE9726F0AEDA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C3" authorId="0" shapeId="0" xr:uid="{79EADCAB-26C1-4598-81D7-E064D494F184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C4" authorId="0" shapeId="0" xr:uid="{DD742A24-5158-4D50-8755-CA85D50F0E88}">
      <text>
        <r>
          <rPr>
            <sz val="12"/>
            <color indexed="81"/>
            <rFont val="Times New Roman"/>
            <family val="1"/>
          </rPr>
          <t>-3 - 2 Negative Levels</t>
        </r>
      </text>
    </comment>
    <comment ref="C26" authorId="0" shapeId="0" xr:uid="{3B1B629F-81EE-4901-AC19-94F066F5B81B}">
      <text>
        <r>
          <rPr>
            <sz val="12"/>
            <color indexed="81"/>
            <rFont val="Times New Roman"/>
            <family val="1"/>
          </rPr>
          <t>2 Negative Levels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3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D3" authorId="0" shapeId="0" xr:uid="{AC3CAAF1-2F5D-42F5-8137-B2D1BCE1BBBA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B4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18A26510-5ADA-4EE9-BCE5-7263D91829F4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B5" authorId="0" shapeId="0" xr:uid="{64161958-B9FF-40DE-954E-2BAC909512F6}">
      <text>
        <r>
          <rPr>
            <i/>
            <sz val="12"/>
            <color theme="1"/>
            <rFont val="Times New Roman"/>
            <family val="1"/>
          </rPr>
          <t>shield of faith +3
dispel evil +4</t>
        </r>
      </text>
    </comment>
    <comment ref="C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J6" authorId="0" shapeId="0" xr:uid="{FF56F7FA-4295-4C5C-AEE2-9A22BE420142}">
      <text>
        <r>
          <rPr>
            <i/>
            <sz val="12"/>
            <color theme="1"/>
            <rFont val="Times New Roman"/>
            <family val="1"/>
          </rPr>
          <t>Resist Fire 10</t>
        </r>
      </text>
    </comment>
    <comment ref="K6" authorId="0" shapeId="0" xr:uid="{4A1B8E43-5661-49E9-9812-48F38D20F446}">
      <text>
        <r>
          <rPr>
            <i/>
            <sz val="12"/>
            <color theme="1"/>
            <rFont val="Times New Roman"/>
            <family val="1"/>
          </rPr>
          <t>Resist Cold 10</t>
        </r>
      </text>
    </comment>
    <comment ref="J7" authorId="0" shapeId="0" xr:uid="{CEA3F19E-FEC8-4816-8E57-6F3FFFAFD615}">
      <text>
        <r>
          <rPr>
            <i/>
            <sz val="12"/>
            <color theme="1"/>
            <rFont val="Times New Roman"/>
            <family val="1"/>
          </rPr>
          <t>Resist Fire 10</t>
        </r>
      </text>
    </comment>
    <comment ref="K7" authorId="0" shapeId="0" xr:uid="{74C3719A-11AA-48F5-95C7-E94448725E39}">
      <text>
        <r>
          <rPr>
            <i/>
            <sz val="12"/>
            <color theme="1"/>
            <rFont val="Times New Roman"/>
            <family val="1"/>
          </rPr>
          <t>Resist Cold 10</t>
        </r>
      </text>
    </comment>
    <comment ref="E15" authorId="0" shapeId="0" xr:uid="{0ADF7E10-FA24-427C-81E1-33CE1BBCAF5B}">
      <text>
        <r>
          <rPr>
            <i/>
            <sz val="12"/>
            <color theme="1"/>
            <rFont val="Times New Roman"/>
            <family val="1"/>
          </rPr>
          <t>Shattermantle -X</t>
        </r>
      </text>
    </comment>
    <comment ref="W15" authorId="0" shapeId="0" xr:uid="{5B77E45E-CA5F-4D5C-9F66-B5EE0DDE0E94}">
      <text>
        <r>
          <rPr>
            <sz val="12"/>
            <color indexed="81"/>
            <rFont val="Times New Roman"/>
            <family val="1"/>
          </rPr>
          <t>2 Negative Levels</t>
        </r>
      </text>
    </comment>
    <comment ref="C16" authorId="0" shapeId="0" xr:uid="{84FAA212-522A-4450-859E-738C2F4A8AB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6" authorId="0" shapeId="0" xr:uid="{EBF696BD-DBB1-482D-A906-A104C41FBF2F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7" authorId="0" shapeId="0" xr:uid="{4E7B2CF1-7C6E-4DA6-8B55-C24536E09F7A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7" authorId="0" shapeId="0" xr:uid="{D9AC96DB-0F0B-41B4-A886-C39B5C6FFFAE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8" authorId="0" shapeId="0" xr:uid="{313F26CE-A221-4FDC-8AB9-92EEB7715E5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8" authorId="0" shapeId="0" xr:uid="{04E49EEA-B23E-45E5-A87B-10DAC318340F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9" authorId="0" shapeId="0" xr:uid="{6910484F-4773-405B-8583-359DEBD1BDDC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9" authorId="0" shapeId="0" xr:uid="{51D07530-004D-41A0-A276-89DAF2120FE3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0" authorId="0" shapeId="0" xr:uid="{8376052D-CF98-427C-9488-8AA3ACBDBD01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0" authorId="0" shapeId="0" xr:uid="{E170BF3F-C1F6-48A1-BC8B-75B08F4B6DAA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1" authorId="0" shapeId="0" xr:uid="{03604E17-5AD2-4A9D-8475-D839145455B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1" authorId="0" shapeId="0" xr:uid="{C73B66E0-7427-4C87-B719-2318BFD777B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2" authorId="0" shapeId="0" xr:uid="{18B8F812-7D2E-42B6-AF37-368F14884C83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2" authorId="0" shapeId="0" xr:uid="{57F96F36-34D1-40AB-827C-5000F4C6B202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3" authorId="0" shapeId="0" xr:uid="{2BD3821A-9B49-4D8B-B2DD-8004B4006674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3" authorId="0" shapeId="0" xr:uid="{069FC85E-0EB9-434D-A55C-CCB9CC425438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4" authorId="0" shapeId="0" xr:uid="{338C76B4-1F07-4B10-9041-653CDBBE9F87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4" authorId="0" shapeId="0" xr:uid="{372DCA56-1887-4D5F-A4A2-814BB7A960B6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5" authorId="0" shapeId="0" xr:uid="{B52A3F55-9218-499F-8CAE-39A11DAF9C06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5" authorId="0" shapeId="0" xr:uid="{0E0AC721-7769-4B47-94D6-320CECB2CE0F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6" authorId="0" shapeId="0" xr:uid="{B7FFA4C5-4563-4777-8B22-E5B5A0FB6A15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6" authorId="0" shapeId="0" xr:uid="{E4445091-2112-4ADF-BDD9-939999A9CCF1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7" authorId="0" shapeId="0" xr:uid="{6CBC9D50-BAE5-421F-B50A-95CDA0192A8A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27" authorId="0" shapeId="0" xr:uid="{C1AAA720-994F-466F-B31A-072932ABD769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<sst xmlns="http://schemas.openxmlformats.org/spreadsheetml/2006/main" count="801" uniqueCount="219">
  <si>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</si>
  <si>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</si>
  <si>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</si>
  <si>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</si>
  <si>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</si>
  <si>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</si>
  <si>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</si>
  <si>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</si>
  <si>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</si>
  <si>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</si>
  <si>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</si>
  <si>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</si>
  <si>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</si>
  <si>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</si>
  <si>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</si>
  <si>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</si>
  <si>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</si>
  <si>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</si>
  <si>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</si>
  <si>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</si>
  <si>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</si>
  <si>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</si>
  <si>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</si>
  <si>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</si>
  <si>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</si>
  <si>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</si>
  <si>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</si>
  <si>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</si>
  <si>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</si>
  <si>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</si>
  <si>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</si>
  <si>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</si>
  <si>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</si>
  <si>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</si>
  <si>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</si>
  <si>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</si>
  <si>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</si>
  <si>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</si>
  <si>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</si>
  <si>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</si>
  <si>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</si>
  <si>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</si>
  <si>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</si>
  <si>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</si>
  <si>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</si>
  <si>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</si>
  <si>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</si>
  <si>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</si>
  <si>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</si>
  <si>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</si>
  <si>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</si>
  <si>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</si>
  <si>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</si>
  <si>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</si>
  <si>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</si>
  <si>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</si>
  <si>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</si>
  <si>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</si>
  <si>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</si>
  <si>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</si>
  <si>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</si>
  <si>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</si>
  <si>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</si>
  <si>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</si>
  <si>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</si>
  <si>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</si>
  <si>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</si>
  <si>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</si>
  <si>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</si>
  <si>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</si>
  <si>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</si>
  <si>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</si>
  <si>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</si>
  <si>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</si>
  <si>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</si>
  <si>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</si>
  <si>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</si>
  <si>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</si>
  <si>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</si>
  <si>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</si>
  <si>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</si>
  <si>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</si>
  <si>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</si>
  <si>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</si>
  <si>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</si>
  <si>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</si>
  <si>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</si>
  <si>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</si>
  <si>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</si>
  <si>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</si>
  <si>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</si>
  <si>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</si>
  <si>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</si>
  <si>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</si>
  <si>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</si>
  <si>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</si>
  <si>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</si>
  <si>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</si>
  <si>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</si>
  <si>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</si>
  <si>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</si>
  <si>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</si>
  <si>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</si>
  <si>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</si>
  <si>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</si>
  <si>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</si>
  <si>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Pussyfoot</t>
  </si>
  <si>
    <t>Devrion</t>
  </si>
  <si>
    <t>Archivist</t>
  </si>
  <si>
    <t>Warmage</t>
  </si>
  <si>
    <t>Rogue</t>
  </si>
  <si>
    <t>Check</t>
  </si>
  <si>
    <t>Ring of Blades</t>
  </si>
  <si>
    <t>Allied Party Composition</t>
  </si>
  <si>
    <t>Grapple</t>
  </si>
  <si>
    <t>Brene</t>
  </si>
  <si>
    <t>Spike Stones</t>
  </si>
  <si>
    <t>True Seeing</t>
  </si>
  <si>
    <t>MM I</t>
  </si>
  <si>
    <t>Bite</t>
  </si>
  <si>
    <t>Claw 1</t>
  </si>
  <si>
    <t>Claw 2</t>
  </si>
  <si>
    <t>R10</t>
  </si>
  <si>
    <t>Graz’zt</t>
  </si>
  <si>
    <t>Quasit</t>
  </si>
  <si>
    <t>Uridezu</t>
  </si>
  <si>
    <t>Quasits</t>
  </si>
  <si>
    <t>Fiendish Codex I</t>
  </si>
  <si>
    <t>40’</t>
  </si>
  <si>
    <t>Acidic Burst Bastard Sword +2</t>
  </si>
  <si>
    <t>Sword, 2nd Attack</t>
  </si>
  <si>
    <t>Sword, 3rd Attack</t>
  </si>
  <si>
    <t>Sword, 4th Attack</t>
  </si>
  <si>
    <t>Ranged Touch Attack</t>
  </si>
  <si>
    <t>Varies</t>
  </si>
  <si>
    <t>2d8+18+1d6 acid,17-20</t>
  </si>
  <si>
    <t>cold iron &amp; good</t>
  </si>
  <si>
    <t>+1</t>
  </si>
  <si>
    <t>Manual of the Planes</t>
  </si>
  <si>
    <t>Tail Slap</t>
  </si>
  <si>
    <t>1d4+1</t>
  </si>
  <si>
    <t>1d6</t>
  </si>
  <si>
    <t>1d2+1</t>
  </si>
  <si>
    <t>Paralysis bite</t>
  </si>
  <si>
    <t>whip tail</t>
  </si>
  <si>
    <t>Lion’s Roar</t>
  </si>
  <si>
    <t>Balor</t>
  </si>
  <si>
    <t>Quasit 1</t>
  </si>
  <si>
    <t>Quasit 2</t>
  </si>
  <si>
    <t>Quasit 3</t>
  </si>
  <si>
    <t>Quasit 4</t>
  </si>
  <si>
    <t>Uridezu 1</t>
  </si>
  <si>
    <t>Uridezu 2</t>
  </si>
  <si>
    <t>Uridezu 3</t>
  </si>
  <si>
    <t>Greater Dispel Magic</t>
  </si>
  <si>
    <t xml:space="preserve">Bigby’s clenched fist </t>
  </si>
  <si>
    <t>Chasing Perfection</t>
  </si>
  <si>
    <r>
      <t>Devrion</t>
    </r>
    <r>
      <rPr>
        <b/>
        <vertAlign val="superscript"/>
        <sz val="16"/>
        <color theme="1"/>
        <rFont val="Times New Roman"/>
        <family val="1"/>
      </rPr>
      <t>PfE</t>
    </r>
  </si>
  <si>
    <t>Protection from Evil</t>
  </si>
  <si>
    <r>
      <t>Brene</t>
    </r>
    <r>
      <rPr>
        <b/>
        <vertAlign val="superscript"/>
        <sz val="12"/>
        <color theme="1"/>
        <rFont val="Times New Roman"/>
        <family val="1"/>
      </rPr>
      <t>PfE</t>
    </r>
  </si>
  <si>
    <t>Dragonskin</t>
  </si>
  <si>
    <t>Mage Armor</t>
  </si>
  <si>
    <t>Haste</t>
  </si>
  <si>
    <t>Dire Quasit 1</t>
  </si>
  <si>
    <t>Dire Quasit 2</t>
  </si>
  <si>
    <t>Dire Quasit 3</t>
  </si>
  <si>
    <t>Dire Quasit 4</t>
  </si>
  <si>
    <t>Dire Quasit 5</t>
  </si>
  <si>
    <t>Dire Quasit 6</t>
  </si>
  <si>
    <t>Dire Quasit 7</t>
  </si>
  <si>
    <t>Dire Quasit 8</t>
  </si>
  <si>
    <t>Dire Quasit 9</t>
  </si>
  <si>
    <t>Dire Quasit 10</t>
  </si>
  <si>
    <t>Dire Quasit 11</t>
  </si>
  <si>
    <t>Dire Quasit 12</t>
  </si>
  <si>
    <t>R20</t>
  </si>
  <si>
    <t>Dire Quasit</t>
  </si>
  <si>
    <t>1d3+poison</t>
  </si>
  <si>
    <t>1d4</t>
  </si>
  <si>
    <t>Dire Quasits</t>
  </si>
  <si>
    <t>Fort DC 13</t>
  </si>
  <si>
    <t>Concentration</t>
  </si>
  <si>
    <t>Petitioner</t>
  </si>
  <si>
    <t>Protection from Energy (Acid)</t>
  </si>
  <si>
    <t>Acid Prot.</t>
  </si>
  <si>
    <t>Orb of Pale Night</t>
  </si>
  <si>
    <t>all</t>
  </si>
  <si>
    <t>Armanite</t>
  </si>
  <si>
    <t>Acidic Burst Lance</t>
  </si>
  <si>
    <t>Unholy Heavy Flail</t>
  </si>
  <si>
    <t>2d6+7+1d6 acid/x3</t>
  </si>
  <si>
    <t>Longbow, 2nd Shot</t>
  </si>
  <si>
    <t>Flail, 2nd Shot</t>
  </si>
  <si>
    <t>2d8+7+1d6 evil/19-20</t>
  </si>
  <si>
    <t>Gelatinous Graz’zt</t>
  </si>
  <si>
    <t>Feral Graz’zt</t>
  </si>
  <si>
    <t>Lilitu</t>
  </si>
  <si>
    <t>Succubae</t>
  </si>
  <si>
    <t>Babau</t>
  </si>
  <si>
    <t>Dragonbone Composite Longbow +1 Force +4 Strength</t>
  </si>
  <si>
    <t>1d8+1+4</t>
  </si>
  <si>
    <r>
      <t>Angren</t>
    </r>
    <r>
      <rPr>
        <b/>
        <vertAlign val="superscript"/>
        <sz val="11"/>
        <color theme="1"/>
        <rFont val="Times New Roman"/>
        <family val="1"/>
      </rPr>
      <t>PfE/DE</t>
    </r>
  </si>
  <si>
    <t>Babau 1</t>
  </si>
  <si>
    <t>Babau 2</t>
  </si>
  <si>
    <t>Babau 3</t>
  </si>
  <si>
    <t>Babau 4</t>
  </si>
  <si>
    <t>Babau 5</t>
  </si>
  <si>
    <t>Babau 6</t>
  </si>
  <si>
    <t>Babau 7</t>
  </si>
  <si>
    <t>Stinger 1</t>
  </si>
  <si>
    <t>Stinger 2</t>
  </si>
  <si>
    <t>Stinger 3</t>
  </si>
  <si>
    <t>Stinger 4</t>
  </si>
  <si>
    <t>1d4+3+poison</t>
  </si>
  <si>
    <t>1d6+1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</si>
  <si>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</si>
  <si>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1d6+5+2d6 acid</t>
  </si>
  <si>
    <t>1d6+2+2d6 acid</t>
  </si>
  <si>
    <t>Grapple+2d6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</si>
</sst>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  <font>
      <b/>
      <vertAlign val="superscript"/>
      <sz val="16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vertical="center"/>
    </xf>
    <xf numFmtId="0" fontId="26" fillId="5" borderId="2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/>
    </xf>
    <xf numFmtId="0" fontId="27" fillId="6" borderId="30" xfId="0" applyFont="1" applyFill="1" applyBorder="1" applyAlignment="1">
      <alignment horizontal="center" vertical="center"/>
    </xf>
    <xf numFmtId="0" fontId="27" fillId="6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6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13</c:v>
                </c:pt>
                <c:pt idx="3">
                  <c:v>13</c:v>
                </c:pt>
                <c:pt idx="4">
                  <c:v>21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23</c:v>
                </c:pt>
                <c:pt idx="3">
                  <c:v>25</c:v>
                </c:pt>
                <c:pt idx="4">
                  <c:v>24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33</c:v>
                </c:pt>
                <c:pt idx="4">
                  <c:v>33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23</c:v>
                </c:pt>
                <c:pt idx="2">
                  <c:v>42</c:v>
                </c:pt>
                <c:pt idx="3">
                  <c:v>12</c:v>
                </c:pt>
                <c:pt idx="4">
                  <c:v>52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13</c:v>
                </c:pt>
                <c:pt idx="4">
                  <c:v>23</c:v>
                </c:pt>
                <c:pt idx="5">
                  <c:v>19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14</c:v>
                </c:pt>
                <c:pt idx="3">
                  <c:v>13</c:v>
                </c:pt>
                <c:pt idx="4">
                  <c:v>25</c:v>
                </c:pt>
                <c:pt idx="5">
                  <c:v>33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24</c:v>
                </c:pt>
                <c:pt idx="5">
                  <c:v>33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10</c:v>
                </c:pt>
                <c:pt idx="2">
                  <c:v>23</c:v>
                </c:pt>
                <c:pt idx="3">
                  <c:v>19</c:v>
                </c:pt>
                <c:pt idx="4">
                  <c:v>34</c:v>
                </c:pt>
                <c:pt idx="5">
                  <c:v>27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13</c:v>
                </c:pt>
                <c:pt idx="3">
                  <c:v>13</c:v>
                </c:pt>
                <c:pt idx="4">
                  <c:v>21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23</c:v>
                </c:pt>
                <c:pt idx="3">
                  <c:v>25</c:v>
                </c:pt>
                <c:pt idx="4">
                  <c:v>24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33</c:v>
                </c:pt>
                <c:pt idx="4">
                  <c:v>33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23</c:v>
                </c:pt>
                <c:pt idx="2">
                  <c:v>42</c:v>
                </c:pt>
                <c:pt idx="3">
                  <c:v>12</c:v>
                </c:pt>
                <c:pt idx="4">
                  <c:v>52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38101</xdr:colOff>
      <xdr:row>8</xdr:row>
      <xdr:rowOff>30481</xdr:rowOff>
    </xdr:from>
    <xdr:to>
      <xdr:col>15</xdr:col>
      <xdr:colOff>1</xdr:colOff>
      <xdr:row>10</xdr:row>
      <xdr:rowOff>66157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C5375D-23CD-47FA-9D94-0455B1DF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9741" y="4198621"/>
          <a:ext cx="2392680" cy="431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1135379</xdr:colOff>
      <xdr:row>4</xdr:row>
      <xdr:rowOff>7620</xdr:rowOff>
    </xdr:from>
    <xdr:to>
      <xdr:col>1</xdr:col>
      <xdr:colOff>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1135379" y="1264920"/>
          <a:ext cx="556261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0</xdr:col>
      <xdr:colOff>855205</xdr:colOff>
      <xdr:row>3</xdr:row>
      <xdr:rowOff>0</xdr:rowOff>
    </xdr:from>
    <xdr:to>
      <xdr:col>1</xdr:col>
      <xdr:colOff>0</xdr:colOff>
      <xdr:row>3</xdr:row>
      <xdr:rowOff>251460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477E8C-EA70-4C9C-ACC8-5338AFF3ED74}"/>
            </a:ext>
          </a:extLst>
        </xdr:cNvPr>
        <xdr:cNvSpPr/>
      </xdr:nvSpPr>
      <xdr:spPr>
        <a:xfrm>
          <a:off x="855205" y="998220"/>
          <a:ext cx="836435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  <xdr:twoCellAnchor>
    <xdr:from>
      <xdr:col>0</xdr:col>
      <xdr:colOff>853440</xdr:colOff>
      <xdr:row>1</xdr:row>
      <xdr:rowOff>0</xdr:rowOff>
    </xdr:from>
    <xdr:to>
      <xdr:col>0</xdr:col>
      <xdr:colOff>1689875</xdr:colOff>
      <xdr:row>1</xdr:row>
      <xdr:rowOff>251460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4F94C37-827C-4E26-9201-0999698C4AD5}"/>
            </a:ext>
          </a:extLst>
        </xdr:cNvPr>
        <xdr:cNvSpPr/>
      </xdr:nvSpPr>
      <xdr:spPr>
        <a:xfrm>
          <a:off x="853440" y="411480"/>
          <a:ext cx="836435" cy="2514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20% miss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zoomScaleNormal="100" workbookViewId="0">
      <selection activeCell="A8" sqref="A8"/>
    </sheetView>
  </sheetViews>
  <sheetFormatPr defaultRowHeight="15.6" x14ac:dyDescent="0.3"/>
  <cols>
    <col min="1" max="1" width="11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16.69921875" style="43" bestFit="1" customWidth="1"/>
    <col min="11" max="11" width="4.19921875" style="43" customWidth="1"/>
    <col min="12" max="12" width="17.09765625" style="43" customWidth="1"/>
    <col min="13" max="13" width="7.3984375" style="43" bestFit="1" customWidth="1"/>
    <col min="14" max="14" width="19.796875" style="43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H1" s="39" t="s">
        <v>21</v>
      </c>
      <c r="I1" s="39"/>
      <c r="J1" s="39"/>
      <c r="K1" s="39"/>
      <c r="L1" s="39" t="s">
        <v>84</v>
      </c>
      <c r="M1" s="39"/>
      <c r="N1" s="39"/>
    </row>
    <row r="2" spans="1:14" ht="16.8" thickTop="1" thickBot="1" x14ac:dyDescent="0.35">
      <c r="A2" s="73" t="s">
        <v>115</v>
      </c>
      <c r="B2" s="73">
        <v>1</v>
      </c>
      <c r="C2" s="44">
        <v>6</v>
      </c>
      <c r="D2" s="45">
        <f t="shared" ref="D2:D8" ca="1" si="0">RANDBETWEEN(1,20)</f>
        <v>2</v>
      </c>
      <c r="E2" s="44">
        <f t="shared" ref="E2:E8" ca="1" si="1">SUM(C2:D2)</f>
        <v>8</v>
      </c>
      <c r="F2" s="44" t="s">
        <v>6</v>
      </c>
      <c r="H2" s="74" t="s">
        <v>0</v>
      </c>
      <c r="I2" s="75" t="s">
        <v>22</v>
      </c>
      <c r="J2" s="76" t="s">
        <v>23</v>
      </c>
      <c r="L2" s="131" t="s">
        <v>0</v>
      </c>
      <c r="M2" s="132" t="s">
        <v>85</v>
      </c>
      <c r="N2" s="133" t="s">
        <v>66</v>
      </c>
    </row>
    <row r="3" spans="1:14" x14ac:dyDescent="0.3">
      <c r="A3" s="73" t="s">
        <v>104</v>
      </c>
      <c r="B3" s="73">
        <v>1</v>
      </c>
      <c r="C3" s="44">
        <v>5</v>
      </c>
      <c r="D3" s="45">
        <f t="shared" ca="1" si="0"/>
        <v>2</v>
      </c>
      <c r="E3" s="44">
        <f t="shared" ca="1" si="1"/>
        <v>7</v>
      </c>
      <c r="F3" s="44" t="s">
        <v>100</v>
      </c>
      <c r="H3" s="77" t="s">
        <v>105</v>
      </c>
      <c r="I3" s="73">
        <v>18</v>
      </c>
      <c r="J3" s="78" t="s">
        <v>108</v>
      </c>
      <c r="L3" s="134" t="s">
        <v>195</v>
      </c>
      <c r="M3" s="122">
        <v>18</v>
      </c>
      <c r="N3" s="135" t="s">
        <v>127</v>
      </c>
    </row>
    <row r="4" spans="1:14" x14ac:dyDescent="0.3">
      <c r="A4" s="122" t="s">
        <v>123</v>
      </c>
      <c r="B4" s="122">
        <v>2</v>
      </c>
      <c r="C4" s="44">
        <v>13</v>
      </c>
      <c r="D4" s="45">
        <f t="shared" ca="1" si="0"/>
        <v>15</v>
      </c>
      <c r="E4" s="44">
        <f t="shared" ca="1" si="1"/>
        <v>28</v>
      </c>
      <c r="F4" s="44" t="s">
        <v>6</v>
      </c>
      <c r="H4" s="77" t="s">
        <v>107</v>
      </c>
      <c r="I4" s="73">
        <v>18</v>
      </c>
      <c r="J4" s="78" t="s">
        <v>109</v>
      </c>
      <c r="L4" s="134" t="s">
        <v>126</v>
      </c>
      <c r="M4" s="122">
        <v>3</v>
      </c>
      <c r="N4" s="135" t="s">
        <v>118</v>
      </c>
    </row>
    <row r="5" spans="1:14" ht="16.2" thickBot="1" x14ac:dyDescent="0.35">
      <c r="A5" s="73" t="s">
        <v>105</v>
      </c>
      <c r="B5" s="73">
        <v>1</v>
      </c>
      <c r="C5" s="44">
        <v>2</v>
      </c>
      <c r="D5" s="45">
        <f t="shared" ca="1" si="0"/>
        <v>3</v>
      </c>
      <c r="E5" s="44">
        <f t="shared" ca="1" si="1"/>
        <v>5</v>
      </c>
      <c r="F5" s="44" t="s">
        <v>6</v>
      </c>
      <c r="H5" s="77" t="s">
        <v>115</v>
      </c>
      <c r="I5" s="73">
        <v>18</v>
      </c>
      <c r="J5" s="78" t="s">
        <v>110</v>
      </c>
      <c r="L5" s="136" t="s">
        <v>125</v>
      </c>
      <c r="M5" s="137">
        <v>3</v>
      </c>
      <c r="N5" s="138" t="s">
        <v>138</v>
      </c>
    </row>
    <row r="6" spans="1:14" ht="16.2" thickBot="1" x14ac:dyDescent="0.35">
      <c r="A6" s="122" t="s">
        <v>179</v>
      </c>
      <c r="B6" s="122">
        <v>2</v>
      </c>
      <c r="C6" s="44">
        <v>7</v>
      </c>
      <c r="D6" s="45">
        <f t="shared" ca="1" si="0"/>
        <v>9</v>
      </c>
      <c r="E6" s="44">
        <f t="shared" ca="1" si="1"/>
        <v>16</v>
      </c>
      <c r="F6" s="44" t="s">
        <v>128</v>
      </c>
      <c r="H6" s="181" t="s">
        <v>104</v>
      </c>
      <c r="I6" s="182">
        <v>18</v>
      </c>
      <c r="J6" s="183" t="s">
        <v>68</v>
      </c>
      <c r="L6" s="139" t="s">
        <v>24</v>
      </c>
      <c r="M6" s="140">
        <f>SUM(M3:M5)</f>
        <v>24</v>
      </c>
      <c r="N6" s="135"/>
    </row>
    <row r="7" spans="1:14" x14ac:dyDescent="0.3">
      <c r="A7" s="73" t="s">
        <v>107</v>
      </c>
      <c r="B7" s="73">
        <v>1</v>
      </c>
      <c r="C7" s="44">
        <v>6</v>
      </c>
      <c r="D7" s="45">
        <f t="shared" ca="1" si="0"/>
        <v>9</v>
      </c>
      <c r="E7" s="44">
        <f t="shared" ca="1" si="1"/>
        <v>15</v>
      </c>
      <c r="F7" s="44" t="s">
        <v>6</v>
      </c>
      <c r="H7" s="79" t="s">
        <v>24</v>
      </c>
      <c r="I7" s="80">
        <f>SUM(I3:I6)</f>
        <v>72</v>
      </c>
      <c r="J7" s="78"/>
      <c r="L7" s="139" t="s">
        <v>99</v>
      </c>
      <c r="M7" s="140">
        <f>AVERAGE(M3:M5)</f>
        <v>8</v>
      </c>
      <c r="N7" s="135"/>
    </row>
    <row r="8" spans="1:14" ht="16.2" thickBot="1" x14ac:dyDescent="0.35">
      <c r="A8" s="122" t="s">
        <v>125</v>
      </c>
      <c r="B8" s="122">
        <v>2</v>
      </c>
      <c r="C8" s="44">
        <v>3</v>
      </c>
      <c r="D8" s="45">
        <f t="shared" ca="1" si="0"/>
        <v>10</v>
      </c>
      <c r="E8" s="44">
        <f t="shared" ca="1" si="1"/>
        <v>13</v>
      </c>
      <c r="F8" s="44" t="s">
        <v>128</v>
      </c>
      <c r="H8" s="79" t="s">
        <v>25</v>
      </c>
      <c r="I8" s="80">
        <f>COUNT(I3:I6)</f>
        <v>4</v>
      </c>
      <c r="J8" s="81"/>
      <c r="L8" s="141" t="s">
        <v>25</v>
      </c>
      <c r="M8" s="175">
        <f>COUNT(M3:M5)</f>
        <v>3</v>
      </c>
      <c r="N8" s="142"/>
    </row>
    <row r="9" spans="1:14" ht="16.2" thickTop="1" x14ac:dyDescent="0.3">
      <c r="B9" s="43"/>
      <c r="C9" s="43"/>
      <c r="D9" s="43"/>
      <c r="E9" s="43"/>
      <c r="F9" s="43"/>
      <c r="H9" s="79" t="s">
        <v>27</v>
      </c>
      <c r="I9" s="82">
        <f>I7/4</f>
        <v>18</v>
      </c>
      <c r="J9" s="78" t="s">
        <v>28</v>
      </c>
    </row>
    <row r="10" spans="1:14" ht="16.2" thickBot="1" x14ac:dyDescent="0.35">
      <c r="B10" s="43"/>
      <c r="C10" s="43"/>
      <c r="D10" s="45">
        <f ca="1">RANDBETWEEN(1,20)</f>
        <v>17</v>
      </c>
      <c r="E10" s="43"/>
      <c r="F10" s="43"/>
      <c r="H10" s="83" t="s">
        <v>29</v>
      </c>
      <c r="I10" s="84">
        <f>I9*2</f>
        <v>36</v>
      </c>
      <c r="J10" s="85" t="s">
        <v>30</v>
      </c>
      <c r="L10" s="87" t="s">
        <v>31</v>
      </c>
      <c r="M10" s="88">
        <f>I9</f>
        <v>18</v>
      </c>
      <c r="N10" s="86"/>
    </row>
    <row r="11" spans="1:14" ht="16.2" thickTop="1" x14ac:dyDescent="0.3">
      <c r="B11" s="43"/>
      <c r="C11" s="43"/>
      <c r="D11" s="43"/>
      <c r="E11" s="43"/>
      <c r="F11" s="43"/>
      <c r="H11" s="86"/>
      <c r="I11" s="86"/>
      <c r="J11" s="86"/>
      <c r="L11" s="87" t="s">
        <v>32</v>
      </c>
      <c r="M11" s="88">
        <f>I10</f>
        <v>36</v>
      </c>
      <c r="N11" s="86"/>
    </row>
    <row r="12" spans="1:14" x14ac:dyDescent="0.3">
      <c r="B12" s="43"/>
      <c r="C12" s="43"/>
      <c r="D12" s="43"/>
      <c r="E12" s="43"/>
      <c r="F12" s="43"/>
      <c r="H12" s="86"/>
      <c r="I12" s="86"/>
      <c r="L12" s="87" t="s">
        <v>33</v>
      </c>
      <c r="M12" s="88">
        <f>I7</f>
        <v>72</v>
      </c>
      <c r="N12" s="86"/>
    </row>
    <row r="13" spans="1:14" ht="16.2" thickBot="1" x14ac:dyDescent="0.35">
      <c r="B13" s="43"/>
      <c r="C13" s="43"/>
      <c r="D13" s="43"/>
      <c r="E13" s="43"/>
      <c r="F13" s="43"/>
      <c r="H13" s="39" t="s">
        <v>113</v>
      </c>
      <c r="I13" s="39"/>
      <c r="J13" s="39"/>
      <c r="L13" s="89" t="s">
        <v>34</v>
      </c>
      <c r="M13" s="88">
        <f>M6</f>
        <v>24</v>
      </c>
      <c r="N13" s="86"/>
    </row>
    <row r="14" spans="1:14" ht="16.8" thickTop="1" thickBot="1" x14ac:dyDescent="0.35">
      <c r="H14" s="186" t="s">
        <v>0</v>
      </c>
      <c r="I14" s="187" t="s">
        <v>22</v>
      </c>
      <c r="J14" s="188" t="s">
        <v>23</v>
      </c>
    </row>
    <row r="15" spans="1:14" ht="16.2" thickBot="1" x14ac:dyDescent="0.35">
      <c r="H15" s="189"/>
      <c r="I15" s="67"/>
      <c r="J15" s="190"/>
      <c r="L15" s="39" t="s">
        <v>84</v>
      </c>
      <c r="M15" s="39"/>
      <c r="N15" s="39"/>
    </row>
    <row r="16" spans="1:14" ht="16.8" thickTop="1" thickBot="1" x14ac:dyDescent="0.35">
      <c r="B16" s="43"/>
      <c r="C16" s="43"/>
      <c r="D16" s="43"/>
      <c r="E16" s="43"/>
      <c r="F16" s="43"/>
      <c r="H16" s="189"/>
      <c r="I16" s="67"/>
      <c r="J16" s="190"/>
      <c r="L16" s="131" t="s">
        <v>0</v>
      </c>
      <c r="M16" s="132" t="s">
        <v>85</v>
      </c>
      <c r="N16" s="133" t="s">
        <v>66</v>
      </c>
    </row>
    <row r="17" spans="8:14" ht="16.2" thickBot="1" x14ac:dyDescent="0.35">
      <c r="H17" s="191"/>
      <c r="I17" s="192"/>
      <c r="J17" s="193"/>
      <c r="L17" s="134" t="s">
        <v>194</v>
      </c>
      <c r="M17" s="122">
        <v>18</v>
      </c>
      <c r="N17" s="135" t="s">
        <v>127</v>
      </c>
    </row>
    <row r="18" spans="8:14" x14ac:dyDescent="0.3">
      <c r="H18" s="194" t="s">
        <v>24</v>
      </c>
      <c r="I18" s="195">
        <f>SUM(I15:I17)</f>
        <v>0</v>
      </c>
      <c r="J18" s="190"/>
      <c r="L18" s="134" t="s">
        <v>187</v>
      </c>
      <c r="M18" s="122">
        <v>7</v>
      </c>
      <c r="N18" s="135" t="s">
        <v>127</v>
      </c>
    </row>
    <row r="19" spans="8:14" x14ac:dyDescent="0.3">
      <c r="H19" s="194" t="s">
        <v>25</v>
      </c>
      <c r="I19" s="195">
        <f>COUNT(I15:I17)</f>
        <v>0</v>
      </c>
      <c r="J19" s="196"/>
      <c r="L19" s="134" t="s">
        <v>196</v>
      </c>
      <c r="M19" s="122"/>
      <c r="N19" s="135" t="s">
        <v>127</v>
      </c>
    </row>
    <row r="20" spans="8:14" x14ac:dyDescent="0.3">
      <c r="H20" s="194" t="s">
        <v>27</v>
      </c>
      <c r="I20" s="197">
        <f>I18/4</f>
        <v>0</v>
      </c>
      <c r="J20" s="190" t="s">
        <v>28</v>
      </c>
      <c r="L20" s="134" t="s">
        <v>197</v>
      </c>
      <c r="M20" s="122"/>
      <c r="N20" s="135" t="s">
        <v>118</v>
      </c>
    </row>
    <row r="21" spans="8:14" ht="16.2" thickBot="1" x14ac:dyDescent="0.35">
      <c r="H21" s="198" t="s">
        <v>29</v>
      </c>
      <c r="I21" s="199">
        <f>I20*2</f>
        <v>0</v>
      </c>
      <c r="J21" s="200" t="s">
        <v>30</v>
      </c>
      <c r="L21" s="136" t="s">
        <v>198</v>
      </c>
      <c r="M21" s="137"/>
      <c r="N21" s="138" t="s">
        <v>118</v>
      </c>
    </row>
    <row r="22" spans="8:14" ht="16.2" thickTop="1" x14ac:dyDescent="0.3">
      <c r="L22" s="139" t="s">
        <v>24</v>
      </c>
      <c r="M22" s="140">
        <f>SUM(M17:M21)</f>
        <v>25</v>
      </c>
      <c r="N22" s="135"/>
    </row>
    <row r="23" spans="8:14" x14ac:dyDescent="0.3">
      <c r="L23" s="139" t="s">
        <v>99</v>
      </c>
      <c r="M23" s="140">
        <f>AVERAGE(M17:M21)</f>
        <v>12.5</v>
      </c>
      <c r="N23" s="135"/>
    </row>
    <row r="24" spans="8:14" ht="16.2" thickBot="1" x14ac:dyDescent="0.35">
      <c r="L24" s="141" t="s">
        <v>25</v>
      </c>
      <c r="M24" s="175">
        <f>COUNT(M17:M21)</f>
        <v>2</v>
      </c>
      <c r="N24" s="142"/>
    </row>
    <row r="25" spans="8:14" ht="16.2" thickTop="1" x14ac:dyDescent="0.3"/>
    <row r="28" spans="8:14" x14ac:dyDescent="0.3">
      <c r="L28" s="87"/>
      <c r="M28" s="88"/>
      <c r="N28" s="86"/>
    </row>
    <row r="29" spans="8:14" x14ac:dyDescent="0.3">
      <c r="L29" s="87"/>
      <c r="M29" s="88"/>
      <c r="N29" s="86"/>
    </row>
    <row r="30" spans="8:14" x14ac:dyDescent="0.3">
      <c r="L30" s="87"/>
      <c r="M30" s="88"/>
      <c r="N30" s="86"/>
    </row>
    <row r="31" spans="8:14" x14ac:dyDescent="0.3">
      <c r="N31" s="86"/>
    </row>
    <row r="32" spans="8:14" x14ac:dyDescent="0.3">
      <c r="L32" s="89" t="s">
        <v>34</v>
      </c>
      <c r="M32" s="88">
        <f>M24</f>
        <v>2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3">
    <cfRule type="cellIs" dxfId="864" priority="1438" operator="greaterThan">
      <formula>$M$12</formula>
    </cfRule>
    <cfRule type="cellIs" dxfId="863" priority="1439" operator="between">
      <formula>$M$11</formula>
      <formula>$M$12</formula>
    </cfRule>
    <cfRule type="cellIs" dxfId="862" priority="1440" operator="between">
      <formula>$M$10</formula>
      <formula>$M$11</formula>
    </cfRule>
    <cfRule type="cellIs" dxfId="861" priority="1441" operator="lessThan">
      <formula>$M$10</formula>
    </cfRule>
  </conditionalFormatting>
  <conditionalFormatting sqref="M32">
    <cfRule type="cellIs" dxfId="860" priority="1" operator="greaterThan">
      <formula>$M$12</formula>
    </cfRule>
    <cfRule type="cellIs" dxfId="859" priority="2" operator="between">
      <formula>$M$11</formula>
      <formula>$M$12</formula>
    </cfRule>
    <cfRule type="cellIs" dxfId="858" priority="3" operator="between">
      <formula>$M$10</formula>
      <formula>$M$11</formula>
    </cfRule>
    <cfRule type="cellIs" dxfId="857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5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74</v>
      </c>
      <c r="B1" s="61" t="s">
        <v>75</v>
      </c>
      <c r="C1" s="61" t="s">
        <v>76</v>
      </c>
      <c r="D1" s="55" t="s">
        <v>77</v>
      </c>
      <c r="E1" s="55" t="s">
        <v>97</v>
      </c>
      <c r="F1" s="55" t="s">
        <v>96</v>
      </c>
      <c r="G1" s="55" t="s">
        <v>95</v>
      </c>
      <c r="H1" s="55" t="s">
        <v>94</v>
      </c>
      <c r="I1" s="55" t="s">
        <v>98</v>
      </c>
      <c r="J1" s="55" t="s">
        <v>78</v>
      </c>
      <c r="K1" s="55" t="s">
        <v>79</v>
      </c>
      <c r="L1" s="55" t="s">
        <v>80</v>
      </c>
      <c r="M1" s="55" t="s">
        <v>81</v>
      </c>
      <c r="O1" s="163" t="s">
        <v>82</v>
      </c>
      <c r="P1" s="71">
        <v>87</v>
      </c>
      <c r="Q1" s="164" t="s">
        <v>103</v>
      </c>
      <c r="R1" s="162">
        <v>0</v>
      </c>
      <c r="S1" s="165" t="s">
        <v>102</v>
      </c>
      <c r="T1" s="162">
        <f>R1+((P1)/(24*60*10))</f>
        <v>6.0416666666666665E-3</v>
      </c>
    </row>
    <row r="2" spans="1:20" ht="16.8" x14ac:dyDescent="0.3">
      <c r="A2" s="180" t="s">
        <v>105</v>
      </c>
      <c r="B2" s="62" t="s">
        <v>156</v>
      </c>
      <c r="C2" s="63">
        <v>2</v>
      </c>
      <c r="D2" s="57">
        <v>18</v>
      </c>
      <c r="E2" s="58" t="s">
        <v>83</v>
      </c>
      <c r="F2" s="58" t="s">
        <v>88</v>
      </c>
      <c r="G2" s="58" t="s">
        <v>83</v>
      </c>
      <c r="H2" s="58" t="s">
        <v>83</v>
      </c>
      <c r="I2" s="57"/>
      <c r="J2" s="57">
        <f t="shared" ref="J2:J17" si="0">IF($E2="þ",$D2,IF($F2="þ",($D2*10),IF($G2="þ",($D2*100),IF($H2="þ",($D2*600),$I2))))</f>
        <v>180</v>
      </c>
      <c r="K2" s="57">
        <f t="shared" ref="K2:K9" si="1">J2+C2</f>
        <v>182</v>
      </c>
      <c r="L2" s="58" t="s">
        <v>88</v>
      </c>
      <c r="M2" s="201" t="str">
        <f t="shared" ref="M2:M17" si="2">IF(C2="","",IF(K2&lt;=$P$1,"þ","q"))</f>
        <v>q</v>
      </c>
    </row>
    <row r="3" spans="1:20" ht="16.8" x14ac:dyDescent="0.3">
      <c r="A3" s="180" t="s">
        <v>105</v>
      </c>
      <c r="B3" s="62" t="s">
        <v>158</v>
      </c>
      <c r="C3" s="63">
        <v>7</v>
      </c>
      <c r="D3" s="57">
        <v>18</v>
      </c>
      <c r="E3" s="58" t="s">
        <v>83</v>
      </c>
      <c r="F3" s="58" t="s">
        <v>88</v>
      </c>
      <c r="G3" s="58" t="s">
        <v>83</v>
      </c>
      <c r="H3" s="58" t="s">
        <v>83</v>
      </c>
      <c r="I3" s="57"/>
      <c r="J3" s="57">
        <f t="shared" si="0"/>
        <v>180</v>
      </c>
      <c r="K3" s="57">
        <f t="shared" ref="K3" si="3">J3+C3</f>
        <v>187</v>
      </c>
      <c r="L3" s="58" t="s">
        <v>88</v>
      </c>
      <c r="M3" s="59" t="str">
        <f t="shared" si="2"/>
        <v>q</v>
      </c>
    </row>
    <row r="4" spans="1:20" ht="16.8" x14ac:dyDescent="0.3">
      <c r="A4" s="180" t="s">
        <v>105</v>
      </c>
      <c r="B4" s="62" t="s">
        <v>162</v>
      </c>
      <c r="C4" s="63">
        <v>14</v>
      </c>
      <c r="D4" s="57">
        <v>5</v>
      </c>
      <c r="E4" s="58" t="s">
        <v>88</v>
      </c>
      <c r="F4" s="58" t="s">
        <v>83</v>
      </c>
      <c r="G4" s="58" t="s">
        <v>83</v>
      </c>
      <c r="H4" s="58" t="s">
        <v>83</v>
      </c>
      <c r="I4" s="57"/>
      <c r="J4" s="57">
        <f t="shared" si="0"/>
        <v>5</v>
      </c>
      <c r="K4" s="57">
        <f t="shared" si="1"/>
        <v>19</v>
      </c>
      <c r="L4" s="58" t="s">
        <v>88</v>
      </c>
      <c r="M4" s="59" t="str">
        <f t="shared" si="2"/>
        <v>þ</v>
      </c>
      <c r="O4" s="72"/>
    </row>
    <row r="5" spans="1:20" ht="16.8" x14ac:dyDescent="0.3">
      <c r="A5" s="180" t="s">
        <v>105</v>
      </c>
      <c r="B5" s="62" t="s">
        <v>145</v>
      </c>
      <c r="C5" s="63">
        <v>12</v>
      </c>
      <c r="D5" s="57">
        <v>18</v>
      </c>
      <c r="E5" s="58" t="s">
        <v>83</v>
      </c>
      <c r="F5" s="58" t="s">
        <v>88</v>
      </c>
      <c r="G5" s="58" t="s">
        <v>83</v>
      </c>
      <c r="H5" s="58" t="s">
        <v>83</v>
      </c>
      <c r="I5" s="57"/>
      <c r="J5" s="57">
        <f t="shared" si="0"/>
        <v>180</v>
      </c>
      <c r="K5" s="57">
        <f t="shared" si="1"/>
        <v>192</v>
      </c>
      <c r="L5" s="58" t="s">
        <v>88</v>
      </c>
      <c r="M5" s="59" t="str">
        <f t="shared" ref="M5" si="4">IF(C5="","",IF(K5&lt;=$P$1,"þ","q"))</f>
        <v>q</v>
      </c>
      <c r="O5" s="72"/>
    </row>
    <row r="6" spans="1:20" ht="16.8" x14ac:dyDescent="0.3">
      <c r="A6" s="180" t="s">
        <v>105</v>
      </c>
      <c r="B6" s="62" t="s">
        <v>145</v>
      </c>
      <c r="C6" s="63">
        <v>73</v>
      </c>
      <c r="D6" s="57">
        <v>18</v>
      </c>
      <c r="E6" s="58" t="s">
        <v>83</v>
      </c>
      <c r="F6" s="58" t="s">
        <v>88</v>
      </c>
      <c r="G6" s="58" t="s">
        <v>83</v>
      </c>
      <c r="H6" s="58" t="s">
        <v>83</v>
      </c>
      <c r="I6" s="57"/>
      <c r="J6" s="57">
        <f t="shared" si="0"/>
        <v>180</v>
      </c>
      <c r="K6" s="57">
        <f t="shared" ref="K6:K8" si="5">J6+C6</f>
        <v>253</v>
      </c>
      <c r="L6" s="58" t="s">
        <v>88</v>
      </c>
      <c r="M6" s="59" t="str">
        <f t="shared" si="2"/>
        <v>q</v>
      </c>
      <c r="O6" s="72"/>
    </row>
    <row r="7" spans="1:20" ht="16.8" x14ac:dyDescent="0.3">
      <c r="A7" s="180" t="s">
        <v>105</v>
      </c>
      <c r="B7" s="62" t="s">
        <v>117</v>
      </c>
      <c r="C7" s="63">
        <v>79</v>
      </c>
      <c r="D7" s="57">
        <v>18</v>
      </c>
      <c r="E7" s="58" t="s">
        <v>83</v>
      </c>
      <c r="F7" s="58" t="s">
        <v>88</v>
      </c>
      <c r="G7" s="58" t="s">
        <v>83</v>
      </c>
      <c r="H7" s="58" t="s">
        <v>83</v>
      </c>
      <c r="I7" s="57"/>
      <c r="J7" s="57">
        <f t="shared" si="0"/>
        <v>180</v>
      </c>
      <c r="K7" s="57">
        <f t="shared" ref="K7" si="6">J7+C7</f>
        <v>259</v>
      </c>
      <c r="L7" s="58" t="s">
        <v>88</v>
      </c>
      <c r="M7" s="59" t="str">
        <f t="shared" ref="M7" si="7">IF(C7="","",IF(K7&lt;=$P$1,"þ","q"))</f>
        <v>q</v>
      </c>
      <c r="O7" s="72"/>
    </row>
    <row r="8" spans="1:20" ht="16.8" x14ac:dyDescent="0.3">
      <c r="A8" s="66" t="s">
        <v>104</v>
      </c>
      <c r="B8" s="62" t="s">
        <v>162</v>
      </c>
      <c r="C8" s="63">
        <v>6</v>
      </c>
      <c r="D8" s="57">
        <v>17</v>
      </c>
      <c r="E8" s="58" t="s">
        <v>88</v>
      </c>
      <c r="F8" s="58" t="s">
        <v>83</v>
      </c>
      <c r="G8" s="58" t="s">
        <v>83</v>
      </c>
      <c r="H8" s="58" t="s">
        <v>83</v>
      </c>
      <c r="I8" s="57"/>
      <c r="J8" s="57">
        <f t="shared" si="0"/>
        <v>17</v>
      </c>
      <c r="K8" s="57">
        <f t="shared" si="5"/>
        <v>23</v>
      </c>
      <c r="L8" s="58" t="s">
        <v>88</v>
      </c>
      <c r="M8" s="59" t="str">
        <f t="shared" ref="M8" si="8">IF(C8="","",IF(K8&lt;=$P$1,"þ","q"))</f>
        <v>þ</v>
      </c>
      <c r="O8" s="72"/>
    </row>
    <row r="9" spans="1:20" ht="16.8" x14ac:dyDescent="0.3">
      <c r="A9" s="66" t="s">
        <v>104</v>
      </c>
      <c r="B9" s="62" t="s">
        <v>155</v>
      </c>
      <c r="C9" s="63">
        <v>2</v>
      </c>
      <c r="D9" s="57">
        <v>17</v>
      </c>
      <c r="E9" s="58" t="s">
        <v>88</v>
      </c>
      <c r="F9" s="58" t="s">
        <v>83</v>
      </c>
      <c r="G9" s="58" t="s">
        <v>83</v>
      </c>
      <c r="H9" s="58" t="s">
        <v>83</v>
      </c>
      <c r="I9" s="57"/>
      <c r="J9" s="57">
        <f t="shared" si="0"/>
        <v>17</v>
      </c>
      <c r="K9" s="57">
        <f t="shared" si="1"/>
        <v>19</v>
      </c>
      <c r="L9" s="58" t="s">
        <v>88</v>
      </c>
      <c r="M9" s="59" t="str">
        <f t="shared" si="2"/>
        <v>þ</v>
      </c>
      <c r="O9" s="72"/>
    </row>
    <row r="10" spans="1:20" ht="16.8" x14ac:dyDescent="0.3">
      <c r="A10" s="66" t="s">
        <v>104</v>
      </c>
      <c r="B10" s="62" t="s">
        <v>160</v>
      </c>
      <c r="C10" s="63">
        <v>5</v>
      </c>
      <c r="D10" s="57">
        <v>17</v>
      </c>
      <c r="E10" s="58" t="s">
        <v>83</v>
      </c>
      <c r="F10" s="58" t="s">
        <v>83</v>
      </c>
      <c r="G10" s="58" t="s">
        <v>88</v>
      </c>
      <c r="H10" s="58" t="s">
        <v>83</v>
      </c>
      <c r="I10" s="57"/>
      <c r="J10" s="57">
        <f t="shared" si="0"/>
        <v>1700</v>
      </c>
      <c r="K10" s="57">
        <f t="shared" ref="K10" si="9">J10+C10</f>
        <v>1705</v>
      </c>
      <c r="L10" s="58" t="s">
        <v>88</v>
      </c>
      <c r="M10" s="59" t="str">
        <f t="shared" si="2"/>
        <v>q</v>
      </c>
      <c r="O10" s="72"/>
    </row>
    <row r="11" spans="1:20" ht="16.8" x14ac:dyDescent="0.3">
      <c r="A11" s="66" t="s">
        <v>104</v>
      </c>
      <c r="B11" s="62" t="s">
        <v>158</v>
      </c>
      <c r="C11" s="63">
        <v>5</v>
      </c>
      <c r="D11" s="57">
        <v>18</v>
      </c>
      <c r="E11" s="58" t="s">
        <v>83</v>
      </c>
      <c r="F11" s="58" t="s">
        <v>88</v>
      </c>
      <c r="G11" s="58" t="s">
        <v>83</v>
      </c>
      <c r="H11" s="58" t="s">
        <v>83</v>
      </c>
      <c r="I11" s="57"/>
      <c r="J11" s="57">
        <f t="shared" si="0"/>
        <v>180</v>
      </c>
      <c r="K11" s="57">
        <f t="shared" ref="K11:K15" si="10">J11+C11</f>
        <v>185</v>
      </c>
      <c r="L11" s="58" t="s">
        <v>88</v>
      </c>
      <c r="M11" s="59" t="str">
        <f t="shared" si="2"/>
        <v>q</v>
      </c>
      <c r="O11" s="72"/>
    </row>
    <row r="12" spans="1:20" ht="16.8" x14ac:dyDescent="0.3">
      <c r="A12" s="66" t="s">
        <v>104</v>
      </c>
      <c r="B12" s="62" t="s">
        <v>183</v>
      </c>
      <c r="C12" s="63">
        <v>75</v>
      </c>
      <c r="D12" s="57">
        <v>18</v>
      </c>
      <c r="E12" s="58" t="s">
        <v>83</v>
      </c>
      <c r="F12" s="58" t="s">
        <v>83</v>
      </c>
      <c r="G12" s="58" t="s">
        <v>88</v>
      </c>
      <c r="H12" s="58" t="s">
        <v>83</v>
      </c>
      <c r="I12" s="57"/>
      <c r="J12" s="57">
        <f t="shared" si="0"/>
        <v>1800</v>
      </c>
      <c r="K12" s="57">
        <f t="shared" ref="K12:K14" si="11">J12+C12</f>
        <v>1875</v>
      </c>
      <c r="L12" s="58" t="s">
        <v>88</v>
      </c>
      <c r="M12" s="59" t="str">
        <f t="shared" ref="M12:M14" si="12">IF(C12="","",IF(K12&lt;=$P$1,"þ","q"))</f>
        <v>q</v>
      </c>
      <c r="O12" s="72"/>
    </row>
    <row r="13" spans="1:20" ht="16.8" x14ac:dyDescent="0.3">
      <c r="A13" s="66" t="s">
        <v>104</v>
      </c>
      <c r="B13" s="62" t="s">
        <v>117</v>
      </c>
      <c r="C13" s="63">
        <v>80</v>
      </c>
      <c r="D13" s="57">
        <v>18</v>
      </c>
      <c r="E13" s="58" t="s">
        <v>83</v>
      </c>
      <c r="F13" s="58" t="s">
        <v>88</v>
      </c>
      <c r="G13" s="58" t="s">
        <v>83</v>
      </c>
      <c r="H13" s="58" t="s">
        <v>83</v>
      </c>
      <c r="I13" s="57"/>
      <c r="J13" s="57">
        <f t="shared" si="0"/>
        <v>180</v>
      </c>
      <c r="K13" s="57">
        <f t="shared" ref="K13" si="13">J13+C13</f>
        <v>260</v>
      </c>
      <c r="L13" s="58" t="s">
        <v>88</v>
      </c>
      <c r="M13" s="59" t="str">
        <f t="shared" ref="M13" si="14">IF(C13="","",IF(K13&lt;=$P$1,"þ","q"))</f>
        <v>q</v>
      </c>
      <c r="O13" s="72"/>
    </row>
    <row r="14" spans="1:20" ht="16.8" x14ac:dyDescent="0.3">
      <c r="A14" s="146" t="s">
        <v>106</v>
      </c>
      <c r="B14" s="62" t="s">
        <v>117</v>
      </c>
      <c r="C14" s="63">
        <v>79</v>
      </c>
      <c r="D14" s="57">
        <v>18</v>
      </c>
      <c r="E14" s="58" t="s">
        <v>83</v>
      </c>
      <c r="F14" s="58" t="s">
        <v>88</v>
      </c>
      <c r="G14" s="58" t="s">
        <v>83</v>
      </c>
      <c r="H14" s="58" t="s">
        <v>83</v>
      </c>
      <c r="I14" s="57"/>
      <c r="J14" s="57">
        <f t="shared" si="0"/>
        <v>180</v>
      </c>
      <c r="K14" s="57">
        <f t="shared" si="11"/>
        <v>259</v>
      </c>
      <c r="L14" s="58" t="s">
        <v>88</v>
      </c>
      <c r="M14" s="59" t="str">
        <f t="shared" si="12"/>
        <v>q</v>
      </c>
      <c r="O14" s="72"/>
    </row>
    <row r="15" spans="1:20" ht="16.8" x14ac:dyDescent="0.3">
      <c r="A15" s="65" t="s">
        <v>107</v>
      </c>
      <c r="B15" s="62" t="s">
        <v>158</v>
      </c>
      <c r="C15" s="63">
        <v>4</v>
      </c>
      <c r="D15" s="57">
        <v>18</v>
      </c>
      <c r="E15" s="58" t="s">
        <v>83</v>
      </c>
      <c r="F15" s="58" t="s">
        <v>88</v>
      </c>
      <c r="G15" s="58" t="s">
        <v>83</v>
      </c>
      <c r="H15" s="58" t="s">
        <v>83</v>
      </c>
      <c r="I15" s="57"/>
      <c r="J15" s="57">
        <f t="shared" si="0"/>
        <v>180</v>
      </c>
      <c r="K15" s="57">
        <f t="shared" si="10"/>
        <v>184</v>
      </c>
      <c r="L15" s="58" t="s">
        <v>88</v>
      </c>
      <c r="M15" s="59" t="str">
        <f t="shared" si="2"/>
        <v>q</v>
      </c>
      <c r="O15" s="72"/>
    </row>
    <row r="16" spans="1:20" ht="16.8" x14ac:dyDescent="0.3">
      <c r="A16" s="65" t="s">
        <v>107</v>
      </c>
      <c r="B16" s="62" t="s">
        <v>161</v>
      </c>
      <c r="C16" s="63">
        <v>6</v>
      </c>
      <c r="D16" s="57">
        <v>18</v>
      </c>
      <c r="E16" s="58" t="s">
        <v>83</v>
      </c>
      <c r="F16" s="58" t="s">
        <v>83</v>
      </c>
      <c r="G16" s="58" t="s">
        <v>83</v>
      </c>
      <c r="H16" s="58" t="s">
        <v>88</v>
      </c>
      <c r="I16" s="57"/>
      <c r="J16" s="57">
        <f t="shared" si="0"/>
        <v>10800</v>
      </c>
      <c r="K16" s="57">
        <f t="shared" ref="K16" si="15">J16+C16</f>
        <v>10806</v>
      </c>
      <c r="L16" s="58" t="s">
        <v>88</v>
      </c>
      <c r="M16" s="59" t="str">
        <f t="shared" si="2"/>
        <v>q</v>
      </c>
      <c r="O16" s="72"/>
    </row>
    <row r="17" spans="1:15" ht="16.8" x14ac:dyDescent="0.3">
      <c r="A17" s="65" t="s">
        <v>107</v>
      </c>
      <c r="B17" s="62" t="s">
        <v>112</v>
      </c>
      <c r="C17" s="63"/>
      <c r="D17" s="57">
        <v>18</v>
      </c>
      <c r="E17" s="58" t="s">
        <v>83</v>
      </c>
      <c r="F17" s="58" t="s">
        <v>88</v>
      </c>
      <c r="G17" s="58" t="s">
        <v>83</v>
      </c>
      <c r="H17" s="58" t="s">
        <v>83</v>
      </c>
      <c r="I17" s="57"/>
      <c r="J17" s="57">
        <f t="shared" si="0"/>
        <v>180</v>
      </c>
      <c r="K17" s="57">
        <f t="shared" ref="K17" si="16">J17+C17</f>
        <v>180</v>
      </c>
      <c r="L17" s="58" t="s">
        <v>83</v>
      </c>
      <c r="M17" s="59" t="str">
        <f t="shared" si="2"/>
        <v/>
      </c>
      <c r="O17" s="72"/>
    </row>
    <row r="18" spans="1:15" x14ac:dyDescent="0.3">
      <c r="O18" s="43"/>
    </row>
    <row r="19" spans="1:15" ht="31.2" x14ac:dyDescent="0.3">
      <c r="A19" s="55" t="s">
        <v>74</v>
      </c>
      <c r="B19" s="61" t="s">
        <v>75</v>
      </c>
      <c r="C19" s="61" t="s">
        <v>76</v>
      </c>
      <c r="D19" s="55" t="s">
        <v>77</v>
      </c>
      <c r="E19" s="55" t="s">
        <v>97</v>
      </c>
      <c r="F19" s="55" t="s">
        <v>96</v>
      </c>
      <c r="G19" s="55" t="s">
        <v>95</v>
      </c>
      <c r="H19" s="55" t="s">
        <v>94</v>
      </c>
      <c r="I19" s="55" t="s">
        <v>98</v>
      </c>
      <c r="J19" s="55" t="s">
        <v>78</v>
      </c>
      <c r="K19" s="55" t="s">
        <v>79</v>
      </c>
      <c r="L19" s="55" t="s">
        <v>80</v>
      </c>
      <c r="M19" s="55" t="s">
        <v>81</v>
      </c>
      <c r="O19" s="176"/>
    </row>
    <row r="20" spans="1:15" ht="16.8" x14ac:dyDescent="0.3">
      <c r="A20" s="64"/>
      <c r="B20" s="62" t="s">
        <v>116</v>
      </c>
      <c r="C20" s="63">
        <v>4</v>
      </c>
      <c r="D20" s="57">
        <v>20</v>
      </c>
      <c r="E20" s="58" t="s">
        <v>83</v>
      </c>
      <c r="F20" s="58" t="s">
        <v>83</v>
      </c>
      <c r="G20" s="58" t="s">
        <v>83</v>
      </c>
      <c r="H20" s="58" t="s">
        <v>88</v>
      </c>
      <c r="I20" s="57"/>
      <c r="J20" s="57">
        <f t="shared" ref="J20:J27" si="17">IF($E20="þ",$D20,IF($F20="þ",($D20*10),IF($G20="þ",($D20*100),IF($H20="þ",($D20*600),$I20))))</f>
        <v>12000</v>
      </c>
      <c r="K20" s="57">
        <f t="shared" ref="K20" si="18">J20+C20</f>
        <v>12004</v>
      </c>
      <c r="L20" s="58" t="s">
        <v>88</v>
      </c>
      <c r="M20" s="59" t="str">
        <f t="shared" ref="M20:M27" si="19">IF(C20="","",IF(K20&lt;=$P$1,"þ","q"))</f>
        <v>q</v>
      </c>
    </row>
    <row r="21" spans="1:15" ht="16.8" x14ac:dyDescent="0.3">
      <c r="A21" s="168"/>
      <c r="B21" s="62"/>
      <c r="C21" s="63"/>
      <c r="D21" s="57"/>
      <c r="E21" s="58" t="s">
        <v>83</v>
      </c>
      <c r="F21" s="58" t="s">
        <v>88</v>
      </c>
      <c r="G21" s="58" t="s">
        <v>83</v>
      </c>
      <c r="H21" s="58" t="s">
        <v>83</v>
      </c>
      <c r="I21" s="57"/>
      <c r="J21" s="57">
        <f t="shared" si="17"/>
        <v>0</v>
      </c>
      <c r="K21" s="57">
        <f t="shared" ref="K21" si="20">J21+C21</f>
        <v>0</v>
      </c>
      <c r="L21" s="58" t="s">
        <v>88</v>
      </c>
      <c r="M21" s="59" t="str">
        <f t="shared" si="19"/>
        <v/>
      </c>
    </row>
    <row r="22" spans="1:15" ht="16.8" x14ac:dyDescent="0.3">
      <c r="A22" s="168"/>
      <c r="B22" s="62"/>
      <c r="C22" s="63"/>
      <c r="D22" s="57"/>
      <c r="E22" s="58" t="s">
        <v>83</v>
      </c>
      <c r="F22" s="58" t="s">
        <v>83</v>
      </c>
      <c r="G22" s="58" t="s">
        <v>83</v>
      </c>
      <c r="H22" s="58" t="s">
        <v>83</v>
      </c>
      <c r="I22" s="57"/>
      <c r="J22" s="57">
        <f t="shared" si="17"/>
        <v>0</v>
      </c>
      <c r="K22" s="57">
        <f t="shared" ref="K22" si="21">J22+C22</f>
        <v>0</v>
      </c>
      <c r="L22" s="58" t="s">
        <v>83</v>
      </c>
      <c r="M22" s="59" t="str">
        <f t="shared" si="19"/>
        <v/>
      </c>
    </row>
    <row r="23" spans="1:15" ht="16.8" x14ac:dyDescent="0.3">
      <c r="A23" s="168"/>
      <c r="B23" s="62"/>
      <c r="C23" s="63"/>
      <c r="D23" s="57"/>
      <c r="E23" s="58" t="s">
        <v>83</v>
      </c>
      <c r="F23" s="58" t="s">
        <v>83</v>
      </c>
      <c r="G23" s="58" t="s">
        <v>83</v>
      </c>
      <c r="H23" s="58" t="s">
        <v>83</v>
      </c>
      <c r="I23" s="57"/>
      <c r="J23" s="57">
        <f t="shared" si="17"/>
        <v>0</v>
      </c>
      <c r="K23" s="57">
        <f t="shared" ref="K23:K24" si="22">J23+C23</f>
        <v>0</v>
      </c>
      <c r="L23" s="58" t="s">
        <v>83</v>
      </c>
      <c r="M23" s="59" t="str">
        <f t="shared" si="19"/>
        <v/>
      </c>
    </row>
    <row r="24" spans="1:15" ht="16.8" x14ac:dyDescent="0.3">
      <c r="A24" s="168"/>
      <c r="B24" s="62"/>
      <c r="C24" s="63"/>
      <c r="D24" s="57"/>
      <c r="E24" s="58" t="s">
        <v>83</v>
      </c>
      <c r="F24" s="58" t="s">
        <v>83</v>
      </c>
      <c r="G24" s="58" t="s">
        <v>83</v>
      </c>
      <c r="H24" s="58" t="s">
        <v>83</v>
      </c>
      <c r="I24" s="57"/>
      <c r="J24" s="57">
        <f t="shared" si="17"/>
        <v>0</v>
      </c>
      <c r="K24" s="57">
        <f t="shared" si="22"/>
        <v>0</v>
      </c>
      <c r="L24" s="58" t="s">
        <v>83</v>
      </c>
      <c r="M24" s="59" t="str">
        <f t="shared" si="19"/>
        <v/>
      </c>
    </row>
    <row r="25" spans="1:15" ht="16.8" x14ac:dyDescent="0.3">
      <c r="A25" s="168"/>
      <c r="B25" s="62"/>
      <c r="C25" s="63"/>
      <c r="D25" s="57"/>
      <c r="E25" s="58" t="s">
        <v>83</v>
      </c>
      <c r="F25" s="58" t="s">
        <v>83</v>
      </c>
      <c r="G25" s="58" t="s">
        <v>83</v>
      </c>
      <c r="H25" s="58" t="s">
        <v>83</v>
      </c>
      <c r="I25" s="57"/>
      <c r="J25" s="57">
        <f t="shared" si="17"/>
        <v>0</v>
      </c>
      <c r="K25" s="57">
        <f t="shared" ref="K25" si="23">J25+C25</f>
        <v>0</v>
      </c>
      <c r="L25" s="58" t="s">
        <v>83</v>
      </c>
      <c r="M25" s="59" t="str">
        <f t="shared" si="19"/>
        <v/>
      </c>
    </row>
    <row r="26" spans="1:15" ht="16.8" x14ac:dyDescent="0.3">
      <c r="A26" s="168"/>
      <c r="B26" s="62"/>
      <c r="C26" s="63"/>
      <c r="D26" s="57"/>
      <c r="E26" s="58" t="s">
        <v>83</v>
      </c>
      <c r="F26" s="58" t="s">
        <v>83</v>
      </c>
      <c r="G26" s="58" t="s">
        <v>83</v>
      </c>
      <c r="H26" s="58" t="s">
        <v>83</v>
      </c>
      <c r="I26" s="57"/>
      <c r="J26" s="57">
        <f t="shared" si="17"/>
        <v>0</v>
      </c>
      <c r="K26" s="57">
        <f t="shared" ref="K26" si="24">J26+C26</f>
        <v>0</v>
      </c>
      <c r="L26" s="58" t="s">
        <v>83</v>
      </c>
      <c r="M26" s="59" t="str">
        <f t="shared" si="19"/>
        <v/>
      </c>
    </row>
    <row r="27" spans="1:15" ht="16.8" x14ac:dyDescent="0.3">
      <c r="A27" s="168"/>
      <c r="B27" s="62"/>
      <c r="C27" s="63"/>
      <c r="D27" s="57"/>
      <c r="E27" s="58" t="s">
        <v>83</v>
      </c>
      <c r="F27" s="58" t="s">
        <v>83</v>
      </c>
      <c r="G27" s="58" t="s">
        <v>83</v>
      </c>
      <c r="H27" s="58" t="s">
        <v>83</v>
      </c>
      <c r="I27" s="57"/>
      <c r="J27" s="57">
        <f t="shared" si="17"/>
        <v>0</v>
      </c>
      <c r="K27" s="57">
        <f t="shared" ref="K27" si="25">J27+C27</f>
        <v>0</v>
      </c>
      <c r="L27" s="58" t="s">
        <v>83</v>
      </c>
      <c r="M27" s="59" t="str">
        <f t="shared" si="19"/>
        <v/>
      </c>
    </row>
  </sheetData>
  <sortState xmlns:xlrd2="http://schemas.microsoft.com/office/spreadsheetml/2017/richdata2" ref="A2:M18">
    <sortCondition ref="A2:A18"/>
    <sortCondition ref="C2:C18"/>
  </sortState>
  <conditionalFormatting sqref="M4 E21:E22 G21:H22 M20:M27">
    <cfRule type="cellIs" dxfId="856" priority="2674" stopIfTrue="1" operator="equal">
      <formula>"þ"</formula>
    </cfRule>
  </conditionalFormatting>
  <conditionalFormatting sqref="K4 K2">
    <cfRule type="cellIs" dxfId="855" priority="2673" operator="lessThan">
      <formula>$P$1</formula>
    </cfRule>
  </conditionalFormatting>
  <conditionalFormatting sqref="L18:M18">
    <cfRule type="cellIs" dxfId="854" priority="2672" stopIfTrue="1" operator="equal">
      <formula>"þ"</formula>
    </cfRule>
  </conditionalFormatting>
  <conditionalFormatting sqref="P1">
    <cfRule type="cellIs" dxfId="853" priority="2656" operator="equal">
      <formula>0</formula>
    </cfRule>
  </conditionalFormatting>
  <conditionalFormatting sqref="M9">
    <cfRule type="cellIs" dxfId="852" priority="2577" stopIfTrue="1" operator="equal">
      <formula>"þ"</formula>
    </cfRule>
  </conditionalFormatting>
  <conditionalFormatting sqref="M9">
    <cfRule type="cellIs" dxfId="851" priority="2576" stopIfTrue="1" operator="equal">
      <formula>"þ"</formula>
    </cfRule>
  </conditionalFormatting>
  <conditionalFormatting sqref="K9">
    <cfRule type="cellIs" dxfId="850" priority="2575" operator="lessThan">
      <formula>$P$1</formula>
    </cfRule>
  </conditionalFormatting>
  <conditionalFormatting sqref="H9">
    <cfRule type="cellIs" dxfId="849" priority="2574" stopIfTrue="1" operator="equal">
      <formula>"þ"</formula>
    </cfRule>
  </conditionalFormatting>
  <conditionalFormatting sqref="H9">
    <cfRule type="cellIs" dxfId="848" priority="2573" stopIfTrue="1" operator="equal">
      <formula>"þ"</formula>
    </cfRule>
  </conditionalFormatting>
  <conditionalFormatting sqref="H2">
    <cfRule type="cellIs" dxfId="847" priority="2570" stopIfTrue="1" operator="equal">
      <formula>"þ"</formula>
    </cfRule>
  </conditionalFormatting>
  <conditionalFormatting sqref="H2">
    <cfRule type="cellIs" dxfId="846" priority="2569" stopIfTrue="1" operator="equal">
      <formula>"þ"</formula>
    </cfRule>
  </conditionalFormatting>
  <conditionalFormatting sqref="T1">
    <cfRule type="cellIs" dxfId="845" priority="2252" operator="equal">
      <formula>0</formula>
    </cfRule>
  </conditionalFormatting>
  <conditionalFormatting sqref="R1">
    <cfRule type="cellIs" dxfId="844" priority="2254" operator="equal">
      <formula>0</formula>
    </cfRule>
  </conditionalFormatting>
  <conditionalFormatting sqref="K21">
    <cfRule type="cellIs" dxfId="843" priority="1937" operator="lessThan">
      <formula>$P$1</formula>
    </cfRule>
  </conditionalFormatting>
  <conditionalFormatting sqref="K21">
    <cfRule type="cellIs" dxfId="842" priority="1935" operator="lessThan">
      <formula>$P$1</formula>
    </cfRule>
  </conditionalFormatting>
  <conditionalFormatting sqref="K21">
    <cfRule type="cellIs" dxfId="841" priority="1933" operator="lessThan">
      <formula>$P$1</formula>
    </cfRule>
  </conditionalFormatting>
  <conditionalFormatting sqref="K21">
    <cfRule type="cellIs" dxfId="840" priority="1931" operator="lessThan">
      <formula>$P$1</formula>
    </cfRule>
  </conditionalFormatting>
  <conditionalFormatting sqref="E21 H21">
    <cfRule type="cellIs" dxfId="839" priority="1930" stopIfTrue="1" operator="equal">
      <formula>"þ"</formula>
    </cfRule>
  </conditionalFormatting>
  <conditionalFormatting sqref="E21 H21">
    <cfRule type="cellIs" dxfId="838" priority="1929" stopIfTrue="1" operator="equal">
      <formula>"þ"</formula>
    </cfRule>
  </conditionalFormatting>
  <conditionalFormatting sqref="G21">
    <cfRule type="cellIs" dxfId="837" priority="1928" stopIfTrue="1" operator="equal">
      <formula>"þ"</formula>
    </cfRule>
  </conditionalFormatting>
  <conditionalFormatting sqref="G21">
    <cfRule type="cellIs" dxfId="836" priority="1927" stopIfTrue="1" operator="equal">
      <formula>"þ"</formula>
    </cfRule>
  </conditionalFormatting>
  <conditionalFormatting sqref="E21">
    <cfRule type="cellIs" dxfId="835" priority="1926" stopIfTrue="1" operator="equal">
      <formula>"þ"</formula>
    </cfRule>
  </conditionalFormatting>
  <conditionalFormatting sqref="E21">
    <cfRule type="cellIs" dxfId="834" priority="1925" stopIfTrue="1" operator="equal">
      <formula>"þ"</formula>
    </cfRule>
  </conditionalFormatting>
  <conditionalFormatting sqref="E21">
    <cfRule type="cellIs" dxfId="833" priority="1918" stopIfTrue="1" operator="equal">
      <formula>"þ"</formula>
    </cfRule>
  </conditionalFormatting>
  <conditionalFormatting sqref="E21">
    <cfRule type="cellIs" dxfId="832" priority="1917" stopIfTrue="1" operator="equal">
      <formula>"þ"</formula>
    </cfRule>
  </conditionalFormatting>
  <conditionalFormatting sqref="G3">
    <cfRule type="cellIs" dxfId="831" priority="1857" stopIfTrue="1" operator="equal">
      <formula>"þ"</formula>
    </cfRule>
  </conditionalFormatting>
  <conditionalFormatting sqref="M3">
    <cfRule type="cellIs" dxfId="830" priority="1863" stopIfTrue="1" operator="equal">
      <formula>"þ"</formula>
    </cfRule>
  </conditionalFormatting>
  <conditionalFormatting sqref="K3">
    <cfRule type="cellIs" dxfId="829" priority="1862" operator="lessThan">
      <formula>$P$1</formula>
    </cfRule>
  </conditionalFormatting>
  <conditionalFormatting sqref="G3">
    <cfRule type="cellIs" dxfId="828" priority="1854" stopIfTrue="1" operator="equal">
      <formula>"þ"</formula>
    </cfRule>
  </conditionalFormatting>
  <conditionalFormatting sqref="K22">
    <cfRule type="cellIs" dxfId="827" priority="1788" operator="lessThan">
      <formula>$P$1</formula>
    </cfRule>
  </conditionalFormatting>
  <conditionalFormatting sqref="K22">
    <cfRule type="cellIs" dxfId="826" priority="1786" operator="lessThan">
      <formula>$P$1</formula>
    </cfRule>
  </conditionalFormatting>
  <conditionalFormatting sqref="K22">
    <cfRule type="cellIs" dxfId="825" priority="1784" operator="lessThan">
      <formula>$P$1</formula>
    </cfRule>
  </conditionalFormatting>
  <conditionalFormatting sqref="K22">
    <cfRule type="cellIs" dxfId="824" priority="1782" operator="lessThan">
      <formula>$P$1</formula>
    </cfRule>
  </conditionalFormatting>
  <conditionalFormatting sqref="E22 H22">
    <cfRule type="cellIs" dxfId="823" priority="1781" stopIfTrue="1" operator="equal">
      <formula>"þ"</formula>
    </cfRule>
  </conditionalFormatting>
  <conditionalFormatting sqref="E22 H22">
    <cfRule type="cellIs" dxfId="822" priority="1780" stopIfTrue="1" operator="equal">
      <formula>"þ"</formula>
    </cfRule>
  </conditionalFormatting>
  <conditionalFormatting sqref="G22">
    <cfRule type="cellIs" dxfId="821" priority="1779" stopIfTrue="1" operator="equal">
      <formula>"þ"</formula>
    </cfRule>
  </conditionalFormatting>
  <conditionalFormatting sqref="G22">
    <cfRule type="cellIs" dxfId="820" priority="1778" stopIfTrue="1" operator="equal">
      <formula>"þ"</formula>
    </cfRule>
  </conditionalFormatting>
  <conditionalFormatting sqref="E22">
    <cfRule type="cellIs" dxfId="819" priority="1777" stopIfTrue="1" operator="equal">
      <formula>"þ"</formula>
    </cfRule>
  </conditionalFormatting>
  <conditionalFormatting sqref="E22">
    <cfRule type="cellIs" dxfId="818" priority="1776" stopIfTrue="1" operator="equal">
      <formula>"þ"</formula>
    </cfRule>
  </conditionalFormatting>
  <conditionalFormatting sqref="E22">
    <cfRule type="cellIs" dxfId="817" priority="1769" stopIfTrue="1" operator="equal">
      <formula>"þ"</formula>
    </cfRule>
  </conditionalFormatting>
  <conditionalFormatting sqref="E22">
    <cfRule type="cellIs" dxfId="816" priority="1768" stopIfTrue="1" operator="equal">
      <formula>"þ"</formula>
    </cfRule>
  </conditionalFormatting>
  <conditionalFormatting sqref="E21">
    <cfRule type="cellIs" dxfId="815" priority="1614" stopIfTrue="1" operator="equal">
      <formula>"þ"</formula>
    </cfRule>
  </conditionalFormatting>
  <conditionalFormatting sqref="E21">
    <cfRule type="cellIs" dxfId="814" priority="1613" stopIfTrue="1" operator="equal">
      <formula>"þ"</formula>
    </cfRule>
  </conditionalFormatting>
  <conditionalFormatting sqref="E21">
    <cfRule type="cellIs" dxfId="813" priority="1610" stopIfTrue="1" operator="equal">
      <formula>"þ"</formula>
    </cfRule>
  </conditionalFormatting>
  <conditionalFormatting sqref="E21">
    <cfRule type="cellIs" dxfId="812" priority="1609" stopIfTrue="1" operator="equal">
      <formula>"þ"</formula>
    </cfRule>
  </conditionalFormatting>
  <conditionalFormatting sqref="E21">
    <cfRule type="cellIs" dxfId="811" priority="1608" stopIfTrue="1" operator="equal">
      <formula>"þ"</formula>
    </cfRule>
  </conditionalFormatting>
  <conditionalFormatting sqref="E21">
    <cfRule type="cellIs" dxfId="810" priority="1607" stopIfTrue="1" operator="equal">
      <formula>"þ"</formula>
    </cfRule>
  </conditionalFormatting>
  <conditionalFormatting sqref="E23:H24">
    <cfRule type="cellIs" dxfId="809" priority="1501" stopIfTrue="1" operator="equal">
      <formula>"þ"</formula>
    </cfRule>
  </conditionalFormatting>
  <conditionalFormatting sqref="K23:K24">
    <cfRule type="cellIs" dxfId="808" priority="1499" operator="lessThan">
      <formula>$P$1</formula>
    </cfRule>
  </conditionalFormatting>
  <conditionalFormatting sqref="K23:K24">
    <cfRule type="cellIs" dxfId="807" priority="1497" operator="lessThan">
      <formula>$P$1</formula>
    </cfRule>
  </conditionalFormatting>
  <conditionalFormatting sqref="K23:K24">
    <cfRule type="cellIs" dxfId="806" priority="1495" operator="lessThan">
      <formula>$P$1</formula>
    </cfRule>
  </conditionalFormatting>
  <conditionalFormatting sqref="K23:K24">
    <cfRule type="cellIs" dxfId="805" priority="1493" operator="lessThan">
      <formula>$P$1</formula>
    </cfRule>
  </conditionalFormatting>
  <conditionalFormatting sqref="E23:E24 H23:H24">
    <cfRule type="cellIs" dxfId="804" priority="1492" stopIfTrue="1" operator="equal">
      <formula>"þ"</formula>
    </cfRule>
  </conditionalFormatting>
  <conditionalFormatting sqref="E23:E24 H23:H24">
    <cfRule type="cellIs" dxfId="803" priority="1491" stopIfTrue="1" operator="equal">
      <formula>"þ"</formula>
    </cfRule>
  </conditionalFormatting>
  <conditionalFormatting sqref="G23:G24">
    <cfRule type="cellIs" dxfId="802" priority="1490" stopIfTrue="1" operator="equal">
      <formula>"þ"</formula>
    </cfRule>
  </conditionalFormatting>
  <conditionalFormatting sqref="G23:G24">
    <cfRule type="cellIs" dxfId="801" priority="1489" stopIfTrue="1" operator="equal">
      <formula>"þ"</formula>
    </cfRule>
  </conditionalFormatting>
  <conditionalFormatting sqref="E23:E24">
    <cfRule type="cellIs" dxfId="800" priority="1488" stopIfTrue="1" operator="equal">
      <formula>"þ"</formula>
    </cfRule>
  </conditionalFormatting>
  <conditionalFormatting sqref="E23:E24">
    <cfRule type="cellIs" dxfId="799" priority="1487" stopIfTrue="1" operator="equal">
      <formula>"þ"</formula>
    </cfRule>
  </conditionalFormatting>
  <conditionalFormatting sqref="F23:F24">
    <cfRule type="cellIs" dxfId="798" priority="1484" stopIfTrue="1" operator="equal">
      <formula>"þ"</formula>
    </cfRule>
  </conditionalFormatting>
  <conditionalFormatting sqref="F23:F24">
    <cfRule type="cellIs" dxfId="797" priority="1483" stopIfTrue="1" operator="equal">
      <formula>"þ"</formula>
    </cfRule>
  </conditionalFormatting>
  <conditionalFormatting sqref="F23:F24">
    <cfRule type="cellIs" dxfId="796" priority="1482" stopIfTrue="1" operator="equal">
      <formula>"þ"</formula>
    </cfRule>
  </conditionalFormatting>
  <conditionalFormatting sqref="F23:F24">
    <cfRule type="cellIs" dxfId="795" priority="1481" stopIfTrue="1" operator="equal">
      <formula>"þ"</formula>
    </cfRule>
  </conditionalFormatting>
  <conditionalFormatting sqref="E23:E24">
    <cfRule type="cellIs" dxfId="794" priority="1480" stopIfTrue="1" operator="equal">
      <formula>"þ"</formula>
    </cfRule>
  </conditionalFormatting>
  <conditionalFormatting sqref="E23:E24">
    <cfRule type="cellIs" dxfId="793" priority="1479" stopIfTrue="1" operator="equal">
      <formula>"þ"</formula>
    </cfRule>
  </conditionalFormatting>
  <conditionalFormatting sqref="E22">
    <cfRule type="cellIs" dxfId="792" priority="1476" stopIfTrue="1" operator="equal">
      <formula>"þ"</formula>
    </cfRule>
  </conditionalFormatting>
  <conditionalFormatting sqref="E22">
    <cfRule type="cellIs" dxfId="791" priority="1475" stopIfTrue="1" operator="equal">
      <formula>"þ"</formula>
    </cfRule>
  </conditionalFormatting>
  <conditionalFormatting sqref="E22">
    <cfRule type="cellIs" dxfId="790" priority="1474" stopIfTrue="1" operator="equal">
      <formula>"þ"</formula>
    </cfRule>
  </conditionalFormatting>
  <conditionalFormatting sqref="E22">
    <cfRule type="cellIs" dxfId="789" priority="1473" stopIfTrue="1" operator="equal">
      <formula>"þ"</formula>
    </cfRule>
  </conditionalFormatting>
  <conditionalFormatting sqref="F23:F24">
    <cfRule type="cellIs" dxfId="788" priority="1472" stopIfTrue="1" operator="equal">
      <formula>"þ"</formula>
    </cfRule>
  </conditionalFormatting>
  <conditionalFormatting sqref="F23:F24">
    <cfRule type="cellIs" dxfId="787" priority="1471" stopIfTrue="1" operator="equal">
      <formula>"þ"</formula>
    </cfRule>
  </conditionalFormatting>
  <conditionalFormatting sqref="E23:E24">
    <cfRule type="cellIs" dxfId="786" priority="1470" stopIfTrue="1" operator="equal">
      <formula>"þ"</formula>
    </cfRule>
  </conditionalFormatting>
  <conditionalFormatting sqref="E23:E24">
    <cfRule type="cellIs" dxfId="785" priority="1469" stopIfTrue="1" operator="equal">
      <formula>"þ"</formula>
    </cfRule>
  </conditionalFormatting>
  <conditionalFormatting sqref="E23:E24">
    <cfRule type="cellIs" dxfId="784" priority="1468" stopIfTrue="1" operator="equal">
      <formula>"þ"</formula>
    </cfRule>
  </conditionalFormatting>
  <conditionalFormatting sqref="E23:E24">
    <cfRule type="cellIs" dxfId="783" priority="1467" stopIfTrue="1" operator="equal">
      <formula>"þ"</formula>
    </cfRule>
  </conditionalFormatting>
  <conditionalFormatting sqref="H3">
    <cfRule type="cellIs" dxfId="782" priority="1458" stopIfTrue="1" operator="equal">
      <formula>"þ"</formula>
    </cfRule>
  </conditionalFormatting>
  <conditionalFormatting sqref="L25">
    <cfRule type="cellIs" dxfId="781" priority="1415" stopIfTrue="1" operator="equal">
      <formula>"þ"</formula>
    </cfRule>
  </conditionalFormatting>
  <conditionalFormatting sqref="L25">
    <cfRule type="cellIs" dxfId="780" priority="1414" stopIfTrue="1" operator="equal">
      <formula>"þ"</formula>
    </cfRule>
  </conditionalFormatting>
  <conditionalFormatting sqref="L23:L24">
    <cfRule type="cellIs" dxfId="779" priority="1444" stopIfTrue="1" operator="equal">
      <formula>"þ"</formula>
    </cfRule>
  </conditionalFormatting>
  <conditionalFormatting sqref="L23:L24">
    <cfRule type="cellIs" dxfId="778" priority="1443" stopIfTrue="1" operator="equal">
      <formula>"þ"</formula>
    </cfRule>
  </conditionalFormatting>
  <conditionalFormatting sqref="E25:H25">
    <cfRule type="cellIs" dxfId="777" priority="1442" stopIfTrue="1" operator="equal">
      <formula>"þ"</formula>
    </cfRule>
  </conditionalFormatting>
  <conditionalFormatting sqref="K25">
    <cfRule type="cellIs" dxfId="776" priority="1440" operator="lessThan">
      <formula>$P$1</formula>
    </cfRule>
  </conditionalFormatting>
  <conditionalFormatting sqref="K25">
    <cfRule type="cellIs" dxfId="775" priority="1438" operator="lessThan">
      <formula>$P$1</formula>
    </cfRule>
  </conditionalFormatting>
  <conditionalFormatting sqref="K25">
    <cfRule type="cellIs" dxfId="774" priority="1436" operator="lessThan">
      <formula>$P$1</formula>
    </cfRule>
  </conditionalFormatting>
  <conditionalFormatting sqref="K25">
    <cfRule type="cellIs" dxfId="773" priority="1434" operator="lessThan">
      <formula>$P$1</formula>
    </cfRule>
  </conditionalFormatting>
  <conditionalFormatting sqref="E25 H25">
    <cfRule type="cellIs" dxfId="772" priority="1433" stopIfTrue="1" operator="equal">
      <formula>"þ"</formula>
    </cfRule>
  </conditionalFormatting>
  <conditionalFormatting sqref="E25 H25">
    <cfRule type="cellIs" dxfId="771" priority="1432" stopIfTrue="1" operator="equal">
      <formula>"þ"</formula>
    </cfRule>
  </conditionalFormatting>
  <conditionalFormatting sqref="G25">
    <cfRule type="cellIs" dxfId="770" priority="1431" stopIfTrue="1" operator="equal">
      <formula>"þ"</formula>
    </cfRule>
  </conditionalFormatting>
  <conditionalFormatting sqref="G25">
    <cfRule type="cellIs" dxfId="769" priority="1430" stopIfTrue="1" operator="equal">
      <formula>"þ"</formula>
    </cfRule>
  </conditionalFormatting>
  <conditionalFormatting sqref="E25">
    <cfRule type="cellIs" dxfId="768" priority="1429" stopIfTrue="1" operator="equal">
      <formula>"þ"</formula>
    </cfRule>
  </conditionalFormatting>
  <conditionalFormatting sqref="E25">
    <cfRule type="cellIs" dxfId="767" priority="1428" stopIfTrue="1" operator="equal">
      <formula>"þ"</formula>
    </cfRule>
  </conditionalFormatting>
  <conditionalFormatting sqref="F25">
    <cfRule type="cellIs" dxfId="766" priority="1427" stopIfTrue="1" operator="equal">
      <formula>"þ"</formula>
    </cfRule>
  </conditionalFormatting>
  <conditionalFormatting sqref="F25">
    <cfRule type="cellIs" dxfId="765" priority="1426" stopIfTrue="1" operator="equal">
      <formula>"þ"</formula>
    </cfRule>
  </conditionalFormatting>
  <conditionalFormatting sqref="F25">
    <cfRule type="cellIs" dxfId="764" priority="1425" stopIfTrue="1" operator="equal">
      <formula>"þ"</formula>
    </cfRule>
  </conditionalFormatting>
  <conditionalFormatting sqref="F25">
    <cfRule type="cellIs" dxfId="763" priority="1424" stopIfTrue="1" operator="equal">
      <formula>"þ"</formula>
    </cfRule>
  </conditionalFormatting>
  <conditionalFormatting sqref="E25">
    <cfRule type="cellIs" dxfId="762" priority="1423" stopIfTrue="1" operator="equal">
      <formula>"þ"</formula>
    </cfRule>
  </conditionalFormatting>
  <conditionalFormatting sqref="E25">
    <cfRule type="cellIs" dxfId="761" priority="1422" stopIfTrue="1" operator="equal">
      <formula>"þ"</formula>
    </cfRule>
  </conditionalFormatting>
  <conditionalFormatting sqref="F25">
    <cfRule type="cellIs" dxfId="760" priority="1421" stopIfTrue="1" operator="equal">
      <formula>"þ"</formula>
    </cfRule>
  </conditionalFormatting>
  <conditionalFormatting sqref="F25">
    <cfRule type="cellIs" dxfId="759" priority="1420" stopIfTrue="1" operator="equal">
      <formula>"þ"</formula>
    </cfRule>
  </conditionalFormatting>
  <conditionalFormatting sqref="E25">
    <cfRule type="cellIs" dxfId="758" priority="1419" stopIfTrue="1" operator="equal">
      <formula>"þ"</formula>
    </cfRule>
  </conditionalFormatting>
  <conditionalFormatting sqref="E25">
    <cfRule type="cellIs" dxfId="757" priority="1418" stopIfTrue="1" operator="equal">
      <formula>"þ"</formula>
    </cfRule>
  </conditionalFormatting>
  <conditionalFormatting sqref="E25">
    <cfRule type="cellIs" dxfId="756" priority="1417" stopIfTrue="1" operator="equal">
      <formula>"þ"</formula>
    </cfRule>
  </conditionalFormatting>
  <conditionalFormatting sqref="E25">
    <cfRule type="cellIs" dxfId="755" priority="1416" stopIfTrue="1" operator="equal">
      <formula>"þ"</formula>
    </cfRule>
  </conditionalFormatting>
  <conditionalFormatting sqref="G4">
    <cfRule type="cellIs" dxfId="754" priority="1255" stopIfTrue="1" operator="equal">
      <formula>"þ"</formula>
    </cfRule>
  </conditionalFormatting>
  <conditionalFormatting sqref="G4">
    <cfRule type="cellIs" dxfId="753" priority="1254" stopIfTrue="1" operator="equal">
      <formula>"þ"</formula>
    </cfRule>
  </conditionalFormatting>
  <conditionalFormatting sqref="G4">
    <cfRule type="cellIs" dxfId="752" priority="1253" stopIfTrue="1" operator="equal">
      <formula>"þ"</formula>
    </cfRule>
  </conditionalFormatting>
  <conditionalFormatting sqref="G4">
    <cfRule type="cellIs" dxfId="751" priority="1252" stopIfTrue="1" operator="equal">
      <formula>"þ"</formula>
    </cfRule>
  </conditionalFormatting>
  <conditionalFormatting sqref="G4">
    <cfRule type="cellIs" dxfId="750" priority="1256" stopIfTrue="1" operator="equal">
      <formula>"þ"</formula>
    </cfRule>
  </conditionalFormatting>
  <conditionalFormatting sqref="H4">
    <cfRule type="cellIs" dxfId="749" priority="1251" stopIfTrue="1" operator="equal">
      <formula>"þ"</formula>
    </cfRule>
  </conditionalFormatting>
  <conditionalFormatting sqref="H4">
    <cfRule type="cellIs" dxfId="748" priority="1250" stopIfTrue="1" operator="equal">
      <formula>"þ"</formula>
    </cfRule>
  </conditionalFormatting>
  <conditionalFormatting sqref="G4">
    <cfRule type="cellIs" dxfId="747" priority="1249" stopIfTrue="1" operator="equal">
      <formula>"þ"</formula>
    </cfRule>
  </conditionalFormatting>
  <conditionalFormatting sqref="G4">
    <cfRule type="cellIs" dxfId="746" priority="1248" stopIfTrue="1" operator="equal">
      <formula>"þ"</formula>
    </cfRule>
  </conditionalFormatting>
  <conditionalFormatting sqref="G4">
    <cfRule type="cellIs" dxfId="745" priority="1247" stopIfTrue="1" operator="equal">
      <formula>"þ"</formula>
    </cfRule>
  </conditionalFormatting>
  <conditionalFormatting sqref="E4">
    <cfRule type="cellIs" dxfId="744" priority="1267" stopIfTrue="1" operator="equal">
      <formula>"þ"</formula>
    </cfRule>
  </conditionalFormatting>
  <conditionalFormatting sqref="E4">
    <cfRule type="cellIs" dxfId="743" priority="1266" stopIfTrue="1" operator="equal">
      <formula>"þ"</formula>
    </cfRule>
  </conditionalFormatting>
  <conditionalFormatting sqref="E4">
    <cfRule type="cellIs" dxfId="742" priority="1265" stopIfTrue="1" operator="equal">
      <formula>"þ"</formula>
    </cfRule>
  </conditionalFormatting>
  <conditionalFormatting sqref="E4">
    <cfRule type="cellIs" dxfId="741" priority="1264" stopIfTrue="1" operator="equal">
      <formula>"þ"</formula>
    </cfRule>
  </conditionalFormatting>
  <conditionalFormatting sqref="G4">
    <cfRule type="cellIs" dxfId="740" priority="1257" stopIfTrue="1" operator="equal">
      <formula>"þ"</formula>
    </cfRule>
  </conditionalFormatting>
  <conditionalFormatting sqref="G4">
    <cfRule type="cellIs" dxfId="739" priority="1246" stopIfTrue="1" operator="equal">
      <formula>"þ"</formula>
    </cfRule>
  </conditionalFormatting>
  <conditionalFormatting sqref="G4">
    <cfRule type="cellIs" dxfId="738" priority="1245" stopIfTrue="1" operator="equal">
      <formula>"þ"</formula>
    </cfRule>
  </conditionalFormatting>
  <conditionalFormatting sqref="G4">
    <cfRule type="cellIs" dxfId="737" priority="1244" stopIfTrue="1" operator="equal">
      <formula>"þ"</formula>
    </cfRule>
  </conditionalFormatting>
  <conditionalFormatting sqref="H4">
    <cfRule type="cellIs" dxfId="736" priority="1243" stopIfTrue="1" operator="equal">
      <formula>"þ"</formula>
    </cfRule>
  </conditionalFormatting>
  <conditionalFormatting sqref="H4">
    <cfRule type="cellIs" dxfId="735" priority="1242" stopIfTrue="1" operator="equal">
      <formula>"þ"</formula>
    </cfRule>
  </conditionalFormatting>
  <conditionalFormatting sqref="H4">
    <cfRule type="cellIs" dxfId="734" priority="1241" stopIfTrue="1" operator="equal">
      <formula>"þ"</formula>
    </cfRule>
  </conditionalFormatting>
  <conditionalFormatting sqref="H4">
    <cfRule type="cellIs" dxfId="733" priority="1240" stopIfTrue="1" operator="equal">
      <formula>"þ"</formula>
    </cfRule>
  </conditionalFormatting>
  <conditionalFormatting sqref="H4">
    <cfRule type="cellIs" dxfId="732" priority="1239" stopIfTrue="1" operator="equal">
      <formula>"þ"</formula>
    </cfRule>
  </conditionalFormatting>
  <conditionalFormatting sqref="H4">
    <cfRule type="cellIs" dxfId="731" priority="1238" stopIfTrue="1" operator="equal">
      <formula>"þ"</formula>
    </cfRule>
  </conditionalFormatting>
  <conditionalFormatting sqref="M11">
    <cfRule type="cellIs" dxfId="730" priority="1203" stopIfTrue="1" operator="equal">
      <formula>"þ"</formula>
    </cfRule>
  </conditionalFormatting>
  <conditionalFormatting sqref="M11">
    <cfRule type="cellIs" dxfId="729" priority="1202" stopIfTrue="1" operator="equal">
      <formula>"þ"</formula>
    </cfRule>
  </conditionalFormatting>
  <conditionalFormatting sqref="K11">
    <cfRule type="cellIs" dxfId="728" priority="1201" operator="lessThan">
      <formula>$P$1</formula>
    </cfRule>
  </conditionalFormatting>
  <conditionalFormatting sqref="H15">
    <cfRule type="cellIs" dxfId="727" priority="1184" stopIfTrue="1" operator="equal">
      <formula>"þ"</formula>
    </cfRule>
  </conditionalFormatting>
  <conditionalFormatting sqref="H15">
    <cfRule type="cellIs" dxfId="726" priority="1183" stopIfTrue="1" operator="equal">
      <formula>"þ"</formula>
    </cfRule>
  </conditionalFormatting>
  <conditionalFormatting sqref="M15">
    <cfRule type="cellIs" dxfId="725" priority="1187" stopIfTrue="1" operator="equal">
      <formula>"þ"</formula>
    </cfRule>
  </conditionalFormatting>
  <conditionalFormatting sqref="M15">
    <cfRule type="cellIs" dxfId="724" priority="1186" stopIfTrue="1" operator="equal">
      <formula>"þ"</formula>
    </cfRule>
  </conditionalFormatting>
  <conditionalFormatting sqref="K15">
    <cfRule type="cellIs" dxfId="723" priority="1185" operator="lessThan">
      <formula>$P$1</formula>
    </cfRule>
  </conditionalFormatting>
  <conditionalFormatting sqref="M12">
    <cfRule type="cellIs" dxfId="722" priority="970" stopIfTrue="1" operator="equal">
      <formula>"þ"</formula>
    </cfRule>
  </conditionalFormatting>
  <conditionalFormatting sqref="M12">
    <cfRule type="cellIs" dxfId="721" priority="969" stopIfTrue="1" operator="equal">
      <formula>"þ"</formula>
    </cfRule>
  </conditionalFormatting>
  <conditionalFormatting sqref="K12">
    <cfRule type="cellIs" dxfId="720" priority="956" operator="lessThan">
      <formula>$P$1</formula>
    </cfRule>
  </conditionalFormatting>
  <conditionalFormatting sqref="L20">
    <cfRule type="cellIs" dxfId="719" priority="887" stopIfTrue="1" operator="equal">
      <formula>"þ"</formula>
    </cfRule>
  </conditionalFormatting>
  <conditionalFormatting sqref="L20">
    <cfRule type="cellIs" dxfId="718" priority="884" stopIfTrue="1" operator="equal">
      <formula>"þ"</formula>
    </cfRule>
  </conditionalFormatting>
  <conditionalFormatting sqref="L20">
    <cfRule type="cellIs" dxfId="717" priority="886" stopIfTrue="1" operator="equal">
      <formula>"þ"</formula>
    </cfRule>
  </conditionalFormatting>
  <conditionalFormatting sqref="L20">
    <cfRule type="cellIs" dxfId="716" priority="885" stopIfTrue="1" operator="equal">
      <formula>"þ"</formula>
    </cfRule>
  </conditionalFormatting>
  <conditionalFormatting sqref="K20">
    <cfRule type="cellIs" dxfId="715" priority="900" operator="lessThan">
      <formula>$P$1</formula>
    </cfRule>
  </conditionalFormatting>
  <conditionalFormatting sqref="K20">
    <cfRule type="cellIs" dxfId="714" priority="898" operator="lessThan">
      <formula>$P$1</formula>
    </cfRule>
  </conditionalFormatting>
  <conditionalFormatting sqref="K20">
    <cfRule type="cellIs" dxfId="713" priority="896" operator="lessThan">
      <formula>$P$1</formula>
    </cfRule>
  </conditionalFormatting>
  <conditionalFormatting sqref="K20">
    <cfRule type="cellIs" dxfId="712" priority="894" operator="lessThan">
      <formula>$P$1</formula>
    </cfRule>
  </conditionalFormatting>
  <conditionalFormatting sqref="M14">
    <cfRule type="cellIs" dxfId="711" priority="849" stopIfTrue="1" operator="equal">
      <formula>"þ"</formula>
    </cfRule>
  </conditionalFormatting>
  <conditionalFormatting sqref="M14">
    <cfRule type="cellIs" dxfId="710" priority="848" stopIfTrue="1" operator="equal">
      <formula>"þ"</formula>
    </cfRule>
  </conditionalFormatting>
  <conditionalFormatting sqref="L14">
    <cfRule type="cellIs" dxfId="709" priority="846" stopIfTrue="1" operator="equal">
      <formula>"þ"</formula>
    </cfRule>
  </conditionalFormatting>
  <conditionalFormatting sqref="L14">
    <cfRule type="cellIs" dxfId="708" priority="847" stopIfTrue="1" operator="equal">
      <formula>"þ"</formula>
    </cfRule>
  </conditionalFormatting>
  <conditionalFormatting sqref="K14">
    <cfRule type="cellIs" dxfId="707" priority="845" operator="lessThan">
      <formula>$P$1</formula>
    </cfRule>
  </conditionalFormatting>
  <conditionalFormatting sqref="L26">
    <cfRule type="cellIs" dxfId="706" priority="752" stopIfTrue="1" operator="equal">
      <formula>"þ"</formula>
    </cfRule>
  </conditionalFormatting>
  <conditionalFormatting sqref="L26">
    <cfRule type="cellIs" dxfId="705" priority="751" stopIfTrue="1" operator="equal">
      <formula>"þ"</formula>
    </cfRule>
  </conditionalFormatting>
  <conditionalFormatting sqref="E26:H26">
    <cfRule type="cellIs" dxfId="704" priority="779" stopIfTrue="1" operator="equal">
      <formula>"þ"</formula>
    </cfRule>
  </conditionalFormatting>
  <conditionalFormatting sqref="K26">
    <cfRule type="cellIs" dxfId="703" priority="777" operator="lessThan">
      <formula>$P$1</formula>
    </cfRule>
  </conditionalFormatting>
  <conditionalFormatting sqref="K26">
    <cfRule type="cellIs" dxfId="702" priority="775" operator="lessThan">
      <formula>$P$1</formula>
    </cfRule>
  </conditionalFormatting>
  <conditionalFormatting sqref="K26">
    <cfRule type="cellIs" dxfId="701" priority="773" operator="lessThan">
      <formula>$P$1</formula>
    </cfRule>
  </conditionalFormatting>
  <conditionalFormatting sqref="K26">
    <cfRule type="cellIs" dxfId="700" priority="771" operator="lessThan">
      <formula>$P$1</formula>
    </cfRule>
  </conditionalFormatting>
  <conditionalFormatting sqref="E26 H26">
    <cfRule type="cellIs" dxfId="699" priority="770" stopIfTrue="1" operator="equal">
      <formula>"þ"</formula>
    </cfRule>
  </conditionalFormatting>
  <conditionalFormatting sqref="E26 H26">
    <cfRule type="cellIs" dxfId="698" priority="769" stopIfTrue="1" operator="equal">
      <formula>"þ"</formula>
    </cfRule>
  </conditionalFormatting>
  <conditionalFormatting sqref="G26">
    <cfRule type="cellIs" dxfId="697" priority="768" stopIfTrue="1" operator="equal">
      <formula>"þ"</formula>
    </cfRule>
  </conditionalFormatting>
  <conditionalFormatting sqref="G26">
    <cfRule type="cellIs" dxfId="696" priority="767" stopIfTrue="1" operator="equal">
      <formula>"þ"</formula>
    </cfRule>
  </conditionalFormatting>
  <conditionalFormatting sqref="E26">
    <cfRule type="cellIs" dxfId="695" priority="766" stopIfTrue="1" operator="equal">
      <formula>"þ"</formula>
    </cfRule>
  </conditionalFormatting>
  <conditionalFormatting sqref="E26">
    <cfRule type="cellIs" dxfId="694" priority="765" stopIfTrue="1" operator="equal">
      <formula>"þ"</formula>
    </cfRule>
  </conditionalFormatting>
  <conditionalFormatting sqref="F26">
    <cfRule type="cellIs" dxfId="693" priority="764" stopIfTrue="1" operator="equal">
      <formula>"þ"</formula>
    </cfRule>
  </conditionalFormatting>
  <conditionalFormatting sqref="F26">
    <cfRule type="cellIs" dxfId="692" priority="763" stopIfTrue="1" operator="equal">
      <formula>"þ"</formula>
    </cfRule>
  </conditionalFormatting>
  <conditionalFormatting sqref="F26">
    <cfRule type="cellIs" dxfId="691" priority="762" stopIfTrue="1" operator="equal">
      <formula>"þ"</formula>
    </cfRule>
  </conditionalFormatting>
  <conditionalFormatting sqref="F26">
    <cfRule type="cellIs" dxfId="690" priority="761" stopIfTrue="1" operator="equal">
      <formula>"þ"</formula>
    </cfRule>
  </conditionalFormatting>
  <conditionalFormatting sqref="E26">
    <cfRule type="cellIs" dxfId="689" priority="760" stopIfTrue="1" operator="equal">
      <formula>"þ"</formula>
    </cfRule>
  </conditionalFormatting>
  <conditionalFormatting sqref="E26">
    <cfRule type="cellIs" dxfId="688" priority="759" stopIfTrue="1" operator="equal">
      <formula>"þ"</formula>
    </cfRule>
  </conditionalFormatting>
  <conditionalFormatting sqref="F26">
    <cfRule type="cellIs" dxfId="687" priority="758" stopIfTrue="1" operator="equal">
      <formula>"þ"</formula>
    </cfRule>
  </conditionalFormatting>
  <conditionalFormatting sqref="F26">
    <cfRule type="cellIs" dxfId="686" priority="757" stopIfTrue="1" operator="equal">
      <formula>"þ"</formula>
    </cfRule>
  </conditionalFormatting>
  <conditionalFormatting sqref="E26">
    <cfRule type="cellIs" dxfId="685" priority="756" stopIfTrue="1" operator="equal">
      <formula>"þ"</formula>
    </cfRule>
  </conditionalFormatting>
  <conditionalFormatting sqref="E26">
    <cfRule type="cellIs" dxfId="684" priority="755" stopIfTrue="1" operator="equal">
      <formula>"þ"</formula>
    </cfRule>
  </conditionalFormatting>
  <conditionalFormatting sqref="E26">
    <cfRule type="cellIs" dxfId="683" priority="754" stopIfTrue="1" operator="equal">
      <formula>"þ"</formula>
    </cfRule>
  </conditionalFormatting>
  <conditionalFormatting sqref="E26">
    <cfRule type="cellIs" dxfId="682" priority="753" stopIfTrue="1" operator="equal">
      <formula>"þ"</formula>
    </cfRule>
  </conditionalFormatting>
  <conditionalFormatting sqref="M16">
    <cfRule type="cellIs" dxfId="681" priority="750" stopIfTrue="1" operator="equal">
      <formula>"þ"</formula>
    </cfRule>
  </conditionalFormatting>
  <conditionalFormatting sqref="M16">
    <cfRule type="cellIs" dxfId="680" priority="749" stopIfTrue="1" operator="equal">
      <formula>"þ"</formula>
    </cfRule>
  </conditionalFormatting>
  <conditionalFormatting sqref="K16">
    <cfRule type="cellIs" dxfId="679" priority="748" operator="lessThan">
      <formula>$P$1</formula>
    </cfRule>
  </conditionalFormatting>
  <conditionalFormatting sqref="F16">
    <cfRule type="cellIs" dxfId="678" priority="740" stopIfTrue="1" operator="equal">
      <formula>"þ"</formula>
    </cfRule>
  </conditionalFormatting>
  <conditionalFormatting sqref="F16">
    <cfRule type="cellIs" dxfId="677" priority="739" stopIfTrue="1" operator="equal">
      <formula>"þ"</formula>
    </cfRule>
  </conditionalFormatting>
  <conditionalFormatting sqref="G16">
    <cfRule type="cellIs" dxfId="676" priority="736" stopIfTrue="1" operator="equal">
      <formula>"þ"</formula>
    </cfRule>
  </conditionalFormatting>
  <conditionalFormatting sqref="G16">
    <cfRule type="cellIs" dxfId="675" priority="735" stopIfTrue="1" operator="equal">
      <formula>"þ"</formula>
    </cfRule>
  </conditionalFormatting>
  <conditionalFormatting sqref="M10">
    <cfRule type="cellIs" dxfId="674" priority="695" stopIfTrue="1" operator="equal">
      <formula>"þ"</formula>
    </cfRule>
  </conditionalFormatting>
  <conditionalFormatting sqref="M10">
    <cfRule type="cellIs" dxfId="673" priority="694" stopIfTrue="1" operator="equal">
      <formula>"þ"</formula>
    </cfRule>
  </conditionalFormatting>
  <conditionalFormatting sqref="K10">
    <cfRule type="cellIs" dxfId="672" priority="693" operator="lessThan">
      <formula>$P$1</formula>
    </cfRule>
  </conditionalFormatting>
  <conditionalFormatting sqref="H10">
    <cfRule type="cellIs" dxfId="671" priority="692" stopIfTrue="1" operator="equal">
      <formula>"þ"</formula>
    </cfRule>
  </conditionalFormatting>
  <conditionalFormatting sqref="H10">
    <cfRule type="cellIs" dxfId="670" priority="691" stopIfTrue="1" operator="equal">
      <formula>"þ"</formula>
    </cfRule>
  </conditionalFormatting>
  <conditionalFormatting sqref="F10">
    <cfRule type="cellIs" dxfId="669" priority="688" stopIfTrue="1" operator="equal">
      <formula>"þ"</formula>
    </cfRule>
  </conditionalFormatting>
  <conditionalFormatting sqref="L27">
    <cfRule type="cellIs" dxfId="668" priority="656" stopIfTrue="1" operator="equal">
      <formula>"þ"</formula>
    </cfRule>
  </conditionalFormatting>
  <conditionalFormatting sqref="L27">
    <cfRule type="cellIs" dxfId="667" priority="655" stopIfTrue="1" operator="equal">
      <formula>"þ"</formula>
    </cfRule>
  </conditionalFormatting>
  <conditionalFormatting sqref="E27:H27">
    <cfRule type="cellIs" dxfId="666" priority="683" stopIfTrue="1" operator="equal">
      <formula>"þ"</formula>
    </cfRule>
  </conditionalFormatting>
  <conditionalFormatting sqref="K27">
    <cfRule type="cellIs" dxfId="665" priority="681" operator="lessThan">
      <formula>$P$1</formula>
    </cfRule>
  </conditionalFormatting>
  <conditionalFormatting sqref="K27">
    <cfRule type="cellIs" dxfId="664" priority="679" operator="lessThan">
      <formula>$P$1</formula>
    </cfRule>
  </conditionalFormatting>
  <conditionalFormatting sqref="K27">
    <cfRule type="cellIs" dxfId="663" priority="677" operator="lessThan">
      <formula>$P$1</formula>
    </cfRule>
  </conditionalFormatting>
  <conditionalFormatting sqref="K27">
    <cfRule type="cellIs" dxfId="662" priority="675" operator="lessThan">
      <formula>$P$1</formula>
    </cfRule>
  </conditionalFormatting>
  <conditionalFormatting sqref="E27 H27">
    <cfRule type="cellIs" dxfId="661" priority="674" stopIfTrue="1" operator="equal">
      <formula>"þ"</formula>
    </cfRule>
  </conditionalFormatting>
  <conditionalFormatting sqref="E27 H27">
    <cfRule type="cellIs" dxfId="660" priority="673" stopIfTrue="1" operator="equal">
      <formula>"þ"</formula>
    </cfRule>
  </conditionalFormatting>
  <conditionalFormatting sqref="G27">
    <cfRule type="cellIs" dxfId="659" priority="672" stopIfTrue="1" operator="equal">
      <formula>"þ"</formula>
    </cfRule>
  </conditionalFormatting>
  <conditionalFormatting sqref="G27">
    <cfRule type="cellIs" dxfId="658" priority="671" stopIfTrue="1" operator="equal">
      <formula>"þ"</formula>
    </cfRule>
  </conditionalFormatting>
  <conditionalFormatting sqref="E27">
    <cfRule type="cellIs" dxfId="657" priority="670" stopIfTrue="1" operator="equal">
      <formula>"þ"</formula>
    </cfRule>
  </conditionalFormatting>
  <conditionalFormatting sqref="E27">
    <cfRule type="cellIs" dxfId="656" priority="669" stopIfTrue="1" operator="equal">
      <formula>"þ"</formula>
    </cfRule>
  </conditionalFormatting>
  <conditionalFormatting sqref="F27">
    <cfRule type="cellIs" dxfId="655" priority="668" stopIfTrue="1" operator="equal">
      <formula>"þ"</formula>
    </cfRule>
  </conditionalFormatting>
  <conditionalFormatting sqref="F27">
    <cfRule type="cellIs" dxfId="654" priority="667" stopIfTrue="1" operator="equal">
      <formula>"þ"</formula>
    </cfRule>
  </conditionalFormatting>
  <conditionalFormatting sqref="F27">
    <cfRule type="cellIs" dxfId="653" priority="666" stopIfTrue="1" operator="equal">
      <formula>"þ"</formula>
    </cfRule>
  </conditionalFormatting>
  <conditionalFormatting sqref="F27">
    <cfRule type="cellIs" dxfId="652" priority="665" stopIfTrue="1" operator="equal">
      <formula>"þ"</formula>
    </cfRule>
  </conditionalFormatting>
  <conditionalFormatting sqref="E27">
    <cfRule type="cellIs" dxfId="651" priority="664" stopIfTrue="1" operator="equal">
      <formula>"þ"</formula>
    </cfRule>
  </conditionalFormatting>
  <conditionalFormatting sqref="E27">
    <cfRule type="cellIs" dxfId="650" priority="663" stopIfTrue="1" operator="equal">
      <formula>"þ"</formula>
    </cfRule>
  </conditionalFormatting>
  <conditionalFormatting sqref="F27">
    <cfRule type="cellIs" dxfId="649" priority="662" stopIfTrue="1" operator="equal">
      <formula>"þ"</formula>
    </cfRule>
  </conditionalFormatting>
  <conditionalFormatting sqref="F27">
    <cfRule type="cellIs" dxfId="648" priority="661" stopIfTrue="1" operator="equal">
      <formula>"þ"</formula>
    </cfRule>
  </conditionalFormatting>
  <conditionalFormatting sqref="E27">
    <cfRule type="cellIs" dxfId="647" priority="660" stopIfTrue="1" operator="equal">
      <formula>"þ"</formula>
    </cfRule>
  </conditionalFormatting>
  <conditionalFormatting sqref="E27">
    <cfRule type="cellIs" dxfId="646" priority="659" stopIfTrue="1" operator="equal">
      <formula>"þ"</formula>
    </cfRule>
  </conditionalFormatting>
  <conditionalFormatting sqref="E27">
    <cfRule type="cellIs" dxfId="645" priority="658" stopIfTrue="1" operator="equal">
      <formula>"þ"</formula>
    </cfRule>
  </conditionalFormatting>
  <conditionalFormatting sqref="E27">
    <cfRule type="cellIs" dxfId="644" priority="657" stopIfTrue="1" operator="equal">
      <formula>"þ"</formula>
    </cfRule>
  </conditionalFormatting>
  <conditionalFormatting sqref="F27">
    <cfRule type="cellIs" dxfId="643" priority="654" stopIfTrue="1" operator="equal">
      <formula>"þ"</formula>
    </cfRule>
  </conditionalFormatting>
  <conditionalFormatting sqref="F27">
    <cfRule type="cellIs" dxfId="642" priority="653" stopIfTrue="1" operator="equal">
      <formula>"þ"</formula>
    </cfRule>
  </conditionalFormatting>
  <conditionalFormatting sqref="F27">
    <cfRule type="cellIs" dxfId="641" priority="652" stopIfTrue="1" operator="equal">
      <formula>"þ"</formula>
    </cfRule>
  </conditionalFormatting>
  <conditionalFormatting sqref="F27">
    <cfRule type="cellIs" dxfId="640" priority="651" stopIfTrue="1" operator="equal">
      <formula>"þ"</formula>
    </cfRule>
  </conditionalFormatting>
  <conditionalFormatting sqref="G27">
    <cfRule type="cellIs" dxfId="639" priority="650" stopIfTrue="1" operator="equal">
      <formula>"þ"</formula>
    </cfRule>
  </conditionalFormatting>
  <conditionalFormatting sqref="G27">
    <cfRule type="cellIs" dxfId="638" priority="649" stopIfTrue="1" operator="equal">
      <formula>"þ"</formula>
    </cfRule>
  </conditionalFormatting>
  <conditionalFormatting sqref="G27">
    <cfRule type="cellIs" dxfId="637" priority="648" stopIfTrue="1" operator="equal">
      <formula>"þ"</formula>
    </cfRule>
  </conditionalFormatting>
  <conditionalFormatting sqref="G27">
    <cfRule type="cellIs" dxfId="636" priority="647" stopIfTrue="1" operator="equal">
      <formula>"þ"</formula>
    </cfRule>
  </conditionalFormatting>
  <conditionalFormatting sqref="F27">
    <cfRule type="cellIs" dxfId="635" priority="646" stopIfTrue="1" operator="equal">
      <formula>"þ"</formula>
    </cfRule>
  </conditionalFormatting>
  <conditionalFormatting sqref="F27">
    <cfRule type="cellIs" dxfId="634" priority="645" stopIfTrue="1" operator="equal">
      <formula>"þ"</formula>
    </cfRule>
  </conditionalFormatting>
  <conditionalFormatting sqref="G27">
    <cfRule type="cellIs" dxfId="633" priority="644" stopIfTrue="1" operator="equal">
      <formula>"þ"</formula>
    </cfRule>
  </conditionalFormatting>
  <conditionalFormatting sqref="G27">
    <cfRule type="cellIs" dxfId="632" priority="643" stopIfTrue="1" operator="equal">
      <formula>"þ"</formula>
    </cfRule>
  </conditionalFormatting>
  <conditionalFormatting sqref="F27">
    <cfRule type="cellIs" dxfId="631" priority="642" stopIfTrue="1" operator="equal">
      <formula>"þ"</formula>
    </cfRule>
  </conditionalFormatting>
  <conditionalFormatting sqref="F27">
    <cfRule type="cellIs" dxfId="630" priority="641" stopIfTrue="1" operator="equal">
      <formula>"þ"</formula>
    </cfRule>
  </conditionalFormatting>
  <conditionalFormatting sqref="F27">
    <cfRule type="cellIs" dxfId="629" priority="640" stopIfTrue="1" operator="equal">
      <formula>"þ"</formula>
    </cfRule>
  </conditionalFormatting>
  <conditionalFormatting sqref="F27">
    <cfRule type="cellIs" dxfId="628" priority="639" stopIfTrue="1" operator="equal">
      <formula>"þ"</formula>
    </cfRule>
  </conditionalFormatting>
  <conditionalFormatting sqref="H11 E11:E12 G12:H12 E14 G14:H14">
    <cfRule type="cellIs" dxfId="627" priority="638" stopIfTrue="1" operator="equal">
      <formula>"þ"</formula>
    </cfRule>
  </conditionalFormatting>
  <conditionalFormatting sqref="H11 E11:E12 G12:H12 E14 G14:H14">
    <cfRule type="cellIs" dxfId="626" priority="637" stopIfTrue="1" operator="equal">
      <formula>"þ"</formula>
    </cfRule>
  </conditionalFormatting>
  <conditionalFormatting sqref="H11 E11:E12 G12:H12 E14 G14:H14">
    <cfRule type="cellIs" dxfId="625" priority="636" stopIfTrue="1" operator="equal">
      <formula>"þ"</formula>
    </cfRule>
  </conditionalFormatting>
  <conditionalFormatting sqref="H11 E11:E12 G12:H12 E14 G14:H14">
    <cfRule type="cellIs" dxfId="624" priority="635" stopIfTrue="1" operator="equal">
      <formula>"þ"</formula>
    </cfRule>
  </conditionalFormatting>
  <conditionalFormatting sqref="H11 E11:E12 G12:H12 E14 G14:H14">
    <cfRule type="cellIs" dxfId="623" priority="634" stopIfTrue="1" operator="equal">
      <formula>"þ"</formula>
    </cfRule>
  </conditionalFormatting>
  <conditionalFormatting sqref="H11 E11:E12 G12:H12 E14 G14:H14">
    <cfRule type="cellIs" dxfId="622" priority="633" stopIfTrue="1" operator="equal">
      <formula>"þ"</formula>
    </cfRule>
  </conditionalFormatting>
  <conditionalFormatting sqref="H11 E11:E12 G12:H12 E14 G14:H14">
    <cfRule type="cellIs" dxfId="621" priority="632" stopIfTrue="1" operator="equal">
      <formula>"þ"</formula>
    </cfRule>
  </conditionalFormatting>
  <conditionalFormatting sqref="H11 E11:E12 G12:H12 E14 G14:H14">
    <cfRule type="cellIs" dxfId="620" priority="631" stopIfTrue="1" operator="equal">
      <formula>"þ"</formula>
    </cfRule>
  </conditionalFormatting>
  <conditionalFormatting sqref="G11">
    <cfRule type="cellIs" dxfId="619" priority="630" stopIfTrue="1" operator="equal">
      <formula>"þ"</formula>
    </cfRule>
  </conditionalFormatting>
  <conditionalFormatting sqref="G11">
    <cfRule type="cellIs" dxfId="618" priority="629" stopIfTrue="1" operator="equal">
      <formula>"þ"</formula>
    </cfRule>
  </conditionalFormatting>
  <conditionalFormatting sqref="F4">
    <cfRule type="cellIs" dxfId="617" priority="628" stopIfTrue="1" operator="equal">
      <formula>"þ"</formula>
    </cfRule>
  </conditionalFormatting>
  <conditionalFormatting sqref="E16">
    <cfRule type="cellIs" dxfId="616" priority="623" stopIfTrue="1" operator="equal">
      <formula>"þ"</formula>
    </cfRule>
  </conditionalFormatting>
  <conditionalFormatting sqref="E16">
    <cfRule type="cellIs" dxfId="615" priority="622" stopIfTrue="1" operator="equal">
      <formula>"þ"</formula>
    </cfRule>
  </conditionalFormatting>
  <conditionalFormatting sqref="L15:L16">
    <cfRule type="cellIs" dxfId="614" priority="621" stopIfTrue="1" operator="equal">
      <formula>"þ"</formula>
    </cfRule>
  </conditionalFormatting>
  <conditionalFormatting sqref="L15:L16">
    <cfRule type="cellIs" dxfId="613" priority="620" stopIfTrue="1" operator="equal">
      <formula>"þ"</formula>
    </cfRule>
  </conditionalFormatting>
  <conditionalFormatting sqref="M17">
    <cfRule type="cellIs" dxfId="612" priority="613" stopIfTrue="1" operator="equal">
      <formula>"þ"</formula>
    </cfRule>
  </conditionalFormatting>
  <conditionalFormatting sqref="M17">
    <cfRule type="cellIs" dxfId="611" priority="612" stopIfTrue="1" operator="equal">
      <formula>"þ"</formula>
    </cfRule>
  </conditionalFormatting>
  <conditionalFormatting sqref="K17">
    <cfRule type="cellIs" dxfId="610" priority="611" operator="lessThan">
      <formula>$P$1</formula>
    </cfRule>
  </conditionalFormatting>
  <conditionalFormatting sqref="H17">
    <cfRule type="cellIs" dxfId="609" priority="610" stopIfTrue="1" operator="equal">
      <formula>"þ"</formula>
    </cfRule>
  </conditionalFormatting>
  <conditionalFormatting sqref="H17">
    <cfRule type="cellIs" dxfId="608" priority="609" stopIfTrue="1" operator="equal">
      <formula>"þ"</formula>
    </cfRule>
  </conditionalFormatting>
  <conditionalFormatting sqref="E17">
    <cfRule type="cellIs" dxfId="607" priority="604" stopIfTrue="1" operator="equal">
      <formula>"þ"</formula>
    </cfRule>
  </conditionalFormatting>
  <conditionalFormatting sqref="E17">
    <cfRule type="cellIs" dxfId="606" priority="603" stopIfTrue="1" operator="equal">
      <formula>"þ"</formula>
    </cfRule>
  </conditionalFormatting>
  <conditionalFormatting sqref="L17">
    <cfRule type="cellIs" dxfId="605" priority="602" stopIfTrue="1" operator="equal">
      <formula>"þ"</formula>
    </cfRule>
  </conditionalFormatting>
  <conditionalFormatting sqref="L17">
    <cfRule type="cellIs" dxfId="604" priority="601" stopIfTrue="1" operator="equal">
      <formula>"þ"</formula>
    </cfRule>
  </conditionalFormatting>
  <conditionalFormatting sqref="F17">
    <cfRule type="cellIs" dxfId="603" priority="600" stopIfTrue="1" operator="equal">
      <formula>"þ"</formula>
    </cfRule>
  </conditionalFormatting>
  <conditionalFormatting sqref="F17">
    <cfRule type="cellIs" dxfId="602" priority="599" stopIfTrue="1" operator="equal">
      <formula>"þ"</formula>
    </cfRule>
  </conditionalFormatting>
  <conditionalFormatting sqref="G20">
    <cfRule type="cellIs" dxfId="601" priority="584" stopIfTrue="1" operator="equal">
      <formula>"þ"</formula>
    </cfRule>
  </conditionalFormatting>
  <conditionalFormatting sqref="G20">
    <cfRule type="cellIs" dxfId="600" priority="583" stopIfTrue="1" operator="equal">
      <formula>"þ"</formula>
    </cfRule>
  </conditionalFormatting>
  <conditionalFormatting sqref="G20">
    <cfRule type="cellIs" dxfId="599" priority="582" stopIfTrue="1" operator="equal">
      <formula>"þ"</formula>
    </cfRule>
  </conditionalFormatting>
  <conditionalFormatting sqref="G20">
    <cfRule type="cellIs" dxfId="598" priority="581" stopIfTrue="1" operator="equal">
      <formula>"þ"</formula>
    </cfRule>
  </conditionalFormatting>
  <conditionalFormatting sqref="G20">
    <cfRule type="cellIs" dxfId="597" priority="585" stopIfTrue="1" operator="equal">
      <formula>"þ"</formula>
    </cfRule>
  </conditionalFormatting>
  <conditionalFormatting sqref="H20">
    <cfRule type="cellIs" dxfId="596" priority="580" stopIfTrue="1" operator="equal">
      <formula>"þ"</formula>
    </cfRule>
  </conditionalFormatting>
  <conditionalFormatting sqref="H20">
    <cfRule type="cellIs" dxfId="595" priority="579" stopIfTrue="1" operator="equal">
      <formula>"þ"</formula>
    </cfRule>
  </conditionalFormatting>
  <conditionalFormatting sqref="G20">
    <cfRule type="cellIs" dxfId="594" priority="578" stopIfTrue="1" operator="equal">
      <formula>"þ"</formula>
    </cfRule>
  </conditionalFormatting>
  <conditionalFormatting sqref="G20">
    <cfRule type="cellIs" dxfId="593" priority="577" stopIfTrue="1" operator="equal">
      <formula>"þ"</formula>
    </cfRule>
  </conditionalFormatting>
  <conditionalFormatting sqref="G20">
    <cfRule type="cellIs" dxfId="592" priority="576" stopIfTrue="1" operator="equal">
      <formula>"þ"</formula>
    </cfRule>
  </conditionalFormatting>
  <conditionalFormatting sqref="E20">
    <cfRule type="cellIs" dxfId="591" priority="590" stopIfTrue="1" operator="equal">
      <formula>"þ"</formula>
    </cfRule>
  </conditionalFormatting>
  <conditionalFormatting sqref="E20">
    <cfRule type="cellIs" dxfId="590" priority="589" stopIfTrue="1" operator="equal">
      <formula>"þ"</formula>
    </cfRule>
  </conditionalFormatting>
  <conditionalFormatting sqref="E20">
    <cfRule type="cellIs" dxfId="589" priority="588" stopIfTrue="1" operator="equal">
      <formula>"þ"</formula>
    </cfRule>
  </conditionalFormatting>
  <conditionalFormatting sqref="E20">
    <cfRule type="cellIs" dxfId="588" priority="587" stopIfTrue="1" operator="equal">
      <formula>"þ"</formula>
    </cfRule>
  </conditionalFormatting>
  <conditionalFormatting sqref="G20">
    <cfRule type="cellIs" dxfId="587" priority="586" stopIfTrue="1" operator="equal">
      <formula>"þ"</formula>
    </cfRule>
  </conditionalFormatting>
  <conditionalFormatting sqref="G20">
    <cfRule type="cellIs" dxfId="586" priority="575" stopIfTrue="1" operator="equal">
      <formula>"þ"</formula>
    </cfRule>
  </conditionalFormatting>
  <conditionalFormatting sqref="G20">
    <cfRule type="cellIs" dxfId="585" priority="574" stopIfTrue="1" operator="equal">
      <formula>"þ"</formula>
    </cfRule>
  </conditionalFormatting>
  <conditionalFormatting sqref="G20">
    <cfRule type="cellIs" dxfId="584" priority="573" stopIfTrue="1" operator="equal">
      <formula>"þ"</formula>
    </cfRule>
  </conditionalFormatting>
  <conditionalFormatting sqref="H20">
    <cfRule type="cellIs" dxfId="583" priority="572" stopIfTrue="1" operator="equal">
      <formula>"þ"</formula>
    </cfRule>
  </conditionalFormatting>
  <conditionalFormatting sqref="H20">
    <cfRule type="cellIs" dxfId="582" priority="571" stopIfTrue="1" operator="equal">
      <formula>"þ"</formula>
    </cfRule>
  </conditionalFormatting>
  <conditionalFormatting sqref="H20">
    <cfRule type="cellIs" dxfId="581" priority="570" stopIfTrue="1" operator="equal">
      <formula>"þ"</formula>
    </cfRule>
  </conditionalFormatting>
  <conditionalFormatting sqref="H20">
    <cfRule type="cellIs" dxfId="580" priority="569" stopIfTrue="1" operator="equal">
      <formula>"þ"</formula>
    </cfRule>
  </conditionalFormatting>
  <conditionalFormatting sqref="H20">
    <cfRule type="cellIs" dxfId="579" priority="568" stopIfTrue="1" operator="equal">
      <formula>"þ"</formula>
    </cfRule>
  </conditionalFormatting>
  <conditionalFormatting sqref="H20">
    <cfRule type="cellIs" dxfId="578" priority="567" stopIfTrue="1" operator="equal">
      <formula>"þ"</formula>
    </cfRule>
  </conditionalFormatting>
  <conditionalFormatting sqref="F20">
    <cfRule type="cellIs" dxfId="577" priority="566" stopIfTrue="1" operator="equal">
      <formula>"þ"</formula>
    </cfRule>
  </conditionalFormatting>
  <conditionalFormatting sqref="F21">
    <cfRule type="cellIs" dxfId="576" priority="564" stopIfTrue="1" operator="equal">
      <formula>"þ"</formula>
    </cfRule>
  </conditionalFormatting>
  <conditionalFormatting sqref="F22">
    <cfRule type="cellIs" dxfId="575" priority="559" stopIfTrue="1" operator="equal">
      <formula>"þ"</formula>
    </cfRule>
  </conditionalFormatting>
  <conditionalFormatting sqref="L22">
    <cfRule type="cellIs" dxfId="574" priority="558" stopIfTrue="1" operator="equal">
      <formula>"þ"</formula>
    </cfRule>
  </conditionalFormatting>
  <conditionalFormatting sqref="L22">
    <cfRule type="cellIs" dxfId="573" priority="557" stopIfTrue="1" operator="equal">
      <formula>"þ"</formula>
    </cfRule>
  </conditionalFormatting>
  <conditionalFormatting sqref="L22">
    <cfRule type="cellIs" dxfId="572" priority="556" stopIfTrue="1" operator="equal">
      <formula>"þ"</formula>
    </cfRule>
  </conditionalFormatting>
  <conditionalFormatting sqref="L22">
    <cfRule type="cellIs" dxfId="571" priority="555" stopIfTrue="1" operator="equal">
      <formula>"þ"</formula>
    </cfRule>
  </conditionalFormatting>
  <conditionalFormatting sqref="M2">
    <cfRule type="cellIs" dxfId="570" priority="552" stopIfTrue="1" operator="equal">
      <formula>"þ"</formula>
    </cfRule>
  </conditionalFormatting>
  <conditionalFormatting sqref="E15">
    <cfRule type="cellIs" dxfId="569" priority="549" stopIfTrue="1" operator="equal">
      <formula>"þ"</formula>
    </cfRule>
  </conditionalFormatting>
  <conditionalFormatting sqref="E15">
    <cfRule type="cellIs" dxfId="568" priority="548" stopIfTrue="1" operator="equal">
      <formula>"þ"</formula>
    </cfRule>
  </conditionalFormatting>
  <conditionalFormatting sqref="G17">
    <cfRule type="cellIs" dxfId="567" priority="547" stopIfTrue="1" operator="equal">
      <formula>"þ"</formula>
    </cfRule>
  </conditionalFormatting>
  <conditionalFormatting sqref="G17">
    <cfRule type="cellIs" dxfId="566" priority="546" stopIfTrue="1" operator="equal">
      <formula>"þ"</formula>
    </cfRule>
  </conditionalFormatting>
  <conditionalFormatting sqref="G17">
    <cfRule type="cellIs" dxfId="565" priority="545" stopIfTrue="1" operator="equal">
      <formula>"þ"</formula>
    </cfRule>
  </conditionalFormatting>
  <conditionalFormatting sqref="G17">
    <cfRule type="cellIs" dxfId="564" priority="544" stopIfTrue="1" operator="equal">
      <formula>"þ"</formula>
    </cfRule>
  </conditionalFormatting>
  <conditionalFormatting sqref="G17">
    <cfRule type="cellIs" dxfId="563" priority="543" stopIfTrue="1" operator="equal">
      <formula>"þ"</formula>
    </cfRule>
  </conditionalFormatting>
  <conditionalFormatting sqref="G17">
    <cfRule type="cellIs" dxfId="562" priority="542" stopIfTrue="1" operator="equal">
      <formula>"þ"</formula>
    </cfRule>
  </conditionalFormatting>
  <conditionalFormatting sqref="G17">
    <cfRule type="cellIs" dxfId="561" priority="541" stopIfTrue="1" operator="equal">
      <formula>"þ"</formula>
    </cfRule>
  </conditionalFormatting>
  <conditionalFormatting sqref="G17">
    <cfRule type="cellIs" dxfId="560" priority="540" stopIfTrue="1" operator="equal">
      <formula>"þ"</formula>
    </cfRule>
  </conditionalFormatting>
  <conditionalFormatting sqref="G15">
    <cfRule type="cellIs" dxfId="559" priority="539" stopIfTrue="1" operator="equal">
      <formula>"þ"</formula>
    </cfRule>
  </conditionalFormatting>
  <conditionalFormatting sqref="G15">
    <cfRule type="cellIs" dxfId="558" priority="538" stopIfTrue="1" operator="equal">
      <formula>"þ"</formula>
    </cfRule>
  </conditionalFormatting>
  <conditionalFormatting sqref="F12">
    <cfRule type="cellIs" dxfId="557" priority="529" stopIfTrue="1" operator="equal">
      <formula>"þ"</formula>
    </cfRule>
  </conditionalFormatting>
  <conditionalFormatting sqref="F12">
    <cfRule type="cellIs" dxfId="556" priority="528" stopIfTrue="1" operator="equal">
      <formula>"þ"</formula>
    </cfRule>
  </conditionalFormatting>
  <conditionalFormatting sqref="F12">
    <cfRule type="cellIs" dxfId="555" priority="527" stopIfTrue="1" operator="equal">
      <formula>"þ"</formula>
    </cfRule>
  </conditionalFormatting>
  <conditionalFormatting sqref="F12">
    <cfRule type="cellIs" dxfId="554" priority="526" stopIfTrue="1" operator="equal">
      <formula>"þ"</formula>
    </cfRule>
  </conditionalFormatting>
  <conditionalFormatting sqref="F12">
    <cfRule type="cellIs" dxfId="553" priority="525" stopIfTrue="1" operator="equal">
      <formula>"þ"</formula>
    </cfRule>
  </conditionalFormatting>
  <conditionalFormatting sqref="F12">
    <cfRule type="cellIs" dxfId="552" priority="524" stopIfTrue="1" operator="equal">
      <formula>"þ"</formula>
    </cfRule>
  </conditionalFormatting>
  <conditionalFormatting sqref="F12">
    <cfRule type="cellIs" dxfId="551" priority="523" stopIfTrue="1" operator="equal">
      <formula>"þ"</formula>
    </cfRule>
  </conditionalFormatting>
  <conditionalFormatting sqref="F12">
    <cfRule type="cellIs" dxfId="550" priority="522" stopIfTrue="1" operator="equal">
      <formula>"þ"</formula>
    </cfRule>
  </conditionalFormatting>
  <conditionalFormatting sqref="L9:L12 L14">
    <cfRule type="cellIs" dxfId="549" priority="521" stopIfTrue="1" operator="equal">
      <formula>"þ"</formula>
    </cfRule>
  </conditionalFormatting>
  <conditionalFormatting sqref="L9:L12 L14">
    <cfRule type="cellIs" dxfId="548" priority="520" stopIfTrue="1" operator="equal">
      <formula>"þ"</formula>
    </cfRule>
  </conditionalFormatting>
  <conditionalFormatting sqref="F4">
    <cfRule type="cellIs" dxfId="547" priority="509" stopIfTrue="1" operator="equal">
      <formula>"þ"</formula>
    </cfRule>
  </conditionalFormatting>
  <conditionalFormatting sqref="F4">
    <cfRule type="cellIs" dxfId="546" priority="508" stopIfTrue="1" operator="equal">
      <formula>"þ"</formula>
    </cfRule>
  </conditionalFormatting>
  <conditionalFormatting sqref="F4">
    <cfRule type="cellIs" dxfId="545" priority="507" stopIfTrue="1" operator="equal">
      <formula>"þ"</formula>
    </cfRule>
  </conditionalFormatting>
  <conditionalFormatting sqref="F4">
    <cfRule type="cellIs" dxfId="544" priority="506" stopIfTrue="1" operator="equal">
      <formula>"þ"</formula>
    </cfRule>
  </conditionalFormatting>
  <conditionalFormatting sqref="F4">
    <cfRule type="cellIs" dxfId="543" priority="510" stopIfTrue="1" operator="equal">
      <formula>"þ"</formula>
    </cfRule>
  </conditionalFormatting>
  <conditionalFormatting sqref="F4">
    <cfRule type="cellIs" dxfId="542" priority="505" stopIfTrue="1" operator="equal">
      <formula>"þ"</formula>
    </cfRule>
  </conditionalFormatting>
  <conditionalFormatting sqref="F4">
    <cfRule type="cellIs" dxfId="541" priority="504" stopIfTrue="1" operator="equal">
      <formula>"þ"</formula>
    </cfRule>
  </conditionalFormatting>
  <conditionalFormatting sqref="F4">
    <cfRule type="cellIs" dxfId="540" priority="503" stopIfTrue="1" operator="equal">
      <formula>"þ"</formula>
    </cfRule>
  </conditionalFormatting>
  <conditionalFormatting sqref="F4">
    <cfRule type="cellIs" dxfId="539" priority="511" stopIfTrue="1" operator="equal">
      <formula>"þ"</formula>
    </cfRule>
  </conditionalFormatting>
  <conditionalFormatting sqref="F4">
    <cfRule type="cellIs" dxfId="538" priority="502" stopIfTrue="1" operator="equal">
      <formula>"þ"</formula>
    </cfRule>
  </conditionalFormatting>
  <conditionalFormatting sqref="F4">
    <cfRule type="cellIs" dxfId="537" priority="501" stopIfTrue="1" operator="equal">
      <formula>"þ"</formula>
    </cfRule>
  </conditionalFormatting>
  <conditionalFormatting sqref="F4">
    <cfRule type="cellIs" dxfId="536" priority="500" stopIfTrue="1" operator="equal">
      <formula>"þ"</formula>
    </cfRule>
  </conditionalFormatting>
  <conditionalFormatting sqref="E4">
    <cfRule type="cellIs" dxfId="535" priority="499" stopIfTrue="1" operator="equal">
      <formula>"þ"</formula>
    </cfRule>
  </conditionalFormatting>
  <conditionalFormatting sqref="L4">
    <cfRule type="cellIs" dxfId="534" priority="498" stopIfTrue="1" operator="equal">
      <formula>"þ"</formula>
    </cfRule>
  </conditionalFormatting>
  <conditionalFormatting sqref="L4">
    <cfRule type="cellIs" dxfId="533" priority="497" stopIfTrue="1" operator="equal">
      <formula>"þ"</formula>
    </cfRule>
  </conditionalFormatting>
  <conditionalFormatting sqref="L2">
    <cfRule type="cellIs" dxfId="532" priority="496" stopIfTrue="1" operator="equal">
      <formula>"þ"</formula>
    </cfRule>
  </conditionalFormatting>
  <conditionalFormatting sqref="L2">
    <cfRule type="cellIs" dxfId="531" priority="495" stopIfTrue="1" operator="equal">
      <formula>"þ"</formula>
    </cfRule>
  </conditionalFormatting>
  <conditionalFormatting sqref="E3">
    <cfRule type="cellIs" dxfId="530" priority="494" stopIfTrue="1" operator="equal">
      <formula>"þ"</formula>
    </cfRule>
  </conditionalFormatting>
  <conditionalFormatting sqref="L3">
    <cfRule type="cellIs" dxfId="529" priority="493" stopIfTrue="1" operator="equal">
      <formula>"þ"</formula>
    </cfRule>
  </conditionalFormatting>
  <conditionalFormatting sqref="L3">
    <cfRule type="cellIs" dxfId="528" priority="492" stopIfTrue="1" operator="equal">
      <formula>"þ"</formula>
    </cfRule>
  </conditionalFormatting>
  <conditionalFormatting sqref="M6">
    <cfRule type="cellIs" dxfId="527" priority="491" stopIfTrue="1" operator="equal">
      <formula>"þ"</formula>
    </cfRule>
  </conditionalFormatting>
  <conditionalFormatting sqref="K6">
    <cfRule type="cellIs" dxfId="526" priority="490" operator="lessThan">
      <formula>$P$1</formula>
    </cfRule>
  </conditionalFormatting>
  <conditionalFormatting sqref="G6">
    <cfRule type="cellIs" dxfId="525" priority="487" stopIfTrue="1" operator="equal">
      <formula>"þ"</formula>
    </cfRule>
  </conditionalFormatting>
  <conditionalFormatting sqref="G6">
    <cfRule type="cellIs" dxfId="524" priority="486" stopIfTrue="1" operator="equal">
      <formula>"þ"</formula>
    </cfRule>
  </conditionalFormatting>
  <conditionalFormatting sqref="G6">
    <cfRule type="cellIs" dxfId="523" priority="485" stopIfTrue="1" operator="equal">
      <formula>"þ"</formula>
    </cfRule>
  </conditionalFormatting>
  <conditionalFormatting sqref="G6">
    <cfRule type="cellIs" dxfId="522" priority="484" stopIfTrue="1" operator="equal">
      <formula>"þ"</formula>
    </cfRule>
  </conditionalFormatting>
  <conditionalFormatting sqref="G6">
    <cfRule type="cellIs" dxfId="521" priority="488" stopIfTrue="1" operator="equal">
      <formula>"þ"</formula>
    </cfRule>
  </conditionalFormatting>
  <conditionalFormatting sqref="H6">
    <cfRule type="cellIs" dxfId="520" priority="483" stopIfTrue="1" operator="equal">
      <formula>"þ"</formula>
    </cfRule>
  </conditionalFormatting>
  <conditionalFormatting sqref="H6">
    <cfRule type="cellIs" dxfId="519" priority="482" stopIfTrue="1" operator="equal">
      <formula>"þ"</formula>
    </cfRule>
  </conditionalFormatting>
  <conditionalFormatting sqref="G6">
    <cfRule type="cellIs" dxfId="518" priority="481" stopIfTrue="1" operator="equal">
      <formula>"þ"</formula>
    </cfRule>
  </conditionalFormatting>
  <conditionalFormatting sqref="G6">
    <cfRule type="cellIs" dxfId="517" priority="480" stopIfTrue="1" operator="equal">
      <formula>"þ"</formula>
    </cfRule>
  </conditionalFormatting>
  <conditionalFormatting sqref="G6">
    <cfRule type="cellIs" dxfId="516" priority="479" stopIfTrue="1" operator="equal">
      <formula>"þ"</formula>
    </cfRule>
  </conditionalFormatting>
  <conditionalFormatting sqref="G6">
    <cfRule type="cellIs" dxfId="515" priority="489" stopIfTrue="1" operator="equal">
      <formula>"þ"</formula>
    </cfRule>
  </conditionalFormatting>
  <conditionalFormatting sqref="G6">
    <cfRule type="cellIs" dxfId="514" priority="478" stopIfTrue="1" operator="equal">
      <formula>"þ"</formula>
    </cfRule>
  </conditionalFormatting>
  <conditionalFormatting sqref="G6">
    <cfRule type="cellIs" dxfId="513" priority="477" stopIfTrue="1" operator="equal">
      <formula>"þ"</formula>
    </cfRule>
  </conditionalFormatting>
  <conditionalFormatting sqref="G6">
    <cfRule type="cellIs" dxfId="512" priority="476" stopIfTrue="1" operator="equal">
      <formula>"þ"</formula>
    </cfRule>
  </conditionalFormatting>
  <conditionalFormatting sqref="H6">
    <cfRule type="cellIs" dxfId="511" priority="475" stopIfTrue="1" operator="equal">
      <formula>"þ"</formula>
    </cfRule>
  </conditionalFormatting>
  <conditionalFormatting sqref="H6">
    <cfRule type="cellIs" dxfId="510" priority="474" stopIfTrue="1" operator="equal">
      <formula>"þ"</formula>
    </cfRule>
  </conditionalFormatting>
  <conditionalFormatting sqref="H6">
    <cfRule type="cellIs" dxfId="509" priority="473" stopIfTrue="1" operator="equal">
      <formula>"þ"</formula>
    </cfRule>
  </conditionalFormatting>
  <conditionalFormatting sqref="H6">
    <cfRule type="cellIs" dxfId="508" priority="472" stopIfTrue="1" operator="equal">
      <formula>"þ"</formula>
    </cfRule>
  </conditionalFormatting>
  <conditionalFormatting sqref="H6">
    <cfRule type="cellIs" dxfId="507" priority="471" stopIfTrue="1" operator="equal">
      <formula>"þ"</formula>
    </cfRule>
  </conditionalFormatting>
  <conditionalFormatting sqref="H6">
    <cfRule type="cellIs" dxfId="506" priority="470" stopIfTrue="1" operator="equal">
      <formula>"þ"</formula>
    </cfRule>
  </conditionalFormatting>
  <conditionalFormatting sqref="E6">
    <cfRule type="cellIs" dxfId="505" priority="469" stopIfTrue="1" operator="equal">
      <formula>"þ"</formula>
    </cfRule>
  </conditionalFormatting>
  <conditionalFormatting sqref="E6">
    <cfRule type="cellIs" dxfId="504" priority="468" stopIfTrue="1" operator="equal">
      <formula>"þ"</formula>
    </cfRule>
  </conditionalFormatting>
  <conditionalFormatting sqref="E6">
    <cfRule type="cellIs" dxfId="503" priority="467" stopIfTrue="1" operator="equal">
      <formula>"þ"</formula>
    </cfRule>
  </conditionalFormatting>
  <conditionalFormatting sqref="E6">
    <cfRule type="cellIs" dxfId="502" priority="466" stopIfTrue="1" operator="equal">
      <formula>"þ"</formula>
    </cfRule>
  </conditionalFormatting>
  <conditionalFormatting sqref="E6">
    <cfRule type="cellIs" dxfId="501" priority="465" stopIfTrue="1" operator="equal">
      <formula>"þ"</formula>
    </cfRule>
  </conditionalFormatting>
  <conditionalFormatting sqref="E6">
    <cfRule type="cellIs" dxfId="500" priority="464" stopIfTrue="1" operator="equal">
      <formula>"þ"</formula>
    </cfRule>
  </conditionalFormatting>
  <conditionalFormatting sqref="E6">
    <cfRule type="cellIs" dxfId="499" priority="463" stopIfTrue="1" operator="equal">
      <formula>"þ"</formula>
    </cfRule>
  </conditionalFormatting>
  <conditionalFormatting sqref="E6">
    <cfRule type="cellIs" dxfId="498" priority="462" stopIfTrue="1" operator="equal">
      <formula>"þ"</formula>
    </cfRule>
  </conditionalFormatting>
  <conditionalFormatting sqref="L6">
    <cfRule type="cellIs" dxfId="497" priority="461" stopIfTrue="1" operator="equal">
      <formula>"þ"</formula>
    </cfRule>
  </conditionalFormatting>
  <conditionalFormatting sqref="L6">
    <cfRule type="cellIs" dxfId="496" priority="460" stopIfTrue="1" operator="equal">
      <formula>"þ"</formula>
    </cfRule>
  </conditionalFormatting>
  <conditionalFormatting sqref="F6">
    <cfRule type="cellIs" dxfId="495" priority="459" stopIfTrue="1" operator="equal">
      <formula>"þ"</formula>
    </cfRule>
  </conditionalFormatting>
  <conditionalFormatting sqref="F6">
    <cfRule type="cellIs" dxfId="494" priority="458" stopIfTrue="1" operator="equal">
      <formula>"þ"</formula>
    </cfRule>
  </conditionalFormatting>
  <conditionalFormatting sqref="F6">
    <cfRule type="cellIs" dxfId="493" priority="457" stopIfTrue="1" operator="equal">
      <formula>"þ"</formula>
    </cfRule>
  </conditionalFormatting>
  <conditionalFormatting sqref="F6">
    <cfRule type="cellIs" dxfId="492" priority="456" stopIfTrue="1" operator="equal">
      <formula>"þ"</formula>
    </cfRule>
  </conditionalFormatting>
  <conditionalFormatting sqref="F6">
    <cfRule type="cellIs" dxfId="491" priority="455" stopIfTrue="1" operator="equal">
      <formula>"þ"</formula>
    </cfRule>
  </conditionalFormatting>
  <conditionalFormatting sqref="F6">
    <cfRule type="cellIs" dxfId="490" priority="454" stopIfTrue="1" operator="equal">
      <formula>"þ"</formula>
    </cfRule>
  </conditionalFormatting>
  <conditionalFormatting sqref="F6">
    <cfRule type="cellIs" dxfId="489" priority="453" stopIfTrue="1" operator="equal">
      <formula>"þ"</formula>
    </cfRule>
  </conditionalFormatting>
  <conditionalFormatting sqref="F6">
    <cfRule type="cellIs" dxfId="488" priority="452" stopIfTrue="1" operator="equal">
      <formula>"þ"</formula>
    </cfRule>
  </conditionalFormatting>
  <conditionalFormatting sqref="L21">
    <cfRule type="cellIs" dxfId="487" priority="451" stopIfTrue="1" operator="equal">
      <formula>"þ"</formula>
    </cfRule>
  </conditionalFormatting>
  <conditionalFormatting sqref="L21">
    <cfRule type="cellIs" dxfId="486" priority="448" stopIfTrue="1" operator="equal">
      <formula>"þ"</formula>
    </cfRule>
  </conditionalFormatting>
  <conditionalFormatting sqref="L21">
    <cfRule type="cellIs" dxfId="485" priority="450" stopIfTrue="1" operator="equal">
      <formula>"þ"</formula>
    </cfRule>
  </conditionalFormatting>
  <conditionalFormatting sqref="L21">
    <cfRule type="cellIs" dxfId="484" priority="449" stopIfTrue="1" operator="equal">
      <formula>"þ"</formula>
    </cfRule>
  </conditionalFormatting>
  <conditionalFormatting sqref="M8">
    <cfRule type="cellIs" dxfId="483" priority="447" stopIfTrue="1" operator="equal">
      <formula>"þ"</formula>
    </cfRule>
  </conditionalFormatting>
  <conditionalFormatting sqref="K8">
    <cfRule type="cellIs" dxfId="482" priority="446" operator="lessThan">
      <formula>$P$1</formula>
    </cfRule>
  </conditionalFormatting>
  <conditionalFormatting sqref="G8">
    <cfRule type="cellIs" dxfId="481" priority="443" stopIfTrue="1" operator="equal">
      <formula>"þ"</formula>
    </cfRule>
  </conditionalFormatting>
  <conditionalFormatting sqref="G8">
    <cfRule type="cellIs" dxfId="480" priority="442" stopIfTrue="1" operator="equal">
      <formula>"þ"</formula>
    </cfRule>
  </conditionalFormatting>
  <conditionalFormatting sqref="G8">
    <cfRule type="cellIs" dxfId="479" priority="441" stopIfTrue="1" operator="equal">
      <formula>"þ"</formula>
    </cfRule>
  </conditionalFormatting>
  <conditionalFormatting sqref="G8">
    <cfRule type="cellIs" dxfId="478" priority="440" stopIfTrue="1" operator="equal">
      <formula>"þ"</formula>
    </cfRule>
  </conditionalFormatting>
  <conditionalFormatting sqref="G8">
    <cfRule type="cellIs" dxfId="477" priority="444" stopIfTrue="1" operator="equal">
      <formula>"þ"</formula>
    </cfRule>
  </conditionalFormatting>
  <conditionalFormatting sqref="H8">
    <cfRule type="cellIs" dxfId="476" priority="439" stopIfTrue="1" operator="equal">
      <formula>"þ"</formula>
    </cfRule>
  </conditionalFormatting>
  <conditionalFormatting sqref="H8">
    <cfRule type="cellIs" dxfId="475" priority="438" stopIfTrue="1" operator="equal">
      <formula>"þ"</formula>
    </cfRule>
  </conditionalFormatting>
  <conditionalFormatting sqref="G8">
    <cfRule type="cellIs" dxfId="474" priority="437" stopIfTrue="1" operator="equal">
      <formula>"þ"</formula>
    </cfRule>
  </conditionalFormatting>
  <conditionalFormatting sqref="G8">
    <cfRule type="cellIs" dxfId="473" priority="436" stopIfTrue="1" operator="equal">
      <formula>"þ"</formula>
    </cfRule>
  </conditionalFormatting>
  <conditionalFormatting sqref="G8">
    <cfRule type="cellIs" dxfId="472" priority="435" stopIfTrue="1" operator="equal">
      <formula>"þ"</formula>
    </cfRule>
  </conditionalFormatting>
  <conditionalFormatting sqref="G8">
    <cfRule type="cellIs" dxfId="471" priority="445" stopIfTrue="1" operator="equal">
      <formula>"þ"</formula>
    </cfRule>
  </conditionalFormatting>
  <conditionalFormatting sqref="G8">
    <cfRule type="cellIs" dxfId="470" priority="434" stopIfTrue="1" operator="equal">
      <formula>"þ"</formula>
    </cfRule>
  </conditionalFormatting>
  <conditionalFormatting sqref="G8">
    <cfRule type="cellIs" dxfId="469" priority="433" stopIfTrue="1" operator="equal">
      <formula>"þ"</formula>
    </cfRule>
  </conditionalFormatting>
  <conditionalFormatting sqref="G8">
    <cfRule type="cellIs" dxfId="468" priority="432" stopIfTrue="1" operator="equal">
      <formula>"þ"</formula>
    </cfRule>
  </conditionalFormatting>
  <conditionalFormatting sqref="H8">
    <cfRule type="cellIs" dxfId="467" priority="431" stopIfTrue="1" operator="equal">
      <formula>"þ"</formula>
    </cfRule>
  </conditionalFormatting>
  <conditionalFormatting sqref="H8">
    <cfRule type="cellIs" dxfId="466" priority="430" stopIfTrue="1" operator="equal">
      <formula>"þ"</formula>
    </cfRule>
  </conditionalFormatting>
  <conditionalFormatting sqref="H8">
    <cfRule type="cellIs" dxfId="465" priority="429" stopIfTrue="1" operator="equal">
      <formula>"þ"</formula>
    </cfRule>
  </conditionalFormatting>
  <conditionalFormatting sqref="H8">
    <cfRule type="cellIs" dxfId="464" priority="428" stopIfTrue="1" operator="equal">
      <formula>"þ"</formula>
    </cfRule>
  </conditionalFormatting>
  <conditionalFormatting sqref="H8">
    <cfRule type="cellIs" dxfId="463" priority="427" stopIfTrue="1" operator="equal">
      <formula>"þ"</formula>
    </cfRule>
  </conditionalFormatting>
  <conditionalFormatting sqref="H8">
    <cfRule type="cellIs" dxfId="462" priority="426" stopIfTrue="1" operator="equal">
      <formula>"þ"</formula>
    </cfRule>
  </conditionalFormatting>
  <conditionalFormatting sqref="E8">
    <cfRule type="cellIs" dxfId="461" priority="425" stopIfTrue="1" operator="equal">
      <formula>"þ"</formula>
    </cfRule>
  </conditionalFormatting>
  <conditionalFormatting sqref="E8">
    <cfRule type="cellIs" dxfId="460" priority="424" stopIfTrue="1" operator="equal">
      <formula>"þ"</formula>
    </cfRule>
  </conditionalFormatting>
  <conditionalFormatting sqref="E8">
    <cfRule type="cellIs" dxfId="459" priority="423" stopIfTrue="1" operator="equal">
      <formula>"þ"</formula>
    </cfRule>
  </conditionalFormatting>
  <conditionalFormatting sqref="E8">
    <cfRule type="cellIs" dxfId="458" priority="422" stopIfTrue="1" operator="equal">
      <formula>"þ"</formula>
    </cfRule>
  </conditionalFormatting>
  <conditionalFormatting sqref="E8">
    <cfRule type="cellIs" dxfId="457" priority="421" stopIfTrue="1" operator="equal">
      <formula>"þ"</formula>
    </cfRule>
  </conditionalFormatting>
  <conditionalFormatting sqref="E8">
    <cfRule type="cellIs" dxfId="456" priority="420" stopIfTrue="1" operator="equal">
      <formula>"þ"</formula>
    </cfRule>
  </conditionalFormatting>
  <conditionalFormatting sqref="E8">
    <cfRule type="cellIs" dxfId="455" priority="419" stopIfTrue="1" operator="equal">
      <formula>"þ"</formula>
    </cfRule>
  </conditionalFormatting>
  <conditionalFormatting sqref="E8">
    <cfRule type="cellIs" dxfId="454" priority="418" stopIfTrue="1" operator="equal">
      <formula>"þ"</formula>
    </cfRule>
  </conditionalFormatting>
  <conditionalFormatting sqref="L8">
    <cfRule type="cellIs" dxfId="453" priority="417" stopIfTrue="1" operator="equal">
      <formula>"þ"</formula>
    </cfRule>
  </conditionalFormatting>
  <conditionalFormatting sqref="L8">
    <cfRule type="cellIs" dxfId="452" priority="416" stopIfTrue="1" operator="equal">
      <formula>"þ"</formula>
    </cfRule>
  </conditionalFormatting>
  <conditionalFormatting sqref="F8">
    <cfRule type="cellIs" dxfId="451" priority="415" stopIfTrue="1" operator="equal">
      <formula>"þ"</formula>
    </cfRule>
  </conditionalFormatting>
  <conditionalFormatting sqref="F8">
    <cfRule type="cellIs" dxfId="450" priority="414" stopIfTrue="1" operator="equal">
      <formula>"þ"</formula>
    </cfRule>
  </conditionalFormatting>
  <conditionalFormatting sqref="F8">
    <cfRule type="cellIs" dxfId="449" priority="413" stopIfTrue="1" operator="equal">
      <formula>"þ"</formula>
    </cfRule>
  </conditionalFormatting>
  <conditionalFormatting sqref="F8">
    <cfRule type="cellIs" dxfId="448" priority="412" stopIfTrue="1" operator="equal">
      <formula>"þ"</formula>
    </cfRule>
  </conditionalFormatting>
  <conditionalFormatting sqref="F8">
    <cfRule type="cellIs" dxfId="447" priority="411" stopIfTrue="1" operator="equal">
      <formula>"þ"</formula>
    </cfRule>
  </conditionalFormatting>
  <conditionalFormatting sqref="F8">
    <cfRule type="cellIs" dxfId="446" priority="410" stopIfTrue="1" operator="equal">
      <formula>"þ"</formula>
    </cfRule>
  </conditionalFormatting>
  <conditionalFormatting sqref="F8">
    <cfRule type="cellIs" dxfId="445" priority="409" stopIfTrue="1" operator="equal">
      <formula>"þ"</formula>
    </cfRule>
  </conditionalFormatting>
  <conditionalFormatting sqref="F8">
    <cfRule type="cellIs" dxfId="444" priority="408" stopIfTrue="1" operator="equal">
      <formula>"þ"</formula>
    </cfRule>
  </conditionalFormatting>
  <conditionalFormatting sqref="F9">
    <cfRule type="cellIs" dxfId="443" priority="407" stopIfTrue="1" operator="equal">
      <formula>"þ"</formula>
    </cfRule>
  </conditionalFormatting>
  <conditionalFormatting sqref="F9">
    <cfRule type="cellIs" dxfId="442" priority="406" stopIfTrue="1" operator="equal">
      <formula>"þ"</formula>
    </cfRule>
  </conditionalFormatting>
  <conditionalFormatting sqref="E9">
    <cfRule type="cellIs" dxfId="441" priority="405" stopIfTrue="1" operator="equal">
      <formula>"þ"</formula>
    </cfRule>
  </conditionalFormatting>
  <conditionalFormatting sqref="E9">
    <cfRule type="cellIs" dxfId="440" priority="404" stopIfTrue="1" operator="equal">
      <formula>"þ"</formula>
    </cfRule>
  </conditionalFormatting>
  <conditionalFormatting sqref="G9">
    <cfRule type="cellIs" dxfId="439" priority="403" stopIfTrue="1" operator="equal">
      <formula>"þ"</formula>
    </cfRule>
  </conditionalFormatting>
  <conditionalFormatting sqref="G9">
    <cfRule type="cellIs" dxfId="438" priority="402" stopIfTrue="1" operator="equal">
      <formula>"þ"</formula>
    </cfRule>
  </conditionalFormatting>
  <conditionalFormatting sqref="G2">
    <cfRule type="cellIs" dxfId="437" priority="385" stopIfTrue="1" operator="equal">
      <formula>"þ"</formula>
    </cfRule>
  </conditionalFormatting>
  <conditionalFormatting sqref="G2">
    <cfRule type="cellIs" dxfId="436" priority="384" stopIfTrue="1" operator="equal">
      <formula>"þ"</formula>
    </cfRule>
  </conditionalFormatting>
  <conditionalFormatting sqref="E2">
    <cfRule type="cellIs" dxfId="435" priority="381" stopIfTrue="1" operator="equal">
      <formula>"þ"</formula>
    </cfRule>
  </conditionalFormatting>
  <conditionalFormatting sqref="F2">
    <cfRule type="cellIs" dxfId="434" priority="380" stopIfTrue="1" operator="equal">
      <formula>"þ"</formula>
    </cfRule>
  </conditionalFormatting>
  <conditionalFormatting sqref="F15">
    <cfRule type="cellIs" dxfId="433" priority="379" stopIfTrue="1" operator="equal">
      <formula>"þ"</formula>
    </cfRule>
  </conditionalFormatting>
  <conditionalFormatting sqref="F15">
    <cfRule type="cellIs" dxfId="432" priority="378" stopIfTrue="1" operator="equal">
      <formula>"þ"</formula>
    </cfRule>
  </conditionalFormatting>
  <conditionalFormatting sqref="G10">
    <cfRule type="cellIs" dxfId="431" priority="377" stopIfTrue="1" operator="equal">
      <formula>"þ"</formula>
    </cfRule>
  </conditionalFormatting>
  <conditionalFormatting sqref="G10">
    <cfRule type="cellIs" dxfId="430" priority="376" stopIfTrue="1" operator="equal">
      <formula>"þ"</formula>
    </cfRule>
  </conditionalFormatting>
  <conditionalFormatting sqref="E10">
    <cfRule type="cellIs" dxfId="429" priority="375" stopIfTrue="1" operator="equal">
      <formula>"þ"</formula>
    </cfRule>
  </conditionalFormatting>
  <conditionalFormatting sqref="F11">
    <cfRule type="cellIs" dxfId="428" priority="374" stopIfTrue="1" operator="equal">
      <formula>"þ"</formula>
    </cfRule>
  </conditionalFormatting>
  <conditionalFormatting sqref="F11">
    <cfRule type="cellIs" dxfId="427" priority="373" stopIfTrue="1" operator="equal">
      <formula>"þ"</formula>
    </cfRule>
  </conditionalFormatting>
  <conditionalFormatting sqref="H16">
    <cfRule type="cellIs" dxfId="426" priority="372" stopIfTrue="1" operator="equal">
      <formula>"þ"</formula>
    </cfRule>
  </conditionalFormatting>
  <conditionalFormatting sqref="H16">
    <cfRule type="cellIs" dxfId="425" priority="371" stopIfTrue="1" operator="equal">
      <formula>"þ"</formula>
    </cfRule>
  </conditionalFormatting>
  <conditionalFormatting sqref="F3">
    <cfRule type="cellIs" dxfId="424" priority="370" stopIfTrue="1" operator="equal">
      <formula>"þ"</formula>
    </cfRule>
  </conditionalFormatting>
  <conditionalFormatting sqref="M8">
    <cfRule type="cellIs" dxfId="423" priority="369" stopIfTrue="1" operator="equal">
      <formula>"þ"</formula>
    </cfRule>
  </conditionalFormatting>
  <conditionalFormatting sqref="M8">
    <cfRule type="cellIs" dxfId="422" priority="368" stopIfTrue="1" operator="equal">
      <formula>"þ"</formula>
    </cfRule>
  </conditionalFormatting>
  <conditionalFormatting sqref="K8">
    <cfRule type="cellIs" dxfId="421" priority="367" operator="lessThan">
      <formula>$P$1</formula>
    </cfRule>
  </conditionalFormatting>
  <conditionalFormatting sqref="H8">
    <cfRule type="cellIs" dxfId="420" priority="366" stopIfTrue="1" operator="equal">
      <formula>"þ"</formula>
    </cfRule>
  </conditionalFormatting>
  <conditionalFormatting sqref="H8">
    <cfRule type="cellIs" dxfId="419" priority="365" stopIfTrue="1" operator="equal">
      <formula>"þ"</formula>
    </cfRule>
  </conditionalFormatting>
  <conditionalFormatting sqref="L8">
    <cfRule type="cellIs" dxfId="418" priority="364" stopIfTrue="1" operator="equal">
      <formula>"þ"</formula>
    </cfRule>
  </conditionalFormatting>
  <conditionalFormatting sqref="L8">
    <cfRule type="cellIs" dxfId="417" priority="363" stopIfTrue="1" operator="equal">
      <formula>"þ"</formula>
    </cfRule>
  </conditionalFormatting>
  <conditionalFormatting sqref="M6">
    <cfRule type="cellIs" dxfId="416" priority="362" stopIfTrue="1" operator="equal">
      <formula>"þ"</formula>
    </cfRule>
  </conditionalFormatting>
  <conditionalFormatting sqref="K6">
    <cfRule type="cellIs" dxfId="415" priority="361" operator="lessThan">
      <formula>$P$1</formula>
    </cfRule>
  </conditionalFormatting>
  <conditionalFormatting sqref="G6">
    <cfRule type="cellIs" dxfId="414" priority="358" stopIfTrue="1" operator="equal">
      <formula>"þ"</formula>
    </cfRule>
  </conditionalFormatting>
  <conditionalFormatting sqref="G6">
    <cfRule type="cellIs" dxfId="413" priority="357" stopIfTrue="1" operator="equal">
      <formula>"þ"</formula>
    </cfRule>
  </conditionalFormatting>
  <conditionalFormatting sqref="G6">
    <cfRule type="cellIs" dxfId="412" priority="356" stopIfTrue="1" operator="equal">
      <formula>"þ"</formula>
    </cfRule>
  </conditionalFormatting>
  <conditionalFormatting sqref="G6">
    <cfRule type="cellIs" dxfId="411" priority="355" stopIfTrue="1" operator="equal">
      <formula>"þ"</formula>
    </cfRule>
  </conditionalFormatting>
  <conditionalFormatting sqref="G6">
    <cfRule type="cellIs" dxfId="410" priority="359" stopIfTrue="1" operator="equal">
      <formula>"þ"</formula>
    </cfRule>
  </conditionalFormatting>
  <conditionalFormatting sqref="H6">
    <cfRule type="cellIs" dxfId="409" priority="354" stopIfTrue="1" operator="equal">
      <formula>"þ"</formula>
    </cfRule>
  </conditionalFormatting>
  <conditionalFormatting sqref="H6">
    <cfRule type="cellIs" dxfId="408" priority="353" stopIfTrue="1" operator="equal">
      <formula>"þ"</formula>
    </cfRule>
  </conditionalFormatting>
  <conditionalFormatting sqref="G6">
    <cfRule type="cellIs" dxfId="407" priority="352" stopIfTrue="1" operator="equal">
      <formula>"þ"</formula>
    </cfRule>
  </conditionalFormatting>
  <conditionalFormatting sqref="G6">
    <cfRule type="cellIs" dxfId="406" priority="351" stopIfTrue="1" operator="equal">
      <formula>"þ"</formula>
    </cfRule>
  </conditionalFormatting>
  <conditionalFormatting sqref="G6">
    <cfRule type="cellIs" dxfId="405" priority="350" stopIfTrue="1" operator="equal">
      <formula>"þ"</formula>
    </cfRule>
  </conditionalFormatting>
  <conditionalFormatting sqref="G6">
    <cfRule type="cellIs" dxfId="404" priority="360" stopIfTrue="1" operator="equal">
      <formula>"þ"</formula>
    </cfRule>
  </conditionalFormatting>
  <conditionalFormatting sqref="G6">
    <cfRule type="cellIs" dxfId="403" priority="349" stopIfTrue="1" operator="equal">
      <formula>"þ"</formula>
    </cfRule>
  </conditionalFormatting>
  <conditionalFormatting sqref="G6">
    <cfRule type="cellIs" dxfId="402" priority="348" stopIfTrue="1" operator="equal">
      <formula>"þ"</formula>
    </cfRule>
  </conditionalFormatting>
  <conditionalFormatting sqref="G6">
    <cfRule type="cellIs" dxfId="401" priority="347" stopIfTrue="1" operator="equal">
      <formula>"þ"</formula>
    </cfRule>
  </conditionalFormatting>
  <conditionalFormatting sqref="H6">
    <cfRule type="cellIs" dxfId="400" priority="346" stopIfTrue="1" operator="equal">
      <formula>"þ"</formula>
    </cfRule>
  </conditionalFormatting>
  <conditionalFormatting sqref="H6">
    <cfRule type="cellIs" dxfId="399" priority="345" stopIfTrue="1" operator="equal">
      <formula>"þ"</formula>
    </cfRule>
  </conditionalFormatting>
  <conditionalFormatting sqref="H6">
    <cfRule type="cellIs" dxfId="398" priority="344" stopIfTrue="1" operator="equal">
      <formula>"þ"</formula>
    </cfRule>
  </conditionalFormatting>
  <conditionalFormatting sqref="H6">
    <cfRule type="cellIs" dxfId="397" priority="343" stopIfTrue="1" operator="equal">
      <formula>"þ"</formula>
    </cfRule>
  </conditionalFormatting>
  <conditionalFormatting sqref="H6">
    <cfRule type="cellIs" dxfId="396" priority="342" stopIfTrue="1" operator="equal">
      <formula>"þ"</formula>
    </cfRule>
  </conditionalFormatting>
  <conditionalFormatting sqref="H6">
    <cfRule type="cellIs" dxfId="395" priority="341" stopIfTrue="1" operator="equal">
      <formula>"þ"</formula>
    </cfRule>
  </conditionalFormatting>
  <conditionalFormatting sqref="E6">
    <cfRule type="cellIs" dxfId="394" priority="340" stopIfTrue="1" operator="equal">
      <formula>"þ"</formula>
    </cfRule>
  </conditionalFormatting>
  <conditionalFormatting sqref="E6">
    <cfRule type="cellIs" dxfId="393" priority="339" stopIfTrue="1" operator="equal">
      <formula>"þ"</formula>
    </cfRule>
  </conditionalFormatting>
  <conditionalFormatting sqref="E6">
    <cfRule type="cellIs" dxfId="392" priority="338" stopIfTrue="1" operator="equal">
      <formula>"þ"</formula>
    </cfRule>
  </conditionalFormatting>
  <conditionalFormatting sqref="E6">
    <cfRule type="cellIs" dxfId="391" priority="337" stopIfTrue="1" operator="equal">
      <formula>"þ"</formula>
    </cfRule>
  </conditionalFormatting>
  <conditionalFormatting sqref="E6">
    <cfRule type="cellIs" dxfId="390" priority="336" stopIfTrue="1" operator="equal">
      <formula>"þ"</formula>
    </cfRule>
  </conditionalFormatting>
  <conditionalFormatting sqref="E6">
    <cfRule type="cellIs" dxfId="389" priority="335" stopIfTrue="1" operator="equal">
      <formula>"þ"</formula>
    </cfRule>
  </conditionalFormatting>
  <conditionalFormatting sqref="E6">
    <cfRule type="cellIs" dxfId="388" priority="334" stopIfTrue="1" operator="equal">
      <formula>"þ"</formula>
    </cfRule>
  </conditionalFormatting>
  <conditionalFormatting sqref="E6">
    <cfRule type="cellIs" dxfId="387" priority="333" stopIfTrue="1" operator="equal">
      <formula>"þ"</formula>
    </cfRule>
  </conditionalFormatting>
  <conditionalFormatting sqref="L6">
    <cfRule type="cellIs" dxfId="386" priority="332" stopIfTrue="1" operator="equal">
      <formula>"þ"</formula>
    </cfRule>
  </conditionalFormatting>
  <conditionalFormatting sqref="L6">
    <cfRule type="cellIs" dxfId="385" priority="331" stopIfTrue="1" operator="equal">
      <formula>"þ"</formula>
    </cfRule>
  </conditionalFormatting>
  <conditionalFormatting sqref="F6">
    <cfRule type="cellIs" dxfId="384" priority="330" stopIfTrue="1" operator="equal">
      <formula>"þ"</formula>
    </cfRule>
  </conditionalFormatting>
  <conditionalFormatting sqref="F6">
    <cfRule type="cellIs" dxfId="383" priority="329" stopIfTrue="1" operator="equal">
      <formula>"þ"</formula>
    </cfRule>
  </conditionalFormatting>
  <conditionalFormatting sqref="F6">
    <cfRule type="cellIs" dxfId="382" priority="328" stopIfTrue="1" operator="equal">
      <formula>"þ"</formula>
    </cfRule>
  </conditionalFormatting>
  <conditionalFormatting sqref="F6">
    <cfRule type="cellIs" dxfId="381" priority="327" stopIfTrue="1" operator="equal">
      <formula>"þ"</formula>
    </cfRule>
  </conditionalFormatting>
  <conditionalFormatting sqref="F6">
    <cfRule type="cellIs" dxfId="380" priority="326" stopIfTrue="1" operator="equal">
      <formula>"þ"</formula>
    </cfRule>
  </conditionalFormatting>
  <conditionalFormatting sqref="F6">
    <cfRule type="cellIs" dxfId="379" priority="325" stopIfTrue="1" operator="equal">
      <formula>"þ"</formula>
    </cfRule>
  </conditionalFormatting>
  <conditionalFormatting sqref="F6">
    <cfRule type="cellIs" dxfId="378" priority="324" stopIfTrue="1" operator="equal">
      <formula>"þ"</formula>
    </cfRule>
  </conditionalFormatting>
  <conditionalFormatting sqref="F6">
    <cfRule type="cellIs" dxfId="377" priority="323" stopIfTrue="1" operator="equal">
      <formula>"þ"</formula>
    </cfRule>
  </conditionalFormatting>
  <conditionalFormatting sqref="F8">
    <cfRule type="cellIs" dxfId="376" priority="322" stopIfTrue="1" operator="equal">
      <formula>"þ"</formula>
    </cfRule>
  </conditionalFormatting>
  <conditionalFormatting sqref="F8">
    <cfRule type="cellIs" dxfId="375" priority="321" stopIfTrue="1" operator="equal">
      <formula>"þ"</formula>
    </cfRule>
  </conditionalFormatting>
  <conditionalFormatting sqref="E8">
    <cfRule type="cellIs" dxfId="374" priority="320" stopIfTrue="1" operator="equal">
      <formula>"þ"</formula>
    </cfRule>
  </conditionalFormatting>
  <conditionalFormatting sqref="E8">
    <cfRule type="cellIs" dxfId="373" priority="319" stopIfTrue="1" operator="equal">
      <formula>"þ"</formula>
    </cfRule>
  </conditionalFormatting>
  <conditionalFormatting sqref="G8">
    <cfRule type="cellIs" dxfId="372" priority="318" stopIfTrue="1" operator="equal">
      <formula>"þ"</formula>
    </cfRule>
  </conditionalFormatting>
  <conditionalFormatting sqref="G8">
    <cfRule type="cellIs" dxfId="371" priority="317" stopIfTrue="1" operator="equal">
      <formula>"þ"</formula>
    </cfRule>
  </conditionalFormatting>
  <conditionalFormatting sqref="M5">
    <cfRule type="cellIs" dxfId="370" priority="316" stopIfTrue="1" operator="equal">
      <formula>"þ"</formula>
    </cfRule>
  </conditionalFormatting>
  <conditionalFormatting sqref="K5">
    <cfRule type="cellIs" dxfId="369" priority="315" operator="lessThan">
      <formula>$P$1</formula>
    </cfRule>
  </conditionalFormatting>
  <conditionalFormatting sqref="G5">
    <cfRule type="cellIs" dxfId="368" priority="312" stopIfTrue="1" operator="equal">
      <formula>"þ"</formula>
    </cfRule>
  </conditionalFormatting>
  <conditionalFormatting sqref="G5">
    <cfRule type="cellIs" dxfId="367" priority="311" stopIfTrue="1" operator="equal">
      <formula>"þ"</formula>
    </cfRule>
  </conditionalFormatting>
  <conditionalFormatting sqref="G5">
    <cfRule type="cellIs" dxfId="366" priority="310" stopIfTrue="1" operator="equal">
      <formula>"þ"</formula>
    </cfRule>
  </conditionalFormatting>
  <conditionalFormatting sqref="G5">
    <cfRule type="cellIs" dxfId="365" priority="309" stopIfTrue="1" operator="equal">
      <formula>"þ"</formula>
    </cfRule>
  </conditionalFormatting>
  <conditionalFormatting sqref="G5">
    <cfRule type="cellIs" dxfId="364" priority="313" stopIfTrue="1" operator="equal">
      <formula>"þ"</formula>
    </cfRule>
  </conditionalFormatting>
  <conditionalFormatting sqref="H5">
    <cfRule type="cellIs" dxfId="363" priority="308" stopIfTrue="1" operator="equal">
      <formula>"þ"</formula>
    </cfRule>
  </conditionalFormatting>
  <conditionalFormatting sqref="H5">
    <cfRule type="cellIs" dxfId="362" priority="307" stopIfTrue="1" operator="equal">
      <formula>"þ"</formula>
    </cfRule>
  </conditionalFormatting>
  <conditionalFormatting sqref="G5">
    <cfRule type="cellIs" dxfId="361" priority="306" stopIfTrue="1" operator="equal">
      <formula>"þ"</formula>
    </cfRule>
  </conditionalFormatting>
  <conditionalFormatting sqref="G5">
    <cfRule type="cellIs" dxfId="360" priority="305" stopIfTrue="1" operator="equal">
      <formula>"þ"</formula>
    </cfRule>
  </conditionalFormatting>
  <conditionalFormatting sqref="G5">
    <cfRule type="cellIs" dxfId="359" priority="304" stopIfTrue="1" operator="equal">
      <formula>"þ"</formula>
    </cfRule>
  </conditionalFormatting>
  <conditionalFormatting sqref="G5">
    <cfRule type="cellIs" dxfId="358" priority="314" stopIfTrue="1" operator="equal">
      <formula>"þ"</formula>
    </cfRule>
  </conditionalFormatting>
  <conditionalFormatting sqref="G5">
    <cfRule type="cellIs" dxfId="357" priority="303" stopIfTrue="1" operator="equal">
      <formula>"þ"</formula>
    </cfRule>
  </conditionalFormatting>
  <conditionalFormatting sqref="G5">
    <cfRule type="cellIs" dxfId="356" priority="302" stopIfTrue="1" operator="equal">
      <formula>"þ"</formula>
    </cfRule>
  </conditionalFormatting>
  <conditionalFormatting sqref="G5">
    <cfRule type="cellIs" dxfId="355" priority="301" stopIfTrue="1" operator="equal">
      <formula>"þ"</formula>
    </cfRule>
  </conditionalFormatting>
  <conditionalFormatting sqref="H5">
    <cfRule type="cellIs" dxfId="354" priority="300" stopIfTrue="1" operator="equal">
      <formula>"þ"</formula>
    </cfRule>
  </conditionalFormatting>
  <conditionalFormatting sqref="H5">
    <cfRule type="cellIs" dxfId="353" priority="299" stopIfTrue="1" operator="equal">
      <formula>"þ"</formula>
    </cfRule>
  </conditionalFormatting>
  <conditionalFormatting sqref="H5">
    <cfRule type="cellIs" dxfId="352" priority="298" stopIfTrue="1" operator="equal">
      <formula>"þ"</formula>
    </cfRule>
  </conditionalFormatting>
  <conditionalFormatting sqref="H5">
    <cfRule type="cellIs" dxfId="351" priority="297" stopIfTrue="1" operator="equal">
      <formula>"þ"</formula>
    </cfRule>
  </conditionalFormatting>
  <conditionalFormatting sqref="H5">
    <cfRule type="cellIs" dxfId="350" priority="296" stopIfTrue="1" operator="equal">
      <formula>"þ"</formula>
    </cfRule>
  </conditionalFormatting>
  <conditionalFormatting sqref="H5">
    <cfRule type="cellIs" dxfId="349" priority="295" stopIfTrue="1" operator="equal">
      <formula>"þ"</formula>
    </cfRule>
  </conditionalFormatting>
  <conditionalFormatting sqref="E5">
    <cfRule type="cellIs" dxfId="348" priority="294" stopIfTrue="1" operator="equal">
      <formula>"þ"</formula>
    </cfRule>
  </conditionalFormatting>
  <conditionalFormatting sqref="E5">
    <cfRule type="cellIs" dxfId="347" priority="293" stopIfTrue="1" operator="equal">
      <formula>"þ"</formula>
    </cfRule>
  </conditionalFormatting>
  <conditionalFormatting sqref="E5">
    <cfRule type="cellIs" dxfId="346" priority="292" stopIfTrue="1" operator="equal">
      <formula>"þ"</formula>
    </cfRule>
  </conditionalFormatting>
  <conditionalFormatting sqref="E5">
    <cfRule type="cellIs" dxfId="345" priority="291" stopIfTrue="1" operator="equal">
      <formula>"þ"</formula>
    </cfRule>
  </conditionalFormatting>
  <conditionalFormatting sqref="E5">
    <cfRule type="cellIs" dxfId="344" priority="290" stopIfTrue="1" operator="equal">
      <formula>"þ"</formula>
    </cfRule>
  </conditionalFormatting>
  <conditionalFormatting sqref="E5">
    <cfRule type="cellIs" dxfId="343" priority="289" stopIfTrue="1" operator="equal">
      <formula>"þ"</formula>
    </cfRule>
  </conditionalFormatting>
  <conditionalFormatting sqref="E5">
    <cfRule type="cellIs" dxfId="342" priority="288" stopIfTrue="1" operator="equal">
      <formula>"þ"</formula>
    </cfRule>
  </conditionalFormatting>
  <conditionalFormatting sqref="E5">
    <cfRule type="cellIs" dxfId="341" priority="287" stopIfTrue="1" operator="equal">
      <formula>"þ"</formula>
    </cfRule>
  </conditionalFormatting>
  <conditionalFormatting sqref="L5">
    <cfRule type="cellIs" dxfId="340" priority="286" stopIfTrue="1" operator="equal">
      <formula>"þ"</formula>
    </cfRule>
  </conditionalFormatting>
  <conditionalFormatting sqref="L5">
    <cfRule type="cellIs" dxfId="339" priority="285" stopIfTrue="1" operator="equal">
      <formula>"þ"</formula>
    </cfRule>
  </conditionalFormatting>
  <conditionalFormatting sqref="F5">
    <cfRule type="cellIs" dxfId="338" priority="284" stopIfTrue="1" operator="equal">
      <formula>"þ"</formula>
    </cfRule>
  </conditionalFormatting>
  <conditionalFormatting sqref="F5">
    <cfRule type="cellIs" dxfId="337" priority="283" stopIfTrue="1" operator="equal">
      <formula>"þ"</formula>
    </cfRule>
  </conditionalFormatting>
  <conditionalFormatting sqref="F5">
    <cfRule type="cellIs" dxfId="336" priority="282" stopIfTrue="1" operator="equal">
      <formula>"þ"</formula>
    </cfRule>
  </conditionalFormatting>
  <conditionalFormatting sqref="F5">
    <cfRule type="cellIs" dxfId="335" priority="281" stopIfTrue="1" operator="equal">
      <formula>"þ"</formula>
    </cfRule>
  </conditionalFormatting>
  <conditionalFormatting sqref="F5">
    <cfRule type="cellIs" dxfId="334" priority="280" stopIfTrue="1" operator="equal">
      <formula>"þ"</formula>
    </cfRule>
  </conditionalFormatting>
  <conditionalFormatting sqref="F5">
    <cfRule type="cellIs" dxfId="333" priority="279" stopIfTrue="1" operator="equal">
      <formula>"þ"</formula>
    </cfRule>
  </conditionalFormatting>
  <conditionalFormatting sqref="F5">
    <cfRule type="cellIs" dxfId="332" priority="278" stopIfTrue="1" operator="equal">
      <formula>"þ"</formula>
    </cfRule>
  </conditionalFormatting>
  <conditionalFormatting sqref="F5">
    <cfRule type="cellIs" dxfId="331" priority="277" stopIfTrue="1" operator="equal">
      <formula>"þ"</formula>
    </cfRule>
  </conditionalFormatting>
  <conditionalFormatting sqref="M5">
    <cfRule type="cellIs" dxfId="330" priority="276" stopIfTrue="1" operator="equal">
      <formula>"þ"</formula>
    </cfRule>
  </conditionalFormatting>
  <conditionalFormatting sqref="K5">
    <cfRule type="cellIs" dxfId="329" priority="275" operator="lessThan">
      <formula>$P$1</formula>
    </cfRule>
  </conditionalFormatting>
  <conditionalFormatting sqref="G5">
    <cfRule type="cellIs" dxfId="328" priority="272" stopIfTrue="1" operator="equal">
      <formula>"þ"</formula>
    </cfRule>
  </conditionalFormatting>
  <conditionalFormatting sqref="G5">
    <cfRule type="cellIs" dxfId="327" priority="271" stopIfTrue="1" operator="equal">
      <formula>"þ"</formula>
    </cfRule>
  </conditionalFormatting>
  <conditionalFormatting sqref="G5">
    <cfRule type="cellIs" dxfId="326" priority="270" stopIfTrue="1" operator="equal">
      <formula>"þ"</formula>
    </cfRule>
  </conditionalFormatting>
  <conditionalFormatting sqref="G5">
    <cfRule type="cellIs" dxfId="325" priority="269" stopIfTrue="1" operator="equal">
      <formula>"þ"</formula>
    </cfRule>
  </conditionalFormatting>
  <conditionalFormatting sqref="G5">
    <cfRule type="cellIs" dxfId="324" priority="273" stopIfTrue="1" operator="equal">
      <formula>"þ"</formula>
    </cfRule>
  </conditionalFormatting>
  <conditionalFormatting sqref="H5">
    <cfRule type="cellIs" dxfId="323" priority="268" stopIfTrue="1" operator="equal">
      <formula>"þ"</formula>
    </cfRule>
  </conditionalFormatting>
  <conditionalFormatting sqref="H5">
    <cfRule type="cellIs" dxfId="322" priority="267" stopIfTrue="1" operator="equal">
      <formula>"þ"</formula>
    </cfRule>
  </conditionalFormatting>
  <conditionalFormatting sqref="G5">
    <cfRule type="cellIs" dxfId="321" priority="266" stopIfTrue="1" operator="equal">
      <formula>"þ"</formula>
    </cfRule>
  </conditionalFormatting>
  <conditionalFormatting sqref="G5">
    <cfRule type="cellIs" dxfId="320" priority="265" stopIfTrue="1" operator="equal">
      <formula>"þ"</formula>
    </cfRule>
  </conditionalFormatting>
  <conditionalFormatting sqref="G5">
    <cfRule type="cellIs" dxfId="319" priority="264" stopIfTrue="1" operator="equal">
      <formula>"þ"</formula>
    </cfRule>
  </conditionalFormatting>
  <conditionalFormatting sqref="G5">
    <cfRule type="cellIs" dxfId="318" priority="274" stopIfTrue="1" operator="equal">
      <formula>"þ"</formula>
    </cfRule>
  </conditionalFormatting>
  <conditionalFormatting sqref="G5">
    <cfRule type="cellIs" dxfId="317" priority="263" stopIfTrue="1" operator="equal">
      <formula>"þ"</formula>
    </cfRule>
  </conditionalFormatting>
  <conditionalFormatting sqref="G5">
    <cfRule type="cellIs" dxfId="316" priority="262" stopIfTrue="1" operator="equal">
      <formula>"þ"</formula>
    </cfRule>
  </conditionalFormatting>
  <conditionalFormatting sqref="G5">
    <cfRule type="cellIs" dxfId="315" priority="261" stopIfTrue="1" operator="equal">
      <formula>"þ"</formula>
    </cfRule>
  </conditionalFormatting>
  <conditionalFormatting sqref="H5">
    <cfRule type="cellIs" dxfId="314" priority="260" stopIfTrue="1" operator="equal">
      <formula>"þ"</formula>
    </cfRule>
  </conditionalFormatting>
  <conditionalFormatting sqref="H5">
    <cfRule type="cellIs" dxfId="313" priority="259" stopIfTrue="1" operator="equal">
      <formula>"þ"</formula>
    </cfRule>
  </conditionalFormatting>
  <conditionalFormatting sqref="H5">
    <cfRule type="cellIs" dxfId="312" priority="258" stopIfTrue="1" operator="equal">
      <formula>"þ"</formula>
    </cfRule>
  </conditionalFormatting>
  <conditionalFormatting sqref="H5">
    <cfRule type="cellIs" dxfId="311" priority="257" stopIfTrue="1" operator="equal">
      <formula>"þ"</formula>
    </cfRule>
  </conditionalFormatting>
  <conditionalFormatting sqref="H5">
    <cfRule type="cellIs" dxfId="310" priority="256" stopIfTrue="1" operator="equal">
      <formula>"þ"</formula>
    </cfRule>
  </conditionalFormatting>
  <conditionalFormatting sqref="H5">
    <cfRule type="cellIs" dxfId="309" priority="255" stopIfTrue="1" operator="equal">
      <formula>"þ"</formula>
    </cfRule>
  </conditionalFormatting>
  <conditionalFormatting sqref="E5">
    <cfRule type="cellIs" dxfId="308" priority="254" stopIfTrue="1" operator="equal">
      <formula>"þ"</formula>
    </cfRule>
  </conditionalFormatting>
  <conditionalFormatting sqref="E5">
    <cfRule type="cellIs" dxfId="307" priority="253" stopIfTrue="1" operator="equal">
      <formula>"þ"</formula>
    </cfRule>
  </conditionalFormatting>
  <conditionalFormatting sqref="E5">
    <cfRule type="cellIs" dxfId="306" priority="252" stopIfTrue="1" operator="equal">
      <formula>"þ"</formula>
    </cfRule>
  </conditionalFormatting>
  <conditionalFormatting sqref="E5">
    <cfRule type="cellIs" dxfId="305" priority="251" stopIfTrue="1" operator="equal">
      <formula>"þ"</formula>
    </cfRule>
  </conditionalFormatting>
  <conditionalFormatting sqref="E5">
    <cfRule type="cellIs" dxfId="304" priority="250" stopIfTrue="1" operator="equal">
      <formula>"þ"</formula>
    </cfRule>
  </conditionalFormatting>
  <conditionalFormatting sqref="E5">
    <cfRule type="cellIs" dxfId="303" priority="249" stopIfTrue="1" operator="equal">
      <formula>"þ"</formula>
    </cfRule>
  </conditionalFormatting>
  <conditionalFormatting sqref="E5">
    <cfRule type="cellIs" dxfId="302" priority="248" stopIfTrue="1" operator="equal">
      <formula>"þ"</formula>
    </cfRule>
  </conditionalFormatting>
  <conditionalFormatting sqref="E5">
    <cfRule type="cellIs" dxfId="301" priority="247" stopIfTrue="1" operator="equal">
      <formula>"þ"</formula>
    </cfRule>
  </conditionalFormatting>
  <conditionalFormatting sqref="L5">
    <cfRule type="cellIs" dxfId="300" priority="246" stopIfTrue="1" operator="equal">
      <formula>"þ"</formula>
    </cfRule>
  </conditionalFormatting>
  <conditionalFormatting sqref="L5">
    <cfRule type="cellIs" dxfId="299" priority="245" stopIfTrue="1" operator="equal">
      <formula>"þ"</formula>
    </cfRule>
  </conditionalFormatting>
  <conditionalFormatting sqref="F5">
    <cfRule type="cellIs" dxfId="298" priority="244" stopIfTrue="1" operator="equal">
      <formula>"þ"</formula>
    </cfRule>
  </conditionalFormatting>
  <conditionalFormatting sqref="F5">
    <cfRule type="cellIs" dxfId="297" priority="243" stopIfTrue="1" operator="equal">
      <formula>"þ"</formula>
    </cfRule>
  </conditionalFormatting>
  <conditionalFormatting sqref="F5">
    <cfRule type="cellIs" dxfId="296" priority="242" stopIfTrue="1" operator="equal">
      <formula>"þ"</formula>
    </cfRule>
  </conditionalFormatting>
  <conditionalFormatting sqref="F5">
    <cfRule type="cellIs" dxfId="295" priority="241" stopIfTrue="1" operator="equal">
      <formula>"þ"</formula>
    </cfRule>
  </conditionalFormatting>
  <conditionalFormatting sqref="F5">
    <cfRule type="cellIs" dxfId="294" priority="240" stopIfTrue="1" operator="equal">
      <formula>"þ"</formula>
    </cfRule>
  </conditionalFormatting>
  <conditionalFormatting sqref="F5">
    <cfRule type="cellIs" dxfId="293" priority="239" stopIfTrue="1" operator="equal">
      <formula>"þ"</formula>
    </cfRule>
  </conditionalFormatting>
  <conditionalFormatting sqref="F5">
    <cfRule type="cellIs" dxfId="292" priority="238" stopIfTrue="1" operator="equal">
      <formula>"þ"</formula>
    </cfRule>
  </conditionalFormatting>
  <conditionalFormatting sqref="F5">
    <cfRule type="cellIs" dxfId="291" priority="237" stopIfTrue="1" operator="equal">
      <formula>"þ"</formula>
    </cfRule>
  </conditionalFormatting>
  <conditionalFormatting sqref="M12">
    <cfRule type="cellIs" dxfId="290" priority="236" stopIfTrue="1" operator="equal">
      <formula>"þ"</formula>
    </cfRule>
  </conditionalFormatting>
  <conditionalFormatting sqref="M12">
    <cfRule type="cellIs" dxfId="289" priority="235" stopIfTrue="1" operator="equal">
      <formula>"þ"</formula>
    </cfRule>
  </conditionalFormatting>
  <conditionalFormatting sqref="K12">
    <cfRule type="cellIs" dxfId="288" priority="234" operator="lessThan">
      <formula>$P$1</formula>
    </cfRule>
  </conditionalFormatting>
  <conditionalFormatting sqref="M14">
    <cfRule type="cellIs" dxfId="287" priority="233" stopIfTrue="1" operator="equal">
      <formula>"þ"</formula>
    </cfRule>
  </conditionalFormatting>
  <conditionalFormatting sqref="M14">
    <cfRule type="cellIs" dxfId="286" priority="232" stopIfTrue="1" operator="equal">
      <formula>"þ"</formula>
    </cfRule>
  </conditionalFormatting>
  <conditionalFormatting sqref="K14">
    <cfRule type="cellIs" dxfId="285" priority="231" operator="lessThan">
      <formula>$P$1</formula>
    </cfRule>
  </conditionalFormatting>
  <conditionalFormatting sqref="G12">
    <cfRule type="cellIs" dxfId="284" priority="230" stopIfTrue="1" operator="equal">
      <formula>"þ"</formula>
    </cfRule>
  </conditionalFormatting>
  <conditionalFormatting sqref="G12">
    <cfRule type="cellIs" dxfId="283" priority="229" stopIfTrue="1" operator="equal">
      <formula>"þ"</formula>
    </cfRule>
  </conditionalFormatting>
  <conditionalFormatting sqref="F12">
    <cfRule type="cellIs" dxfId="282" priority="220" stopIfTrue="1" operator="equal">
      <formula>"þ"</formula>
    </cfRule>
  </conditionalFormatting>
  <conditionalFormatting sqref="F12">
    <cfRule type="cellIs" dxfId="281" priority="219" stopIfTrue="1" operator="equal">
      <formula>"þ"</formula>
    </cfRule>
  </conditionalFormatting>
  <conditionalFormatting sqref="F12">
    <cfRule type="cellIs" dxfId="280" priority="218" stopIfTrue="1" operator="equal">
      <formula>"þ"</formula>
    </cfRule>
  </conditionalFormatting>
  <conditionalFormatting sqref="F12">
    <cfRule type="cellIs" dxfId="279" priority="217" stopIfTrue="1" operator="equal">
      <formula>"þ"</formula>
    </cfRule>
  </conditionalFormatting>
  <conditionalFormatting sqref="F12">
    <cfRule type="cellIs" dxfId="278" priority="216" stopIfTrue="1" operator="equal">
      <formula>"þ"</formula>
    </cfRule>
  </conditionalFormatting>
  <conditionalFormatting sqref="F12">
    <cfRule type="cellIs" dxfId="277" priority="215" stopIfTrue="1" operator="equal">
      <formula>"þ"</formula>
    </cfRule>
  </conditionalFormatting>
  <conditionalFormatting sqref="F12">
    <cfRule type="cellIs" dxfId="276" priority="214" stopIfTrue="1" operator="equal">
      <formula>"þ"</formula>
    </cfRule>
  </conditionalFormatting>
  <conditionalFormatting sqref="F12">
    <cfRule type="cellIs" dxfId="275" priority="213" stopIfTrue="1" operator="equal">
      <formula>"þ"</formula>
    </cfRule>
  </conditionalFormatting>
  <conditionalFormatting sqref="F12">
    <cfRule type="cellIs" dxfId="274" priority="212" stopIfTrue="1" operator="equal">
      <formula>"þ"</formula>
    </cfRule>
  </conditionalFormatting>
  <conditionalFormatting sqref="F12">
    <cfRule type="cellIs" dxfId="273" priority="211" stopIfTrue="1" operator="equal">
      <formula>"þ"</formula>
    </cfRule>
  </conditionalFormatting>
  <conditionalFormatting sqref="G12">
    <cfRule type="cellIs" dxfId="272" priority="210" stopIfTrue="1" operator="equal">
      <formula>"þ"</formula>
    </cfRule>
  </conditionalFormatting>
  <conditionalFormatting sqref="G12">
    <cfRule type="cellIs" dxfId="271" priority="209" stopIfTrue="1" operator="equal">
      <formula>"þ"</formula>
    </cfRule>
  </conditionalFormatting>
  <conditionalFormatting sqref="G12">
    <cfRule type="cellIs" dxfId="270" priority="208" stopIfTrue="1" operator="equal">
      <formula>"þ"</formula>
    </cfRule>
  </conditionalFormatting>
  <conditionalFormatting sqref="G12">
    <cfRule type="cellIs" dxfId="269" priority="207" stopIfTrue="1" operator="equal">
      <formula>"þ"</formula>
    </cfRule>
  </conditionalFormatting>
  <conditionalFormatting sqref="G12">
    <cfRule type="cellIs" dxfId="268" priority="206" stopIfTrue="1" operator="equal">
      <formula>"þ"</formula>
    </cfRule>
  </conditionalFormatting>
  <conditionalFormatting sqref="G12">
    <cfRule type="cellIs" dxfId="267" priority="205" stopIfTrue="1" operator="equal">
      <formula>"þ"</formula>
    </cfRule>
  </conditionalFormatting>
  <conditionalFormatting sqref="G12">
    <cfRule type="cellIs" dxfId="266" priority="204" stopIfTrue="1" operator="equal">
      <formula>"þ"</formula>
    </cfRule>
  </conditionalFormatting>
  <conditionalFormatting sqref="G12">
    <cfRule type="cellIs" dxfId="265" priority="203" stopIfTrue="1" operator="equal">
      <formula>"þ"</formula>
    </cfRule>
  </conditionalFormatting>
  <conditionalFormatting sqref="G12">
    <cfRule type="cellIs" dxfId="264" priority="202" stopIfTrue="1" operator="equal">
      <formula>"þ"</formula>
    </cfRule>
  </conditionalFormatting>
  <conditionalFormatting sqref="G12">
    <cfRule type="cellIs" dxfId="263" priority="201" stopIfTrue="1" operator="equal">
      <formula>"þ"</formula>
    </cfRule>
  </conditionalFormatting>
  <conditionalFormatting sqref="M7">
    <cfRule type="cellIs" dxfId="262" priority="200" stopIfTrue="1" operator="equal">
      <formula>"þ"</formula>
    </cfRule>
  </conditionalFormatting>
  <conditionalFormatting sqref="K7">
    <cfRule type="cellIs" dxfId="261" priority="199" operator="lessThan">
      <formula>$P$1</formula>
    </cfRule>
  </conditionalFormatting>
  <conditionalFormatting sqref="G7">
    <cfRule type="cellIs" dxfId="260" priority="196" stopIfTrue="1" operator="equal">
      <formula>"þ"</formula>
    </cfRule>
  </conditionalFormatting>
  <conditionalFormatting sqref="G7">
    <cfRule type="cellIs" dxfId="259" priority="195" stopIfTrue="1" operator="equal">
      <formula>"þ"</formula>
    </cfRule>
  </conditionalFormatting>
  <conditionalFormatting sqref="G7">
    <cfRule type="cellIs" dxfId="258" priority="194" stopIfTrue="1" operator="equal">
      <formula>"þ"</formula>
    </cfRule>
  </conditionalFormatting>
  <conditionalFormatting sqref="G7">
    <cfRule type="cellIs" dxfId="257" priority="193" stopIfTrue="1" operator="equal">
      <formula>"þ"</formula>
    </cfRule>
  </conditionalFormatting>
  <conditionalFormatting sqref="G7">
    <cfRule type="cellIs" dxfId="256" priority="197" stopIfTrue="1" operator="equal">
      <formula>"þ"</formula>
    </cfRule>
  </conditionalFormatting>
  <conditionalFormatting sqref="H7">
    <cfRule type="cellIs" dxfId="255" priority="192" stopIfTrue="1" operator="equal">
      <formula>"þ"</formula>
    </cfRule>
  </conditionalFormatting>
  <conditionalFormatting sqref="H7">
    <cfRule type="cellIs" dxfId="254" priority="191" stopIfTrue="1" operator="equal">
      <formula>"þ"</formula>
    </cfRule>
  </conditionalFormatting>
  <conditionalFormatting sqref="G7">
    <cfRule type="cellIs" dxfId="253" priority="190" stopIfTrue="1" operator="equal">
      <formula>"þ"</formula>
    </cfRule>
  </conditionalFormatting>
  <conditionalFormatting sqref="G7">
    <cfRule type="cellIs" dxfId="252" priority="189" stopIfTrue="1" operator="equal">
      <formula>"þ"</formula>
    </cfRule>
  </conditionalFormatting>
  <conditionalFormatting sqref="G7">
    <cfRule type="cellIs" dxfId="251" priority="188" stopIfTrue="1" operator="equal">
      <formula>"þ"</formula>
    </cfRule>
  </conditionalFormatting>
  <conditionalFormatting sqref="G7">
    <cfRule type="cellIs" dxfId="250" priority="198" stopIfTrue="1" operator="equal">
      <formula>"þ"</formula>
    </cfRule>
  </conditionalFormatting>
  <conditionalFormatting sqref="G7">
    <cfRule type="cellIs" dxfId="249" priority="187" stopIfTrue="1" operator="equal">
      <formula>"þ"</formula>
    </cfRule>
  </conditionalFormatting>
  <conditionalFormatting sqref="G7">
    <cfRule type="cellIs" dxfId="248" priority="186" stopIfTrue="1" operator="equal">
      <formula>"þ"</formula>
    </cfRule>
  </conditionalFormatting>
  <conditionalFormatting sqref="G7">
    <cfRule type="cellIs" dxfId="247" priority="185" stopIfTrue="1" operator="equal">
      <formula>"þ"</formula>
    </cfRule>
  </conditionalFormatting>
  <conditionalFormatting sqref="H7">
    <cfRule type="cellIs" dxfId="246" priority="184" stopIfTrue="1" operator="equal">
      <formula>"þ"</formula>
    </cfRule>
  </conditionalFormatting>
  <conditionalFormatting sqref="H7">
    <cfRule type="cellIs" dxfId="245" priority="183" stopIfTrue="1" operator="equal">
      <formula>"þ"</formula>
    </cfRule>
  </conditionalFormatting>
  <conditionalFormatting sqref="H7">
    <cfRule type="cellIs" dxfId="244" priority="182" stopIfTrue="1" operator="equal">
      <formula>"þ"</formula>
    </cfRule>
  </conditionalFormatting>
  <conditionalFormatting sqref="H7">
    <cfRule type="cellIs" dxfId="243" priority="181" stopIfTrue="1" operator="equal">
      <formula>"þ"</formula>
    </cfRule>
  </conditionalFormatting>
  <conditionalFormatting sqref="H7">
    <cfRule type="cellIs" dxfId="242" priority="180" stopIfTrue="1" operator="equal">
      <formula>"þ"</formula>
    </cfRule>
  </conditionalFormatting>
  <conditionalFormatting sqref="H7">
    <cfRule type="cellIs" dxfId="241" priority="179" stopIfTrue="1" operator="equal">
      <formula>"þ"</formula>
    </cfRule>
  </conditionalFormatting>
  <conditionalFormatting sqref="E7">
    <cfRule type="cellIs" dxfId="240" priority="178" stopIfTrue="1" operator="equal">
      <formula>"þ"</formula>
    </cfRule>
  </conditionalFormatting>
  <conditionalFormatting sqref="E7">
    <cfRule type="cellIs" dxfId="239" priority="177" stopIfTrue="1" operator="equal">
      <formula>"þ"</formula>
    </cfRule>
  </conditionalFormatting>
  <conditionalFormatting sqref="E7">
    <cfRule type="cellIs" dxfId="238" priority="176" stopIfTrue="1" operator="equal">
      <formula>"þ"</formula>
    </cfRule>
  </conditionalFormatting>
  <conditionalFormatting sqref="E7">
    <cfRule type="cellIs" dxfId="237" priority="175" stopIfTrue="1" operator="equal">
      <formula>"þ"</formula>
    </cfRule>
  </conditionalFormatting>
  <conditionalFormatting sqref="E7">
    <cfRule type="cellIs" dxfId="236" priority="174" stopIfTrue="1" operator="equal">
      <formula>"þ"</formula>
    </cfRule>
  </conditionalFormatting>
  <conditionalFormatting sqref="E7">
    <cfRule type="cellIs" dxfId="235" priority="173" stopIfTrue="1" operator="equal">
      <formula>"þ"</formula>
    </cfRule>
  </conditionalFormatting>
  <conditionalFormatting sqref="E7">
    <cfRule type="cellIs" dxfId="234" priority="172" stopIfTrue="1" operator="equal">
      <formula>"þ"</formula>
    </cfRule>
  </conditionalFormatting>
  <conditionalFormatting sqref="E7">
    <cfRule type="cellIs" dxfId="233" priority="171" stopIfTrue="1" operator="equal">
      <formula>"þ"</formula>
    </cfRule>
  </conditionalFormatting>
  <conditionalFormatting sqref="L7">
    <cfRule type="cellIs" dxfId="232" priority="170" stopIfTrue="1" operator="equal">
      <formula>"þ"</formula>
    </cfRule>
  </conditionalFormatting>
  <conditionalFormatting sqref="L7">
    <cfRule type="cellIs" dxfId="231" priority="169" stopIfTrue="1" operator="equal">
      <formula>"þ"</formula>
    </cfRule>
  </conditionalFormatting>
  <conditionalFormatting sqref="F7">
    <cfRule type="cellIs" dxfId="230" priority="168" stopIfTrue="1" operator="equal">
      <formula>"þ"</formula>
    </cfRule>
  </conditionalFormatting>
  <conditionalFormatting sqref="F7">
    <cfRule type="cellIs" dxfId="229" priority="167" stopIfTrue="1" operator="equal">
      <formula>"þ"</formula>
    </cfRule>
  </conditionalFormatting>
  <conditionalFormatting sqref="F7">
    <cfRule type="cellIs" dxfId="228" priority="166" stopIfTrue="1" operator="equal">
      <formula>"þ"</formula>
    </cfRule>
  </conditionalFormatting>
  <conditionalFormatting sqref="F7">
    <cfRule type="cellIs" dxfId="227" priority="165" stopIfTrue="1" operator="equal">
      <formula>"þ"</formula>
    </cfRule>
  </conditionalFormatting>
  <conditionalFormatting sqref="F7">
    <cfRule type="cellIs" dxfId="226" priority="164" stopIfTrue="1" operator="equal">
      <formula>"þ"</formula>
    </cfRule>
  </conditionalFormatting>
  <conditionalFormatting sqref="F7">
    <cfRule type="cellIs" dxfId="225" priority="163" stopIfTrue="1" operator="equal">
      <formula>"þ"</formula>
    </cfRule>
  </conditionalFormatting>
  <conditionalFormatting sqref="F7">
    <cfRule type="cellIs" dxfId="224" priority="162" stopIfTrue="1" operator="equal">
      <formula>"þ"</formula>
    </cfRule>
  </conditionalFormatting>
  <conditionalFormatting sqref="F7">
    <cfRule type="cellIs" dxfId="223" priority="161" stopIfTrue="1" operator="equal">
      <formula>"þ"</formula>
    </cfRule>
  </conditionalFormatting>
  <conditionalFormatting sqref="M7">
    <cfRule type="cellIs" dxfId="222" priority="160" stopIfTrue="1" operator="equal">
      <formula>"þ"</formula>
    </cfRule>
  </conditionalFormatting>
  <conditionalFormatting sqref="K7">
    <cfRule type="cellIs" dxfId="221" priority="159" operator="lessThan">
      <formula>$P$1</formula>
    </cfRule>
  </conditionalFormatting>
  <conditionalFormatting sqref="G7">
    <cfRule type="cellIs" dxfId="220" priority="156" stopIfTrue="1" operator="equal">
      <formula>"þ"</formula>
    </cfRule>
  </conditionalFormatting>
  <conditionalFormatting sqref="G7">
    <cfRule type="cellIs" dxfId="219" priority="155" stopIfTrue="1" operator="equal">
      <formula>"þ"</formula>
    </cfRule>
  </conditionalFormatting>
  <conditionalFormatting sqref="G7">
    <cfRule type="cellIs" dxfId="218" priority="154" stopIfTrue="1" operator="equal">
      <formula>"þ"</formula>
    </cfRule>
  </conditionalFormatting>
  <conditionalFormatting sqref="G7">
    <cfRule type="cellIs" dxfId="217" priority="153" stopIfTrue="1" operator="equal">
      <formula>"þ"</formula>
    </cfRule>
  </conditionalFormatting>
  <conditionalFormatting sqref="G7">
    <cfRule type="cellIs" dxfId="216" priority="157" stopIfTrue="1" operator="equal">
      <formula>"þ"</formula>
    </cfRule>
  </conditionalFormatting>
  <conditionalFormatting sqref="H7">
    <cfRule type="cellIs" dxfId="215" priority="152" stopIfTrue="1" operator="equal">
      <formula>"þ"</formula>
    </cfRule>
  </conditionalFormatting>
  <conditionalFormatting sqref="H7">
    <cfRule type="cellIs" dxfId="214" priority="151" stopIfTrue="1" operator="equal">
      <formula>"þ"</formula>
    </cfRule>
  </conditionalFormatting>
  <conditionalFormatting sqref="G7">
    <cfRule type="cellIs" dxfId="213" priority="150" stopIfTrue="1" operator="equal">
      <formula>"þ"</formula>
    </cfRule>
  </conditionalFormatting>
  <conditionalFormatting sqref="G7">
    <cfRule type="cellIs" dxfId="212" priority="149" stopIfTrue="1" operator="equal">
      <formula>"þ"</formula>
    </cfRule>
  </conditionalFormatting>
  <conditionalFormatting sqref="G7">
    <cfRule type="cellIs" dxfId="211" priority="148" stopIfTrue="1" operator="equal">
      <formula>"þ"</formula>
    </cfRule>
  </conditionalFormatting>
  <conditionalFormatting sqref="G7">
    <cfRule type="cellIs" dxfId="210" priority="158" stopIfTrue="1" operator="equal">
      <formula>"þ"</formula>
    </cfRule>
  </conditionalFormatting>
  <conditionalFormatting sqref="G7">
    <cfRule type="cellIs" dxfId="209" priority="147" stopIfTrue="1" operator="equal">
      <formula>"þ"</formula>
    </cfRule>
  </conditionalFormatting>
  <conditionalFormatting sqref="G7">
    <cfRule type="cellIs" dxfId="208" priority="146" stopIfTrue="1" operator="equal">
      <formula>"þ"</formula>
    </cfRule>
  </conditionalFormatting>
  <conditionalFormatting sqref="G7">
    <cfRule type="cellIs" dxfId="207" priority="145" stopIfTrue="1" operator="equal">
      <formula>"þ"</formula>
    </cfRule>
  </conditionalFormatting>
  <conditionalFormatting sqref="H7">
    <cfRule type="cellIs" dxfId="206" priority="144" stopIfTrue="1" operator="equal">
      <formula>"þ"</formula>
    </cfRule>
  </conditionalFormatting>
  <conditionalFormatting sqref="H7">
    <cfRule type="cellIs" dxfId="205" priority="143" stopIfTrue="1" operator="equal">
      <formula>"þ"</formula>
    </cfRule>
  </conditionalFormatting>
  <conditionalFormatting sqref="H7">
    <cfRule type="cellIs" dxfId="204" priority="142" stopIfTrue="1" operator="equal">
      <formula>"þ"</formula>
    </cfRule>
  </conditionalFormatting>
  <conditionalFormatting sqref="H7">
    <cfRule type="cellIs" dxfId="203" priority="141" stopIfTrue="1" operator="equal">
      <formula>"þ"</formula>
    </cfRule>
  </conditionalFormatting>
  <conditionalFormatting sqref="H7">
    <cfRule type="cellIs" dxfId="202" priority="140" stopIfTrue="1" operator="equal">
      <formula>"þ"</formula>
    </cfRule>
  </conditionalFormatting>
  <conditionalFormatting sqref="H7">
    <cfRule type="cellIs" dxfId="201" priority="139" stopIfTrue="1" operator="equal">
      <formula>"þ"</formula>
    </cfRule>
  </conditionalFormatting>
  <conditionalFormatting sqref="E7">
    <cfRule type="cellIs" dxfId="200" priority="138" stopIfTrue="1" operator="equal">
      <formula>"þ"</formula>
    </cfRule>
  </conditionalFormatting>
  <conditionalFormatting sqref="E7">
    <cfRule type="cellIs" dxfId="199" priority="137" stopIfTrue="1" operator="equal">
      <formula>"þ"</formula>
    </cfRule>
  </conditionalFormatting>
  <conditionalFormatting sqref="E7">
    <cfRule type="cellIs" dxfId="198" priority="136" stopIfTrue="1" operator="equal">
      <formula>"þ"</formula>
    </cfRule>
  </conditionalFormatting>
  <conditionalFormatting sqref="E7">
    <cfRule type="cellIs" dxfId="197" priority="135" stopIfTrue="1" operator="equal">
      <formula>"þ"</formula>
    </cfRule>
  </conditionalFormatting>
  <conditionalFormatting sqref="E7">
    <cfRule type="cellIs" dxfId="196" priority="134" stopIfTrue="1" operator="equal">
      <formula>"þ"</formula>
    </cfRule>
  </conditionalFormatting>
  <conditionalFormatting sqref="E7">
    <cfRule type="cellIs" dxfId="195" priority="133" stopIfTrue="1" operator="equal">
      <formula>"þ"</formula>
    </cfRule>
  </conditionalFormatting>
  <conditionalFormatting sqref="E7">
    <cfRule type="cellIs" dxfId="194" priority="132" stopIfTrue="1" operator="equal">
      <formula>"þ"</formula>
    </cfRule>
  </conditionalFormatting>
  <conditionalFormatting sqref="E7">
    <cfRule type="cellIs" dxfId="193" priority="131" stopIfTrue="1" operator="equal">
      <formula>"þ"</formula>
    </cfRule>
  </conditionalFormatting>
  <conditionalFormatting sqref="L7">
    <cfRule type="cellIs" dxfId="192" priority="130" stopIfTrue="1" operator="equal">
      <formula>"þ"</formula>
    </cfRule>
  </conditionalFormatting>
  <conditionalFormatting sqref="L7">
    <cfRule type="cellIs" dxfId="191" priority="129" stopIfTrue="1" operator="equal">
      <formula>"þ"</formula>
    </cfRule>
  </conditionalFormatting>
  <conditionalFormatting sqref="F7">
    <cfRule type="cellIs" dxfId="190" priority="128" stopIfTrue="1" operator="equal">
      <formula>"þ"</formula>
    </cfRule>
  </conditionalFormatting>
  <conditionalFormatting sqref="F7">
    <cfRule type="cellIs" dxfId="189" priority="127" stopIfTrue="1" operator="equal">
      <formula>"þ"</formula>
    </cfRule>
  </conditionalFormatting>
  <conditionalFormatting sqref="F7">
    <cfRule type="cellIs" dxfId="188" priority="126" stopIfTrue="1" operator="equal">
      <formula>"þ"</formula>
    </cfRule>
  </conditionalFormatting>
  <conditionalFormatting sqref="F7">
    <cfRule type="cellIs" dxfId="187" priority="125" stopIfTrue="1" operator="equal">
      <formula>"þ"</formula>
    </cfRule>
  </conditionalFormatting>
  <conditionalFormatting sqref="F7">
    <cfRule type="cellIs" dxfId="186" priority="124" stopIfTrue="1" operator="equal">
      <formula>"þ"</formula>
    </cfRule>
  </conditionalFormatting>
  <conditionalFormatting sqref="F7">
    <cfRule type="cellIs" dxfId="185" priority="123" stopIfTrue="1" operator="equal">
      <formula>"þ"</formula>
    </cfRule>
  </conditionalFormatting>
  <conditionalFormatting sqref="F7">
    <cfRule type="cellIs" dxfId="184" priority="122" stopIfTrue="1" operator="equal">
      <formula>"þ"</formula>
    </cfRule>
  </conditionalFormatting>
  <conditionalFormatting sqref="F7">
    <cfRule type="cellIs" dxfId="183" priority="121" stopIfTrue="1" operator="equal">
      <formula>"þ"</formula>
    </cfRule>
  </conditionalFormatting>
  <conditionalFormatting sqref="G14">
    <cfRule type="cellIs" dxfId="182" priority="120" stopIfTrue="1" operator="equal">
      <formula>"þ"</formula>
    </cfRule>
  </conditionalFormatting>
  <conditionalFormatting sqref="G14">
    <cfRule type="cellIs" dxfId="181" priority="119" stopIfTrue="1" operator="equal">
      <formula>"þ"</formula>
    </cfRule>
  </conditionalFormatting>
  <conditionalFormatting sqref="G14">
    <cfRule type="cellIs" dxfId="180" priority="118" stopIfTrue="1" operator="equal">
      <formula>"þ"</formula>
    </cfRule>
  </conditionalFormatting>
  <conditionalFormatting sqref="G14">
    <cfRule type="cellIs" dxfId="179" priority="117" stopIfTrue="1" operator="equal">
      <formula>"þ"</formula>
    </cfRule>
  </conditionalFormatting>
  <conditionalFormatting sqref="G14">
    <cfRule type="cellIs" dxfId="178" priority="116" stopIfTrue="1" operator="equal">
      <formula>"þ"</formula>
    </cfRule>
  </conditionalFormatting>
  <conditionalFormatting sqref="G14">
    <cfRule type="cellIs" dxfId="177" priority="115" stopIfTrue="1" operator="equal">
      <formula>"þ"</formula>
    </cfRule>
  </conditionalFormatting>
  <conditionalFormatting sqref="G14">
    <cfRule type="cellIs" dxfId="176" priority="114" stopIfTrue="1" operator="equal">
      <formula>"þ"</formula>
    </cfRule>
  </conditionalFormatting>
  <conditionalFormatting sqref="G14">
    <cfRule type="cellIs" dxfId="175" priority="113" stopIfTrue="1" operator="equal">
      <formula>"þ"</formula>
    </cfRule>
  </conditionalFormatting>
  <conditionalFormatting sqref="G14">
    <cfRule type="cellIs" dxfId="174" priority="112" stopIfTrue="1" operator="equal">
      <formula>"þ"</formula>
    </cfRule>
  </conditionalFormatting>
  <conditionalFormatting sqref="G14">
    <cfRule type="cellIs" dxfId="173" priority="111" stopIfTrue="1" operator="equal">
      <formula>"þ"</formula>
    </cfRule>
  </conditionalFormatting>
  <conditionalFormatting sqref="G14">
    <cfRule type="cellIs" dxfId="172" priority="110" stopIfTrue="1" operator="equal">
      <formula>"þ"</formula>
    </cfRule>
  </conditionalFormatting>
  <conditionalFormatting sqref="G14">
    <cfRule type="cellIs" dxfId="171" priority="109" stopIfTrue="1" operator="equal">
      <formula>"þ"</formula>
    </cfRule>
  </conditionalFormatting>
  <conditionalFormatting sqref="M13">
    <cfRule type="cellIs" dxfId="170" priority="96" stopIfTrue="1" operator="equal">
      <formula>"þ"</formula>
    </cfRule>
  </conditionalFormatting>
  <conditionalFormatting sqref="M13">
    <cfRule type="cellIs" dxfId="169" priority="95" stopIfTrue="1" operator="equal">
      <formula>"þ"</formula>
    </cfRule>
  </conditionalFormatting>
  <conditionalFormatting sqref="K13">
    <cfRule type="cellIs" dxfId="168" priority="94" operator="lessThan">
      <formula>$P$1</formula>
    </cfRule>
  </conditionalFormatting>
  <conditionalFormatting sqref="E13:H13">
    <cfRule type="cellIs" dxfId="167" priority="93" stopIfTrue="1" operator="equal">
      <formula>"þ"</formula>
    </cfRule>
  </conditionalFormatting>
  <conditionalFormatting sqref="E13:H13">
    <cfRule type="cellIs" dxfId="166" priority="92" stopIfTrue="1" operator="equal">
      <formula>"þ"</formula>
    </cfRule>
  </conditionalFormatting>
  <conditionalFormatting sqref="E13:H13">
    <cfRule type="cellIs" dxfId="165" priority="91" stopIfTrue="1" operator="equal">
      <formula>"þ"</formula>
    </cfRule>
  </conditionalFormatting>
  <conditionalFormatting sqref="E13:H13">
    <cfRule type="cellIs" dxfId="164" priority="90" stopIfTrue="1" operator="equal">
      <formula>"þ"</formula>
    </cfRule>
  </conditionalFormatting>
  <conditionalFormatting sqref="E13:H13">
    <cfRule type="cellIs" dxfId="163" priority="89" stopIfTrue="1" operator="equal">
      <formula>"þ"</formula>
    </cfRule>
  </conditionalFormatting>
  <conditionalFormatting sqref="E13:H13">
    <cfRule type="cellIs" dxfId="162" priority="88" stopIfTrue="1" operator="equal">
      <formula>"þ"</formula>
    </cfRule>
  </conditionalFormatting>
  <conditionalFormatting sqref="E13:H13">
    <cfRule type="cellIs" dxfId="161" priority="87" stopIfTrue="1" operator="equal">
      <formula>"þ"</formula>
    </cfRule>
  </conditionalFormatting>
  <conditionalFormatting sqref="E13:H13">
    <cfRule type="cellIs" dxfId="160" priority="86" stopIfTrue="1" operator="equal">
      <formula>"þ"</formula>
    </cfRule>
  </conditionalFormatting>
  <conditionalFormatting sqref="F13">
    <cfRule type="cellIs" dxfId="159" priority="85" stopIfTrue="1" operator="equal">
      <formula>"þ"</formula>
    </cfRule>
  </conditionalFormatting>
  <conditionalFormatting sqref="F13">
    <cfRule type="cellIs" dxfId="158" priority="84" stopIfTrue="1" operator="equal">
      <formula>"þ"</formula>
    </cfRule>
  </conditionalFormatting>
  <conditionalFormatting sqref="F13">
    <cfRule type="cellIs" dxfId="157" priority="83" stopIfTrue="1" operator="equal">
      <formula>"þ"</formula>
    </cfRule>
  </conditionalFormatting>
  <conditionalFormatting sqref="F13">
    <cfRule type="cellIs" dxfId="156" priority="82" stopIfTrue="1" operator="equal">
      <formula>"þ"</formula>
    </cfRule>
  </conditionalFormatting>
  <conditionalFormatting sqref="F13">
    <cfRule type="cellIs" dxfId="155" priority="81" stopIfTrue="1" operator="equal">
      <formula>"þ"</formula>
    </cfRule>
  </conditionalFormatting>
  <conditionalFormatting sqref="F13">
    <cfRule type="cellIs" dxfId="154" priority="80" stopIfTrue="1" operator="equal">
      <formula>"þ"</formula>
    </cfRule>
  </conditionalFormatting>
  <conditionalFormatting sqref="F13">
    <cfRule type="cellIs" dxfId="153" priority="79" stopIfTrue="1" operator="equal">
      <formula>"þ"</formula>
    </cfRule>
  </conditionalFormatting>
  <conditionalFormatting sqref="F13">
    <cfRule type="cellIs" dxfId="152" priority="78" stopIfTrue="1" operator="equal">
      <formula>"þ"</formula>
    </cfRule>
  </conditionalFormatting>
  <conditionalFormatting sqref="L13">
    <cfRule type="cellIs" dxfId="151" priority="77" stopIfTrue="1" operator="equal">
      <formula>"þ"</formula>
    </cfRule>
  </conditionalFormatting>
  <conditionalFormatting sqref="L13">
    <cfRule type="cellIs" dxfId="150" priority="76" stopIfTrue="1" operator="equal">
      <formula>"þ"</formula>
    </cfRule>
  </conditionalFormatting>
  <conditionalFormatting sqref="M13">
    <cfRule type="cellIs" dxfId="149" priority="75" stopIfTrue="1" operator="equal">
      <formula>"þ"</formula>
    </cfRule>
  </conditionalFormatting>
  <conditionalFormatting sqref="M13">
    <cfRule type="cellIs" dxfId="148" priority="74" stopIfTrue="1" operator="equal">
      <formula>"þ"</formula>
    </cfRule>
  </conditionalFormatting>
  <conditionalFormatting sqref="K13">
    <cfRule type="cellIs" dxfId="147" priority="73" operator="lessThan">
      <formula>$P$1</formula>
    </cfRule>
  </conditionalFormatting>
  <conditionalFormatting sqref="G13">
    <cfRule type="cellIs" dxfId="146" priority="72" stopIfTrue="1" operator="equal">
      <formula>"þ"</formula>
    </cfRule>
  </conditionalFormatting>
  <conditionalFormatting sqref="G13">
    <cfRule type="cellIs" dxfId="145" priority="71" stopIfTrue="1" operator="equal">
      <formula>"þ"</formula>
    </cfRule>
  </conditionalFormatting>
  <conditionalFormatting sqref="F13">
    <cfRule type="cellIs" dxfId="144" priority="70" stopIfTrue="1" operator="equal">
      <formula>"þ"</formula>
    </cfRule>
  </conditionalFormatting>
  <conditionalFormatting sqref="F13">
    <cfRule type="cellIs" dxfId="143" priority="69" stopIfTrue="1" operator="equal">
      <formula>"þ"</formula>
    </cfRule>
  </conditionalFormatting>
  <conditionalFormatting sqref="F13">
    <cfRule type="cellIs" dxfId="142" priority="68" stopIfTrue="1" operator="equal">
      <formula>"þ"</formula>
    </cfRule>
  </conditionalFormatting>
  <conditionalFormatting sqref="F13">
    <cfRule type="cellIs" dxfId="141" priority="67" stopIfTrue="1" operator="equal">
      <formula>"þ"</formula>
    </cfRule>
  </conditionalFormatting>
  <conditionalFormatting sqref="F13">
    <cfRule type="cellIs" dxfId="140" priority="66" stopIfTrue="1" operator="equal">
      <formula>"þ"</formula>
    </cfRule>
  </conditionalFormatting>
  <conditionalFormatting sqref="F13">
    <cfRule type="cellIs" dxfId="139" priority="65" stopIfTrue="1" operator="equal">
      <formula>"þ"</formula>
    </cfRule>
  </conditionalFormatting>
  <conditionalFormatting sqref="F13">
    <cfRule type="cellIs" dxfId="138" priority="64" stopIfTrue="1" operator="equal">
      <formula>"þ"</formula>
    </cfRule>
  </conditionalFormatting>
  <conditionalFormatting sqref="F13">
    <cfRule type="cellIs" dxfId="137" priority="63" stopIfTrue="1" operator="equal">
      <formula>"þ"</formula>
    </cfRule>
  </conditionalFormatting>
  <conditionalFormatting sqref="F13">
    <cfRule type="cellIs" dxfId="136" priority="62" stopIfTrue="1" operator="equal">
      <formula>"þ"</formula>
    </cfRule>
  </conditionalFormatting>
  <conditionalFormatting sqref="F13">
    <cfRule type="cellIs" dxfId="135" priority="61" stopIfTrue="1" operator="equal">
      <formula>"þ"</formula>
    </cfRule>
  </conditionalFormatting>
  <conditionalFormatting sqref="G13">
    <cfRule type="cellIs" dxfId="134" priority="60" stopIfTrue="1" operator="equal">
      <formula>"þ"</formula>
    </cfRule>
  </conditionalFormatting>
  <conditionalFormatting sqref="G13">
    <cfRule type="cellIs" dxfId="133" priority="59" stopIfTrue="1" operator="equal">
      <formula>"þ"</formula>
    </cfRule>
  </conditionalFormatting>
  <conditionalFormatting sqref="G13">
    <cfRule type="cellIs" dxfId="132" priority="58" stopIfTrue="1" operator="equal">
      <formula>"þ"</formula>
    </cfRule>
  </conditionalFormatting>
  <conditionalFormatting sqref="G13">
    <cfRule type="cellIs" dxfId="131" priority="57" stopIfTrue="1" operator="equal">
      <formula>"þ"</formula>
    </cfRule>
  </conditionalFormatting>
  <conditionalFormatting sqref="G13">
    <cfRule type="cellIs" dxfId="130" priority="56" stopIfTrue="1" operator="equal">
      <formula>"þ"</formula>
    </cfRule>
  </conditionalFormatting>
  <conditionalFormatting sqref="G13">
    <cfRule type="cellIs" dxfId="129" priority="55" stopIfTrue="1" operator="equal">
      <formula>"þ"</formula>
    </cfRule>
  </conditionalFormatting>
  <conditionalFormatting sqref="G13">
    <cfRule type="cellIs" dxfId="128" priority="54" stopIfTrue="1" operator="equal">
      <formula>"þ"</formula>
    </cfRule>
  </conditionalFormatting>
  <conditionalFormatting sqref="G13">
    <cfRule type="cellIs" dxfId="127" priority="53" stopIfTrue="1" operator="equal">
      <formula>"þ"</formula>
    </cfRule>
  </conditionalFormatting>
  <conditionalFormatting sqref="G13">
    <cfRule type="cellIs" dxfId="126" priority="52" stopIfTrue="1" operator="equal">
      <formula>"þ"</formula>
    </cfRule>
  </conditionalFormatting>
  <conditionalFormatting sqref="G13">
    <cfRule type="cellIs" dxfId="125" priority="51" stopIfTrue="1" operator="equal">
      <formula>"þ"</formula>
    </cfRule>
  </conditionalFormatting>
  <conditionalFormatting sqref="F13">
    <cfRule type="cellIs" dxfId="124" priority="50" stopIfTrue="1" operator="equal">
      <formula>"þ"</formula>
    </cfRule>
  </conditionalFormatting>
  <conditionalFormatting sqref="F13">
    <cfRule type="cellIs" dxfId="123" priority="49" stopIfTrue="1" operator="equal">
      <formula>"þ"</formula>
    </cfRule>
  </conditionalFormatting>
  <conditionalFormatting sqref="F13">
    <cfRule type="cellIs" dxfId="122" priority="48" stopIfTrue="1" operator="equal">
      <formula>"þ"</formula>
    </cfRule>
  </conditionalFormatting>
  <conditionalFormatting sqref="F13">
    <cfRule type="cellIs" dxfId="121" priority="47" stopIfTrue="1" operator="equal">
      <formula>"þ"</formula>
    </cfRule>
  </conditionalFormatting>
  <conditionalFormatting sqref="F13">
    <cfRule type="cellIs" dxfId="120" priority="46" stopIfTrue="1" operator="equal">
      <formula>"þ"</formula>
    </cfRule>
  </conditionalFormatting>
  <conditionalFormatting sqref="F13">
    <cfRule type="cellIs" dxfId="119" priority="45" stopIfTrue="1" operator="equal">
      <formula>"þ"</formula>
    </cfRule>
  </conditionalFormatting>
  <conditionalFormatting sqref="F13">
    <cfRule type="cellIs" dxfId="118" priority="44" stopIfTrue="1" operator="equal">
      <formula>"þ"</formula>
    </cfRule>
  </conditionalFormatting>
  <conditionalFormatting sqref="F13">
    <cfRule type="cellIs" dxfId="117" priority="43" stopIfTrue="1" operator="equal">
      <formula>"þ"</formula>
    </cfRule>
  </conditionalFormatting>
  <conditionalFormatting sqref="F13">
    <cfRule type="cellIs" dxfId="116" priority="42" stopIfTrue="1" operator="equal">
      <formula>"þ"</formula>
    </cfRule>
  </conditionalFormatting>
  <conditionalFormatting sqref="F13">
    <cfRule type="cellIs" dxfId="115" priority="41" stopIfTrue="1" operator="equal">
      <formula>"þ"</formula>
    </cfRule>
  </conditionalFormatting>
  <conditionalFormatting sqref="F13">
    <cfRule type="cellIs" dxfId="114" priority="40" stopIfTrue="1" operator="equal">
      <formula>"þ"</formula>
    </cfRule>
  </conditionalFormatting>
  <conditionalFormatting sqref="F13">
    <cfRule type="cellIs" dxfId="113" priority="39" stopIfTrue="1" operator="equal">
      <formula>"þ"</formula>
    </cfRule>
  </conditionalFormatting>
  <conditionalFormatting sqref="F14">
    <cfRule type="cellIs" dxfId="112" priority="38" stopIfTrue="1" operator="equal">
      <formula>"þ"</formula>
    </cfRule>
  </conditionalFormatting>
  <conditionalFormatting sqref="F14">
    <cfRule type="cellIs" dxfId="111" priority="37" stopIfTrue="1" operator="equal">
      <formula>"þ"</formula>
    </cfRule>
  </conditionalFormatting>
  <conditionalFormatting sqref="F14">
    <cfRule type="cellIs" dxfId="110" priority="36" stopIfTrue="1" operator="equal">
      <formula>"þ"</formula>
    </cfRule>
  </conditionalFormatting>
  <conditionalFormatting sqref="F14">
    <cfRule type="cellIs" dxfId="109" priority="35" stopIfTrue="1" operator="equal">
      <formula>"þ"</formula>
    </cfRule>
  </conditionalFormatting>
  <conditionalFormatting sqref="F14">
    <cfRule type="cellIs" dxfId="108" priority="34" stopIfTrue="1" operator="equal">
      <formula>"þ"</formula>
    </cfRule>
  </conditionalFormatting>
  <conditionalFormatting sqref="F14">
    <cfRule type="cellIs" dxfId="107" priority="33" stopIfTrue="1" operator="equal">
      <formula>"þ"</formula>
    </cfRule>
  </conditionalFormatting>
  <conditionalFormatting sqref="F14">
    <cfRule type="cellIs" dxfId="106" priority="32" stopIfTrue="1" operator="equal">
      <formula>"þ"</formula>
    </cfRule>
  </conditionalFormatting>
  <conditionalFormatting sqref="F14">
    <cfRule type="cellIs" dxfId="105" priority="31" stopIfTrue="1" operator="equal">
      <formula>"þ"</formula>
    </cfRule>
  </conditionalFormatting>
  <conditionalFormatting sqref="F14">
    <cfRule type="cellIs" dxfId="104" priority="30" stopIfTrue="1" operator="equal">
      <formula>"þ"</formula>
    </cfRule>
  </conditionalFormatting>
  <conditionalFormatting sqref="F14">
    <cfRule type="cellIs" dxfId="103" priority="29" stopIfTrue="1" operator="equal">
      <formula>"þ"</formula>
    </cfRule>
  </conditionalFormatting>
  <conditionalFormatting sqref="F14">
    <cfRule type="cellIs" dxfId="102" priority="28" stopIfTrue="1" operator="equal">
      <formula>"þ"</formula>
    </cfRule>
  </conditionalFormatting>
  <conditionalFormatting sqref="F14">
    <cfRule type="cellIs" dxfId="101" priority="27" stopIfTrue="1" operator="equal">
      <formula>"þ"</formula>
    </cfRule>
  </conditionalFormatting>
  <conditionalFormatting sqref="F14">
    <cfRule type="cellIs" dxfId="100" priority="26" stopIfTrue="1" operator="equal">
      <formula>"þ"</formula>
    </cfRule>
  </conditionalFormatting>
  <conditionalFormatting sqref="F14">
    <cfRule type="cellIs" dxfId="99" priority="25" stopIfTrue="1" operator="equal">
      <formula>"þ"</formula>
    </cfRule>
  </conditionalFormatting>
  <conditionalFormatting sqref="F14">
    <cfRule type="cellIs" dxfId="98" priority="24" stopIfTrue="1" operator="equal">
      <formula>"þ"</formula>
    </cfRule>
  </conditionalFormatting>
  <conditionalFormatting sqref="F14">
    <cfRule type="cellIs" dxfId="97" priority="23" stopIfTrue="1" operator="equal">
      <formula>"þ"</formula>
    </cfRule>
  </conditionalFormatting>
  <conditionalFormatting sqref="F14">
    <cfRule type="cellIs" dxfId="96" priority="22" stopIfTrue="1" operator="equal">
      <formula>"þ"</formula>
    </cfRule>
  </conditionalFormatting>
  <conditionalFormatting sqref="F14">
    <cfRule type="cellIs" dxfId="95" priority="21" stopIfTrue="1" operator="equal">
      <formula>"þ"</formula>
    </cfRule>
  </conditionalFormatting>
  <conditionalFormatting sqref="F14">
    <cfRule type="cellIs" dxfId="94" priority="20" stopIfTrue="1" operator="equal">
      <formula>"þ"</formula>
    </cfRule>
  </conditionalFormatting>
  <conditionalFormatting sqref="F14">
    <cfRule type="cellIs" dxfId="93" priority="19" stopIfTrue="1" operator="equal">
      <formula>"þ"</formula>
    </cfRule>
  </conditionalFormatting>
  <conditionalFormatting sqref="F14">
    <cfRule type="cellIs" dxfId="92" priority="18" stopIfTrue="1" operator="equal">
      <formula>"þ"</formula>
    </cfRule>
  </conditionalFormatting>
  <conditionalFormatting sqref="F14">
    <cfRule type="cellIs" dxfId="91" priority="17" stopIfTrue="1" operator="equal">
      <formula>"þ"</formula>
    </cfRule>
  </conditionalFormatting>
  <conditionalFormatting sqref="F14">
    <cfRule type="cellIs" dxfId="90" priority="16" stopIfTrue="1" operator="equal">
      <formula>"þ"</formula>
    </cfRule>
  </conditionalFormatting>
  <conditionalFormatting sqref="F14">
    <cfRule type="cellIs" dxfId="89" priority="15" stopIfTrue="1" operator="equal">
      <formula>"þ"</formula>
    </cfRule>
  </conditionalFormatting>
  <conditionalFormatting sqref="F14">
    <cfRule type="cellIs" dxfId="88" priority="14" stopIfTrue="1" operator="equal">
      <formula>"þ"</formula>
    </cfRule>
  </conditionalFormatting>
  <conditionalFormatting sqref="F14">
    <cfRule type="cellIs" dxfId="87" priority="13" stopIfTrue="1" operator="equal">
      <formula>"þ"</formula>
    </cfRule>
  </conditionalFormatting>
  <conditionalFormatting sqref="F14">
    <cfRule type="cellIs" dxfId="86" priority="12" stopIfTrue="1" operator="equal">
      <formula>"þ"</formula>
    </cfRule>
  </conditionalFormatting>
  <conditionalFormatting sqref="F14">
    <cfRule type="cellIs" dxfId="85" priority="11" stopIfTrue="1" operator="equal">
      <formula>"þ"</formula>
    </cfRule>
  </conditionalFormatting>
  <conditionalFormatting sqref="F14">
    <cfRule type="cellIs" dxfId="84" priority="10" stopIfTrue="1" operator="equal">
      <formula>"þ"</formula>
    </cfRule>
  </conditionalFormatting>
  <conditionalFormatting sqref="F14">
    <cfRule type="cellIs" dxfId="83" priority="9" stopIfTrue="1" operator="equal">
      <formula>"þ"</formula>
    </cfRule>
  </conditionalFormatting>
  <conditionalFormatting sqref="F14">
    <cfRule type="cellIs" dxfId="82" priority="8" stopIfTrue="1" operator="equal">
      <formula>"þ"</formula>
    </cfRule>
  </conditionalFormatting>
  <conditionalFormatting sqref="F14">
    <cfRule type="cellIs" dxfId="81" priority="7" stopIfTrue="1" operator="equal">
      <formula>"þ"</formula>
    </cfRule>
  </conditionalFormatting>
  <conditionalFormatting sqref="F14">
    <cfRule type="cellIs" dxfId="80" priority="6" stopIfTrue="1" operator="equal">
      <formula>"þ"</formula>
    </cfRule>
  </conditionalFormatting>
  <conditionalFormatting sqref="F14">
    <cfRule type="cellIs" dxfId="79" priority="5" stopIfTrue="1" operator="equal">
      <formula>"þ"</formula>
    </cfRule>
  </conditionalFormatting>
  <conditionalFormatting sqref="F14">
    <cfRule type="cellIs" dxfId="78" priority="4" stopIfTrue="1" operator="equal">
      <formula>"þ"</formula>
    </cfRule>
  </conditionalFormatting>
  <conditionalFormatting sqref="F14">
    <cfRule type="cellIs" dxfId="77" priority="3" stopIfTrue="1" operator="equal">
      <formula>"þ"</formula>
    </cfRule>
  </conditionalFormatting>
  <conditionalFormatting sqref="F14">
    <cfRule type="cellIs" dxfId="76" priority="2" stopIfTrue="1" operator="equal">
      <formula>"þ"</formula>
    </cfRule>
  </conditionalFormatting>
  <conditionalFormatting sqref="F14">
    <cfRule type="cellIs" dxfId="75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09765625" style="48" bestFit="1" customWidth="1"/>
    <col min="2" max="2" width="45.3984375" style="48" bestFit="1" customWidth="1"/>
    <col min="3" max="3" width="21.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31.8984375" style="43" customWidth="1"/>
    <col min="16" max="16384" width="8.796875" style="43"/>
  </cols>
  <sheetData>
    <row r="1" spans="1:15" ht="31.8" thickBot="1" x14ac:dyDescent="0.35">
      <c r="A1" s="177" t="s">
        <v>0</v>
      </c>
      <c r="B1" s="178" t="s">
        <v>35</v>
      </c>
      <c r="C1" s="178" t="s">
        <v>36</v>
      </c>
      <c r="D1" s="128" t="s">
        <v>93</v>
      </c>
      <c r="E1" s="130" t="s">
        <v>37</v>
      </c>
      <c r="F1" s="129" t="s">
        <v>92</v>
      </c>
      <c r="G1" s="128" t="s">
        <v>91</v>
      </c>
      <c r="H1" s="127" t="s">
        <v>38</v>
      </c>
      <c r="I1" s="127" t="s">
        <v>39</v>
      </c>
      <c r="J1" s="127" t="s">
        <v>90</v>
      </c>
      <c r="K1" s="126" t="s">
        <v>3</v>
      </c>
      <c r="L1" s="127" t="s">
        <v>26</v>
      </c>
      <c r="M1" s="125" t="s">
        <v>87</v>
      </c>
      <c r="N1" s="127" t="s">
        <v>86</v>
      </c>
      <c r="O1" s="124" t="s">
        <v>89</v>
      </c>
    </row>
    <row r="2" spans="1:15" x14ac:dyDescent="0.3">
      <c r="A2" s="173" t="s">
        <v>123</v>
      </c>
      <c r="B2" s="44" t="s">
        <v>129</v>
      </c>
      <c r="C2" s="44" t="s">
        <v>135</v>
      </c>
      <c r="D2" s="123" t="s">
        <v>83</v>
      </c>
      <c r="E2" s="214">
        <f>27-3</f>
        <v>24</v>
      </c>
      <c r="F2" s="171">
        <v>8</v>
      </c>
      <c r="G2" s="121">
        <v>9</v>
      </c>
      <c r="H2" s="44">
        <v>2</v>
      </c>
      <c r="I2" s="44">
        <v>0</v>
      </c>
      <c r="J2" s="44">
        <f t="shared" ref="J2:J5" si="0">IF(D2="þ",SUM(E2,G2:I2),SUM(E2,F2,H2,I2))</f>
        <v>34</v>
      </c>
      <c r="K2" s="45">
        <f t="shared" ref="K2:K35" ca="1" si="1">RANDBETWEEN(1,20)</f>
        <v>5</v>
      </c>
      <c r="L2" s="44">
        <f t="shared" ref="L2:L5" ca="1" si="2">SUM(J2:K2)</f>
        <v>39</v>
      </c>
      <c r="M2" s="67">
        <v>20</v>
      </c>
      <c r="N2" s="70" t="str">
        <f t="shared" ref="N2:N5" ca="1" si="3">IF(K2&gt;(M2-1),"þ","ý")</f>
        <v>ý</v>
      </c>
      <c r="O2" s="44"/>
    </row>
    <row r="3" spans="1:15" x14ac:dyDescent="0.3">
      <c r="A3" s="173" t="s">
        <v>123</v>
      </c>
      <c r="B3" s="44" t="s">
        <v>130</v>
      </c>
      <c r="C3" s="44" t="s">
        <v>135</v>
      </c>
      <c r="D3" s="123" t="s">
        <v>83</v>
      </c>
      <c r="E3" s="214">
        <f>E2-5</f>
        <v>19</v>
      </c>
      <c r="F3" s="171">
        <v>8</v>
      </c>
      <c r="G3" s="121">
        <v>9</v>
      </c>
      <c r="H3" s="44">
        <v>2</v>
      </c>
      <c r="I3" s="44">
        <v>0</v>
      </c>
      <c r="J3" s="44">
        <f t="shared" si="0"/>
        <v>29</v>
      </c>
      <c r="K3" s="45">
        <f t="shared" ca="1" si="1"/>
        <v>1</v>
      </c>
      <c r="L3" s="44">
        <f t="shared" ca="1" si="2"/>
        <v>30</v>
      </c>
      <c r="M3" s="67">
        <v>20</v>
      </c>
      <c r="N3" s="70" t="str">
        <f t="shared" ca="1" si="3"/>
        <v>ý</v>
      </c>
      <c r="O3" s="44"/>
    </row>
    <row r="4" spans="1:15" x14ac:dyDescent="0.3">
      <c r="A4" s="173" t="s">
        <v>123</v>
      </c>
      <c r="B4" s="44" t="s">
        <v>131</v>
      </c>
      <c r="C4" s="44" t="s">
        <v>135</v>
      </c>
      <c r="D4" s="123" t="s">
        <v>83</v>
      </c>
      <c r="E4" s="214">
        <f>E3-5</f>
        <v>14</v>
      </c>
      <c r="F4" s="171">
        <v>8</v>
      </c>
      <c r="G4" s="121">
        <v>9</v>
      </c>
      <c r="H4" s="44">
        <v>2</v>
      </c>
      <c r="I4" s="44">
        <v>0</v>
      </c>
      <c r="J4" s="44">
        <f t="shared" si="0"/>
        <v>24</v>
      </c>
      <c r="K4" s="45">
        <f t="shared" ca="1" si="1"/>
        <v>17</v>
      </c>
      <c r="L4" s="44">
        <f t="shared" ca="1" si="2"/>
        <v>41</v>
      </c>
      <c r="M4" s="67">
        <v>20</v>
      </c>
      <c r="N4" s="70" t="str">
        <f t="shared" ca="1" si="3"/>
        <v>ý</v>
      </c>
      <c r="O4" s="44"/>
    </row>
    <row r="5" spans="1:15" x14ac:dyDescent="0.3">
      <c r="A5" s="173" t="s">
        <v>123</v>
      </c>
      <c r="B5" s="44" t="s">
        <v>132</v>
      </c>
      <c r="C5" s="44" t="s">
        <v>135</v>
      </c>
      <c r="D5" s="123" t="s">
        <v>83</v>
      </c>
      <c r="E5" s="214">
        <f>E4-5</f>
        <v>9</v>
      </c>
      <c r="F5" s="171">
        <v>8</v>
      </c>
      <c r="G5" s="121">
        <v>9</v>
      </c>
      <c r="H5" s="44">
        <v>2</v>
      </c>
      <c r="I5" s="44">
        <v>0</v>
      </c>
      <c r="J5" s="44">
        <f t="shared" si="0"/>
        <v>19</v>
      </c>
      <c r="K5" s="45">
        <f t="shared" ca="1" si="1"/>
        <v>16</v>
      </c>
      <c r="L5" s="44">
        <f t="shared" ca="1" si="2"/>
        <v>35</v>
      </c>
      <c r="M5" s="67">
        <v>20</v>
      </c>
      <c r="N5" s="70" t="str">
        <f t="shared" ca="1" si="3"/>
        <v>ý</v>
      </c>
      <c r="O5" s="44"/>
    </row>
    <row r="6" spans="1:15" x14ac:dyDescent="0.3">
      <c r="A6" s="173" t="s">
        <v>123</v>
      </c>
      <c r="B6" s="44" t="s">
        <v>133</v>
      </c>
      <c r="C6" s="44" t="s">
        <v>134</v>
      </c>
      <c r="D6" s="123" t="s">
        <v>88</v>
      </c>
      <c r="E6" s="214">
        <f>27-3</f>
        <v>24</v>
      </c>
      <c r="F6" s="171">
        <v>8</v>
      </c>
      <c r="G6" s="121">
        <v>9</v>
      </c>
      <c r="H6" s="44">
        <v>0</v>
      </c>
      <c r="I6" s="44">
        <v>0</v>
      </c>
      <c r="J6" s="44">
        <f t="shared" ref="J6" si="4">IF(D6="þ",SUM(E6,G6:I6),SUM(E6,F6,H6,I6))</f>
        <v>33</v>
      </c>
      <c r="K6" s="45">
        <f t="shared" ca="1" si="1"/>
        <v>15</v>
      </c>
      <c r="L6" s="44">
        <f t="shared" ref="L6" ca="1" si="5">SUM(J6:K6)</f>
        <v>48</v>
      </c>
      <c r="M6" s="67">
        <v>20</v>
      </c>
      <c r="N6" s="70" t="str">
        <f t="shared" ref="N6" ca="1" si="6">IF(K6&gt;(M6-1),"þ","ý")</f>
        <v>ý</v>
      </c>
      <c r="O6" s="44"/>
    </row>
    <row r="7" spans="1:15" x14ac:dyDescent="0.3">
      <c r="A7" s="173" t="s">
        <v>123</v>
      </c>
      <c r="B7" s="44" t="s">
        <v>154</v>
      </c>
      <c r="C7" s="44" t="s">
        <v>154</v>
      </c>
      <c r="D7" s="123" t="s">
        <v>88</v>
      </c>
      <c r="E7" s="214">
        <f>20-3</f>
        <v>17</v>
      </c>
      <c r="F7" s="171">
        <v>0</v>
      </c>
      <c r="G7" s="121">
        <v>0</v>
      </c>
      <c r="H7" s="44">
        <v>0</v>
      </c>
      <c r="I7" s="44">
        <v>0</v>
      </c>
      <c r="J7" s="44">
        <f t="shared" ref="J7" si="7">IF(D7="þ",SUM(E7,G7:I7),SUM(E7,F7,H7,I7))</f>
        <v>17</v>
      </c>
      <c r="K7" s="45">
        <f t="shared" ca="1" si="1"/>
        <v>11</v>
      </c>
      <c r="L7" s="44">
        <f t="shared" ref="L7" ca="1" si="8">SUM(J7:K7)</f>
        <v>28</v>
      </c>
      <c r="M7" s="67">
        <v>20</v>
      </c>
      <c r="N7" s="70" t="str">
        <f t="shared" ref="N7" ca="1" si="9">IF(K7&gt;(M7-1),"þ","ý")</f>
        <v>ý</v>
      </c>
      <c r="O7" s="44"/>
    </row>
    <row r="8" spans="1:15" x14ac:dyDescent="0.3">
      <c r="A8" s="174" t="s">
        <v>123</v>
      </c>
      <c r="B8" s="46" t="s">
        <v>114</v>
      </c>
      <c r="C8" s="46" t="s">
        <v>114</v>
      </c>
      <c r="D8" s="120" t="s">
        <v>83</v>
      </c>
      <c r="E8" s="215">
        <f>27-3</f>
        <v>24</v>
      </c>
      <c r="F8" s="167">
        <v>8</v>
      </c>
      <c r="G8" s="118">
        <v>9</v>
      </c>
      <c r="H8" s="46">
        <v>0</v>
      </c>
      <c r="I8" s="46">
        <v>0</v>
      </c>
      <c r="J8" s="46">
        <f t="shared" ref="J8:J12" si="10">IF(D8="þ",SUM(E8,G8:I8),SUM(E8,F8,H8,I8))</f>
        <v>32</v>
      </c>
      <c r="K8" s="47">
        <f t="shared" ca="1" si="1"/>
        <v>19</v>
      </c>
      <c r="L8" s="46">
        <f t="shared" ref="L8:L12" ca="1" si="11">SUM(J8:K8)</f>
        <v>51</v>
      </c>
      <c r="M8" s="68">
        <v>19</v>
      </c>
      <c r="N8" s="69" t="str">
        <f t="shared" ref="N8:N12" ca="1" si="12">IF(K8&gt;(M8-1),"þ","ý")</f>
        <v>þ</v>
      </c>
      <c r="O8" s="46"/>
    </row>
    <row r="9" spans="1:15" x14ac:dyDescent="0.3">
      <c r="A9" s="173" t="s">
        <v>125</v>
      </c>
      <c r="B9" s="44" t="s">
        <v>120</v>
      </c>
      <c r="C9" s="44" t="s">
        <v>140</v>
      </c>
      <c r="D9" s="123" t="s">
        <v>83</v>
      </c>
      <c r="E9" s="122">
        <v>7</v>
      </c>
      <c r="F9" s="171">
        <v>1</v>
      </c>
      <c r="G9" s="121">
        <v>3</v>
      </c>
      <c r="H9" s="44">
        <v>0</v>
      </c>
      <c r="I9" s="44">
        <v>0</v>
      </c>
      <c r="J9" s="44">
        <f t="shared" si="10"/>
        <v>8</v>
      </c>
      <c r="K9" s="45">
        <f t="shared" ca="1" si="1"/>
        <v>10</v>
      </c>
      <c r="L9" s="44">
        <f t="shared" ca="1" si="11"/>
        <v>18</v>
      </c>
      <c r="M9" s="67">
        <v>20</v>
      </c>
      <c r="N9" s="70" t="str">
        <f t="shared" ca="1" si="12"/>
        <v>ý</v>
      </c>
      <c r="O9" s="44"/>
    </row>
    <row r="10" spans="1:15" x14ac:dyDescent="0.3">
      <c r="A10" s="173" t="s">
        <v>125</v>
      </c>
      <c r="B10" s="44" t="s">
        <v>121</v>
      </c>
      <c r="C10" s="44" t="s">
        <v>140</v>
      </c>
      <c r="D10" s="123" t="s">
        <v>83</v>
      </c>
      <c r="E10" s="122">
        <v>7</v>
      </c>
      <c r="F10" s="171">
        <v>1</v>
      </c>
      <c r="G10" s="121">
        <v>3</v>
      </c>
      <c r="H10" s="44">
        <v>0</v>
      </c>
      <c r="I10" s="44">
        <v>0</v>
      </c>
      <c r="J10" s="44">
        <f t="shared" si="10"/>
        <v>8</v>
      </c>
      <c r="K10" s="45">
        <f t="shared" ca="1" si="1"/>
        <v>4</v>
      </c>
      <c r="L10" s="44">
        <f t="shared" ca="1" si="11"/>
        <v>12</v>
      </c>
      <c r="M10" s="67">
        <v>20</v>
      </c>
      <c r="N10" s="70" t="str">
        <f t="shared" ca="1" si="12"/>
        <v>ý</v>
      </c>
      <c r="O10" s="44"/>
    </row>
    <row r="11" spans="1:15" x14ac:dyDescent="0.3">
      <c r="A11" s="173" t="s">
        <v>125</v>
      </c>
      <c r="B11" s="44" t="s">
        <v>119</v>
      </c>
      <c r="C11" s="44" t="s">
        <v>141</v>
      </c>
      <c r="D11" s="123" t="s">
        <v>83</v>
      </c>
      <c r="E11" s="122">
        <v>5</v>
      </c>
      <c r="F11" s="171">
        <v>1</v>
      </c>
      <c r="G11" s="121">
        <v>3</v>
      </c>
      <c r="H11" s="44">
        <v>0</v>
      </c>
      <c r="I11" s="44">
        <v>0</v>
      </c>
      <c r="J11" s="44">
        <f t="shared" si="10"/>
        <v>6</v>
      </c>
      <c r="K11" s="45">
        <f t="shared" ca="1" si="1"/>
        <v>1</v>
      </c>
      <c r="L11" s="44">
        <f t="shared" ca="1" si="11"/>
        <v>7</v>
      </c>
      <c r="M11" s="67">
        <v>20</v>
      </c>
      <c r="N11" s="70" t="str">
        <f t="shared" ca="1" si="12"/>
        <v>ý</v>
      </c>
      <c r="O11" s="44" t="s">
        <v>143</v>
      </c>
    </row>
    <row r="12" spans="1:15" x14ac:dyDescent="0.3">
      <c r="A12" s="173" t="s">
        <v>125</v>
      </c>
      <c r="B12" s="44" t="s">
        <v>139</v>
      </c>
      <c r="C12" s="44" t="s">
        <v>142</v>
      </c>
      <c r="D12" s="123" t="s">
        <v>88</v>
      </c>
      <c r="E12" s="122">
        <v>7</v>
      </c>
      <c r="F12" s="171">
        <v>1</v>
      </c>
      <c r="G12" s="121">
        <v>3</v>
      </c>
      <c r="H12" s="44">
        <v>0</v>
      </c>
      <c r="I12" s="44">
        <v>0</v>
      </c>
      <c r="J12" s="44">
        <f t="shared" si="10"/>
        <v>10</v>
      </c>
      <c r="K12" s="45">
        <f t="shared" ca="1" si="1"/>
        <v>11</v>
      </c>
      <c r="L12" s="44">
        <f t="shared" ca="1" si="11"/>
        <v>21</v>
      </c>
      <c r="M12" s="67">
        <v>20</v>
      </c>
      <c r="N12" s="70" t="str">
        <f t="shared" ca="1" si="12"/>
        <v>ý</v>
      </c>
      <c r="O12" s="44" t="s">
        <v>144</v>
      </c>
    </row>
    <row r="13" spans="1:15" x14ac:dyDescent="0.3">
      <c r="A13" s="174" t="s">
        <v>125</v>
      </c>
      <c r="B13" s="46" t="s">
        <v>114</v>
      </c>
      <c r="C13" s="46" t="s">
        <v>114</v>
      </c>
      <c r="D13" s="120" t="s">
        <v>83</v>
      </c>
      <c r="E13" s="119">
        <v>7</v>
      </c>
      <c r="F13" s="167">
        <v>1</v>
      </c>
      <c r="G13" s="118">
        <v>3</v>
      </c>
      <c r="H13" s="46">
        <v>0</v>
      </c>
      <c r="I13" s="46">
        <v>0</v>
      </c>
      <c r="J13" s="46">
        <f t="shared" ref="J13:J16" si="13">IF(D13="þ",SUM(E13,G13:I13),SUM(E13,F13,H13,I13))</f>
        <v>8</v>
      </c>
      <c r="K13" s="47">
        <f t="shared" ca="1" si="1"/>
        <v>12</v>
      </c>
      <c r="L13" s="46">
        <f t="shared" ref="L13:L16" ca="1" si="14">SUM(J13:K13)</f>
        <v>20</v>
      </c>
      <c r="M13" s="68">
        <v>19</v>
      </c>
      <c r="N13" s="69" t="str">
        <f t="shared" ref="N13:N16" ca="1" si="15">IF(K13&gt;(M13-1),"þ","ý")</f>
        <v>ý</v>
      </c>
      <c r="O13" s="46"/>
    </row>
    <row r="14" spans="1:15" x14ac:dyDescent="0.3">
      <c r="A14" s="173" t="s">
        <v>176</v>
      </c>
      <c r="B14" s="44" t="s">
        <v>120</v>
      </c>
      <c r="C14" s="44" t="s">
        <v>177</v>
      </c>
      <c r="D14" s="123" t="s">
        <v>88</v>
      </c>
      <c r="E14" s="122">
        <v>4</v>
      </c>
      <c r="F14" s="171">
        <v>0</v>
      </c>
      <c r="G14" s="121">
        <v>5</v>
      </c>
      <c r="H14" s="44">
        <v>0</v>
      </c>
      <c r="I14" s="44">
        <v>0</v>
      </c>
      <c r="J14" s="44">
        <f t="shared" si="13"/>
        <v>9</v>
      </c>
      <c r="K14" s="45">
        <f t="shared" ca="1" si="1"/>
        <v>5</v>
      </c>
      <c r="L14" s="44">
        <f t="shared" ca="1" si="14"/>
        <v>14</v>
      </c>
      <c r="M14" s="67">
        <v>20</v>
      </c>
      <c r="N14" s="70" t="str">
        <f t="shared" ca="1" si="15"/>
        <v>ý</v>
      </c>
      <c r="O14" s="44" t="s">
        <v>180</v>
      </c>
    </row>
    <row r="15" spans="1:15" x14ac:dyDescent="0.3">
      <c r="A15" s="173" t="s">
        <v>176</v>
      </c>
      <c r="B15" s="44" t="s">
        <v>121</v>
      </c>
      <c r="C15" s="44" t="s">
        <v>177</v>
      </c>
      <c r="D15" s="123" t="s">
        <v>88</v>
      </c>
      <c r="E15" s="122">
        <v>4</v>
      </c>
      <c r="F15" s="171">
        <v>0</v>
      </c>
      <c r="G15" s="121">
        <v>5</v>
      </c>
      <c r="H15" s="44">
        <v>0</v>
      </c>
      <c r="I15" s="44">
        <v>0</v>
      </c>
      <c r="J15" s="44">
        <f t="shared" si="13"/>
        <v>9</v>
      </c>
      <c r="K15" s="45">
        <f t="shared" ca="1" si="1"/>
        <v>14</v>
      </c>
      <c r="L15" s="44">
        <f t="shared" ca="1" si="14"/>
        <v>23</v>
      </c>
      <c r="M15" s="67">
        <v>20</v>
      </c>
      <c r="N15" s="70" t="str">
        <f t="shared" ca="1" si="15"/>
        <v>ý</v>
      </c>
      <c r="O15" s="44" t="s">
        <v>180</v>
      </c>
    </row>
    <row r="16" spans="1:15" x14ac:dyDescent="0.3">
      <c r="A16" s="173" t="s">
        <v>176</v>
      </c>
      <c r="B16" s="44" t="s">
        <v>119</v>
      </c>
      <c r="C16" s="44" t="s">
        <v>178</v>
      </c>
      <c r="D16" s="123" t="s">
        <v>88</v>
      </c>
      <c r="E16" s="122">
        <v>4</v>
      </c>
      <c r="F16" s="171">
        <v>0</v>
      </c>
      <c r="G16" s="121">
        <v>5</v>
      </c>
      <c r="H16" s="44">
        <v>0</v>
      </c>
      <c r="I16" s="44">
        <v>0</v>
      </c>
      <c r="J16" s="44">
        <f t="shared" si="13"/>
        <v>9</v>
      </c>
      <c r="K16" s="45">
        <f t="shared" ca="1" si="1"/>
        <v>20</v>
      </c>
      <c r="L16" s="44">
        <f t="shared" ca="1" si="14"/>
        <v>29</v>
      </c>
      <c r="M16" s="67">
        <v>20</v>
      </c>
      <c r="N16" s="70" t="str">
        <f t="shared" ca="1" si="15"/>
        <v>þ</v>
      </c>
      <c r="O16" s="44"/>
    </row>
    <row r="17" spans="1:15" x14ac:dyDescent="0.3">
      <c r="A17" s="173" t="s">
        <v>176</v>
      </c>
      <c r="B17" s="44" t="s">
        <v>133</v>
      </c>
      <c r="C17" s="44" t="s">
        <v>134</v>
      </c>
      <c r="D17" s="123" t="s">
        <v>88</v>
      </c>
      <c r="E17" s="122">
        <v>4</v>
      </c>
      <c r="F17" s="171">
        <v>0</v>
      </c>
      <c r="G17" s="121">
        <v>5</v>
      </c>
      <c r="H17" s="44">
        <v>0</v>
      </c>
      <c r="I17" s="44">
        <v>0</v>
      </c>
      <c r="J17" s="44">
        <f t="shared" ref="J17" si="16">IF(D17="þ",SUM(E17,G17:I17),SUM(E17,F17,H17,I17))</f>
        <v>9</v>
      </c>
      <c r="K17" s="45">
        <f t="shared" ca="1" si="1"/>
        <v>4</v>
      </c>
      <c r="L17" s="44">
        <f t="shared" ref="L17" ca="1" si="17">SUM(J17:K17)</f>
        <v>13</v>
      </c>
      <c r="M17" s="67">
        <v>20</v>
      </c>
      <c r="N17" s="70" t="str">
        <f t="shared" ref="N17" ca="1" si="18">IF(K17&gt;(M17-1),"þ","ý")</f>
        <v>ý</v>
      </c>
      <c r="O17" s="44"/>
    </row>
    <row r="18" spans="1:15" x14ac:dyDescent="0.3">
      <c r="A18" s="174" t="s">
        <v>176</v>
      </c>
      <c r="B18" s="46" t="s">
        <v>114</v>
      </c>
      <c r="C18" s="46" t="s">
        <v>114</v>
      </c>
      <c r="D18" s="120" t="s">
        <v>83</v>
      </c>
      <c r="E18" s="119">
        <v>4</v>
      </c>
      <c r="F18" s="167">
        <v>0</v>
      </c>
      <c r="G18" s="118">
        <v>5</v>
      </c>
      <c r="H18" s="46">
        <v>0</v>
      </c>
      <c r="I18" s="46">
        <v>0</v>
      </c>
      <c r="J18" s="46">
        <f t="shared" ref="J18:J23" si="19">IF(D18="þ",SUM(E18,G18:I18),SUM(E18,F18,H18,I18))</f>
        <v>4</v>
      </c>
      <c r="K18" s="47">
        <f t="shared" ca="1" si="1"/>
        <v>20</v>
      </c>
      <c r="L18" s="46">
        <f t="shared" ref="L18:L23" ca="1" si="20">SUM(J18:K18)</f>
        <v>24</v>
      </c>
      <c r="M18" s="68">
        <v>19</v>
      </c>
      <c r="N18" s="69" t="str">
        <f t="shared" ref="N18:N23" ca="1" si="21">IF(K18&gt;(M18-1),"þ","ý")</f>
        <v>þ</v>
      </c>
      <c r="O18" s="46"/>
    </row>
    <row r="19" spans="1:15" x14ac:dyDescent="0.3">
      <c r="A19" s="173" t="s">
        <v>187</v>
      </c>
      <c r="B19" s="44" t="s">
        <v>188</v>
      </c>
      <c r="C19" s="44" t="s">
        <v>190</v>
      </c>
      <c r="D19" s="123" t="s">
        <v>83</v>
      </c>
      <c r="E19" s="122">
        <v>9</v>
      </c>
      <c r="F19" s="171">
        <v>5</v>
      </c>
      <c r="G19" s="121">
        <v>0</v>
      </c>
      <c r="H19" s="44">
        <v>1</v>
      </c>
      <c r="I19" s="44">
        <v>0</v>
      </c>
      <c r="J19" s="44">
        <f t="shared" si="19"/>
        <v>15</v>
      </c>
      <c r="K19" s="45">
        <f t="shared" ca="1" si="1"/>
        <v>13</v>
      </c>
      <c r="L19" s="44">
        <f t="shared" ca="1" si="20"/>
        <v>28</v>
      </c>
      <c r="M19" s="67">
        <v>20</v>
      </c>
      <c r="N19" s="70" t="str">
        <f t="shared" ca="1" si="21"/>
        <v>ý</v>
      </c>
      <c r="O19" s="44"/>
    </row>
    <row r="20" spans="1:15" x14ac:dyDescent="0.3">
      <c r="A20" s="173" t="s">
        <v>187</v>
      </c>
      <c r="B20" s="44" t="s">
        <v>189</v>
      </c>
      <c r="C20" s="44" t="s">
        <v>193</v>
      </c>
      <c r="D20" s="123" t="s">
        <v>83</v>
      </c>
      <c r="E20" s="122">
        <v>9</v>
      </c>
      <c r="F20" s="171">
        <v>5</v>
      </c>
      <c r="G20" s="121">
        <v>0</v>
      </c>
      <c r="H20" s="44">
        <v>1</v>
      </c>
      <c r="I20" s="44">
        <v>0</v>
      </c>
      <c r="J20" s="44">
        <f t="shared" si="19"/>
        <v>15</v>
      </c>
      <c r="K20" s="45">
        <f t="shared" ca="1" si="1"/>
        <v>7</v>
      </c>
      <c r="L20" s="44">
        <f t="shared" ca="1" si="20"/>
        <v>22</v>
      </c>
      <c r="M20" s="67">
        <v>20</v>
      </c>
      <c r="N20" s="70" t="str">
        <f t="shared" ca="1" si="21"/>
        <v>ý</v>
      </c>
      <c r="O20" s="44"/>
    </row>
    <row r="21" spans="1:15" x14ac:dyDescent="0.3">
      <c r="A21" s="173" t="s">
        <v>187</v>
      </c>
      <c r="B21" s="44" t="s">
        <v>192</v>
      </c>
      <c r="C21" s="44" t="s">
        <v>193</v>
      </c>
      <c r="D21" s="123" t="s">
        <v>83</v>
      </c>
      <c r="E21" s="122">
        <v>9</v>
      </c>
      <c r="F21" s="171">
        <v>5</v>
      </c>
      <c r="G21" s="121">
        <v>0</v>
      </c>
      <c r="H21" s="44">
        <v>1</v>
      </c>
      <c r="I21" s="44">
        <v>0</v>
      </c>
      <c r="J21" s="44">
        <f t="shared" ref="J21" si="22">IF(D21="þ",SUM(E21,G21:I21),SUM(E21,F21,H21,I21))</f>
        <v>15</v>
      </c>
      <c r="K21" s="45">
        <f t="shared" ca="1" si="1"/>
        <v>11</v>
      </c>
      <c r="L21" s="44">
        <f t="shared" ref="L21" ca="1" si="23">SUM(J21:K21)</f>
        <v>26</v>
      </c>
      <c r="M21" s="67">
        <v>20</v>
      </c>
      <c r="N21" s="70" t="str">
        <f t="shared" ref="N21" ca="1" si="24">IF(K21&gt;(M21-1),"þ","ý")</f>
        <v>ý</v>
      </c>
      <c r="O21" s="44"/>
    </row>
    <row r="22" spans="1:15" x14ac:dyDescent="0.3">
      <c r="A22" s="173" t="s">
        <v>187</v>
      </c>
      <c r="B22" s="44" t="s">
        <v>199</v>
      </c>
      <c r="C22" s="44" t="s">
        <v>200</v>
      </c>
      <c r="D22" s="123" t="s">
        <v>88</v>
      </c>
      <c r="E22" s="122">
        <v>9</v>
      </c>
      <c r="F22" s="171">
        <v>5</v>
      </c>
      <c r="G22" s="121">
        <v>0</v>
      </c>
      <c r="H22" s="44">
        <v>1</v>
      </c>
      <c r="I22" s="44">
        <v>0</v>
      </c>
      <c r="J22" s="44">
        <f t="shared" si="19"/>
        <v>10</v>
      </c>
      <c r="K22" s="45">
        <f t="shared" ca="1" si="1"/>
        <v>9</v>
      </c>
      <c r="L22" s="44">
        <f t="shared" ca="1" si="20"/>
        <v>19</v>
      </c>
      <c r="M22" s="67">
        <v>20</v>
      </c>
      <c r="N22" s="70" t="str">
        <f t="shared" ca="1" si="21"/>
        <v>ý</v>
      </c>
      <c r="O22" s="44"/>
    </row>
    <row r="23" spans="1:15" x14ac:dyDescent="0.3">
      <c r="A23" s="173" t="s">
        <v>187</v>
      </c>
      <c r="B23" s="44" t="s">
        <v>191</v>
      </c>
      <c r="C23" s="44" t="s">
        <v>200</v>
      </c>
      <c r="D23" s="123" t="s">
        <v>88</v>
      </c>
      <c r="E23" s="122">
        <v>9</v>
      </c>
      <c r="F23" s="171">
        <v>5</v>
      </c>
      <c r="G23" s="121">
        <v>0</v>
      </c>
      <c r="H23" s="44">
        <v>1</v>
      </c>
      <c r="I23" s="44">
        <v>0</v>
      </c>
      <c r="J23" s="44">
        <f t="shared" si="19"/>
        <v>10</v>
      </c>
      <c r="K23" s="45">
        <f t="shared" ca="1" si="1"/>
        <v>19</v>
      </c>
      <c r="L23" s="44">
        <f t="shared" ca="1" si="20"/>
        <v>29</v>
      </c>
      <c r="M23" s="67">
        <v>20</v>
      </c>
      <c r="N23" s="70" t="str">
        <f t="shared" ca="1" si="21"/>
        <v>ý</v>
      </c>
      <c r="O23" s="44"/>
    </row>
    <row r="24" spans="1:15" x14ac:dyDescent="0.3">
      <c r="A24" s="174" t="s">
        <v>187</v>
      </c>
      <c r="B24" s="46" t="s">
        <v>114</v>
      </c>
      <c r="C24" s="46" t="s">
        <v>114</v>
      </c>
      <c r="D24" s="120" t="s">
        <v>83</v>
      </c>
      <c r="E24" s="119">
        <v>9</v>
      </c>
      <c r="F24" s="167">
        <v>9</v>
      </c>
      <c r="G24" s="118">
        <v>0</v>
      </c>
      <c r="H24" s="46">
        <v>0</v>
      </c>
      <c r="I24" s="46">
        <v>0</v>
      </c>
      <c r="J24" s="46">
        <f t="shared" ref="J24:J26" si="25">IF(D24="þ",SUM(E24,G24:I24),SUM(E24,F24,H24,I24))</f>
        <v>18</v>
      </c>
      <c r="K24" s="47">
        <f t="shared" ca="1" si="1"/>
        <v>6</v>
      </c>
      <c r="L24" s="46">
        <f t="shared" ref="L24:L26" ca="1" si="26">SUM(J24:K24)</f>
        <v>24</v>
      </c>
      <c r="M24" s="68">
        <v>19</v>
      </c>
      <c r="N24" s="69" t="str">
        <f t="shared" ref="N24:N26" ca="1" si="27">IF(K24&gt;(M24-1),"þ","ý")</f>
        <v>ý</v>
      </c>
      <c r="O24" s="46"/>
    </row>
    <row r="25" spans="1:15" x14ac:dyDescent="0.3">
      <c r="A25" s="173" t="s">
        <v>198</v>
      </c>
      <c r="B25" s="44" t="s">
        <v>120</v>
      </c>
      <c r="C25" s="44" t="s">
        <v>216</v>
      </c>
      <c r="D25" s="123" t="s">
        <v>83</v>
      </c>
      <c r="E25" s="122">
        <v>7</v>
      </c>
      <c r="F25" s="171">
        <v>5</v>
      </c>
      <c r="G25" s="121">
        <v>1</v>
      </c>
      <c r="H25" s="44">
        <v>0</v>
      </c>
      <c r="I25" s="44">
        <v>0</v>
      </c>
      <c r="J25" s="44">
        <f t="shared" si="25"/>
        <v>12</v>
      </c>
      <c r="K25" s="45">
        <f t="shared" ca="1" si="1"/>
        <v>9</v>
      </c>
      <c r="L25" s="44">
        <f t="shared" ca="1" si="26"/>
        <v>21</v>
      </c>
      <c r="M25" s="67">
        <v>20</v>
      </c>
      <c r="N25" s="70" t="str">
        <f t="shared" ca="1" si="27"/>
        <v>ý</v>
      </c>
      <c r="O25" s="44"/>
    </row>
    <row r="26" spans="1:15" x14ac:dyDescent="0.3">
      <c r="A26" s="173" t="s">
        <v>198</v>
      </c>
      <c r="B26" s="44" t="s">
        <v>121</v>
      </c>
      <c r="C26" s="44" t="s">
        <v>216</v>
      </c>
      <c r="D26" s="123" t="s">
        <v>83</v>
      </c>
      <c r="E26" s="122">
        <v>7</v>
      </c>
      <c r="F26" s="171">
        <v>5</v>
      </c>
      <c r="G26" s="121">
        <v>1</v>
      </c>
      <c r="H26" s="44">
        <v>0</v>
      </c>
      <c r="I26" s="44">
        <v>0</v>
      </c>
      <c r="J26" s="44">
        <f t="shared" si="25"/>
        <v>12</v>
      </c>
      <c r="K26" s="45">
        <f t="shared" ca="1" si="1"/>
        <v>13</v>
      </c>
      <c r="L26" s="44">
        <f t="shared" ca="1" si="26"/>
        <v>25</v>
      </c>
      <c r="M26" s="67">
        <v>20</v>
      </c>
      <c r="N26" s="70" t="str">
        <f t="shared" ca="1" si="27"/>
        <v>ý</v>
      </c>
      <c r="O26" s="44"/>
    </row>
    <row r="27" spans="1:15" x14ac:dyDescent="0.3">
      <c r="A27" s="173" t="s">
        <v>198</v>
      </c>
      <c r="B27" s="44" t="s">
        <v>119</v>
      </c>
      <c r="C27" s="44" t="s">
        <v>217</v>
      </c>
      <c r="D27" s="123" t="s">
        <v>83</v>
      </c>
      <c r="E27" s="122">
        <v>7</v>
      </c>
      <c r="F27" s="171">
        <v>0</v>
      </c>
      <c r="G27" s="121">
        <v>1</v>
      </c>
      <c r="H27" s="44">
        <v>0</v>
      </c>
      <c r="I27" s="44">
        <v>0</v>
      </c>
      <c r="J27" s="44">
        <f t="shared" ref="J27" si="28">IF(D27="þ",SUM(E27,G27:I27),SUM(E27,F27,H27,I27))</f>
        <v>7</v>
      </c>
      <c r="K27" s="45">
        <f t="shared" ca="1" si="1"/>
        <v>11</v>
      </c>
      <c r="L27" s="44">
        <f t="shared" ref="L27" ca="1" si="29">SUM(J27:K27)</f>
        <v>18</v>
      </c>
      <c r="M27" s="67">
        <v>20</v>
      </c>
      <c r="N27" s="70" t="str">
        <f t="shared" ref="N27" ca="1" si="30">IF(K27&gt;(M27-1),"þ","ý")</f>
        <v>ý</v>
      </c>
      <c r="O27" s="44"/>
    </row>
    <row r="28" spans="1:15" x14ac:dyDescent="0.3">
      <c r="A28" s="174" t="s">
        <v>198</v>
      </c>
      <c r="B28" s="46" t="s">
        <v>114</v>
      </c>
      <c r="C28" s="46" t="s">
        <v>218</v>
      </c>
      <c r="D28" s="120" t="s">
        <v>83</v>
      </c>
      <c r="E28" s="119">
        <v>7</v>
      </c>
      <c r="F28" s="167">
        <v>5</v>
      </c>
      <c r="G28" s="118">
        <v>1</v>
      </c>
      <c r="H28" s="46">
        <v>0</v>
      </c>
      <c r="I28" s="46">
        <v>0</v>
      </c>
      <c r="J28" s="46">
        <f t="shared" ref="J28:J35" si="31">IF(D28="þ",SUM(E28,G28:I28),SUM(E28,F28,H28,I28))</f>
        <v>12</v>
      </c>
      <c r="K28" s="47">
        <f t="shared" ca="1" si="1"/>
        <v>14</v>
      </c>
      <c r="L28" s="46">
        <f t="shared" ref="L28:L35" ca="1" si="32">SUM(J28:K28)</f>
        <v>26</v>
      </c>
      <c r="M28" s="68">
        <v>19</v>
      </c>
      <c r="N28" s="69" t="str">
        <f t="shared" ref="N28:N35" ca="1" si="33">IF(K28&gt;(M28-1),"þ","ý")</f>
        <v>ý</v>
      </c>
      <c r="O28" s="46"/>
    </row>
    <row r="29" spans="1:15" x14ac:dyDescent="0.3">
      <c r="A29" s="173" t="s">
        <v>196</v>
      </c>
      <c r="B29" s="44" t="s">
        <v>209</v>
      </c>
      <c r="C29" s="44" t="s">
        <v>213</v>
      </c>
      <c r="D29" s="123" t="s">
        <v>88</v>
      </c>
      <c r="E29" s="122">
        <v>14</v>
      </c>
      <c r="F29" s="171">
        <v>3</v>
      </c>
      <c r="G29" s="121">
        <v>8</v>
      </c>
      <c r="H29" s="44">
        <v>0</v>
      </c>
      <c r="I29" s="44">
        <v>0</v>
      </c>
      <c r="J29" s="44">
        <f t="shared" si="31"/>
        <v>22</v>
      </c>
      <c r="K29" s="45">
        <f t="shared" ca="1" si="1"/>
        <v>10</v>
      </c>
      <c r="L29" s="44">
        <f t="shared" ca="1" si="32"/>
        <v>32</v>
      </c>
      <c r="M29" s="67">
        <v>20</v>
      </c>
      <c r="N29" s="70" t="str">
        <f t="shared" ca="1" si="33"/>
        <v>ý</v>
      </c>
      <c r="O29" s="44"/>
    </row>
    <row r="30" spans="1:15" x14ac:dyDescent="0.3">
      <c r="A30" s="173" t="s">
        <v>196</v>
      </c>
      <c r="B30" s="44" t="s">
        <v>210</v>
      </c>
      <c r="C30" s="44" t="s">
        <v>213</v>
      </c>
      <c r="D30" s="123" t="s">
        <v>88</v>
      </c>
      <c r="E30" s="122">
        <v>14</v>
      </c>
      <c r="F30" s="171">
        <v>3</v>
      </c>
      <c r="G30" s="121">
        <v>8</v>
      </c>
      <c r="H30" s="44">
        <v>0</v>
      </c>
      <c r="I30" s="44">
        <v>0</v>
      </c>
      <c r="J30" s="44">
        <f t="shared" si="31"/>
        <v>22</v>
      </c>
      <c r="K30" s="45">
        <f t="shared" ca="1" si="1"/>
        <v>20</v>
      </c>
      <c r="L30" s="44">
        <f t="shared" ca="1" si="32"/>
        <v>42</v>
      </c>
      <c r="M30" s="67">
        <v>20</v>
      </c>
      <c r="N30" s="70" t="str">
        <f t="shared" ca="1" si="33"/>
        <v>þ</v>
      </c>
      <c r="O30" s="44"/>
    </row>
    <row r="31" spans="1:15" x14ac:dyDescent="0.3">
      <c r="A31" s="173" t="s">
        <v>196</v>
      </c>
      <c r="B31" s="44" t="s">
        <v>211</v>
      </c>
      <c r="C31" s="44" t="s">
        <v>213</v>
      </c>
      <c r="D31" s="123" t="s">
        <v>88</v>
      </c>
      <c r="E31" s="122">
        <v>14</v>
      </c>
      <c r="F31" s="171">
        <v>3</v>
      </c>
      <c r="G31" s="121">
        <v>8</v>
      </c>
      <c r="H31" s="44">
        <v>0</v>
      </c>
      <c r="I31" s="44">
        <v>0</v>
      </c>
      <c r="J31" s="44">
        <f t="shared" si="31"/>
        <v>22</v>
      </c>
      <c r="K31" s="45">
        <f t="shared" ca="1" si="1"/>
        <v>13</v>
      </c>
      <c r="L31" s="44">
        <f t="shared" ca="1" si="32"/>
        <v>35</v>
      </c>
      <c r="M31" s="67">
        <v>20</v>
      </c>
      <c r="N31" s="70" t="str">
        <f t="shared" ca="1" si="33"/>
        <v>ý</v>
      </c>
      <c r="O31" s="44"/>
    </row>
    <row r="32" spans="1:15" x14ac:dyDescent="0.3">
      <c r="A32" s="173" t="s">
        <v>196</v>
      </c>
      <c r="B32" s="44" t="s">
        <v>212</v>
      </c>
      <c r="C32" s="44" t="s">
        <v>213</v>
      </c>
      <c r="D32" s="123" t="s">
        <v>88</v>
      </c>
      <c r="E32" s="122">
        <v>14</v>
      </c>
      <c r="F32" s="171">
        <v>3</v>
      </c>
      <c r="G32" s="121">
        <v>8</v>
      </c>
      <c r="H32" s="44">
        <v>0</v>
      </c>
      <c r="I32" s="44">
        <v>0</v>
      </c>
      <c r="J32" s="44">
        <f t="shared" si="31"/>
        <v>22</v>
      </c>
      <c r="K32" s="45">
        <f t="shared" ca="1" si="1"/>
        <v>20</v>
      </c>
      <c r="L32" s="44">
        <f t="shared" ca="1" si="32"/>
        <v>42</v>
      </c>
      <c r="M32" s="67">
        <v>20</v>
      </c>
      <c r="N32" s="70" t="str">
        <f t="shared" ca="1" si="33"/>
        <v>þ</v>
      </c>
      <c r="O32" s="44"/>
    </row>
    <row r="33" spans="1:15" x14ac:dyDescent="0.3">
      <c r="A33" s="173" t="s">
        <v>196</v>
      </c>
      <c r="B33" s="44" t="s">
        <v>120</v>
      </c>
      <c r="C33" s="44" t="s">
        <v>214</v>
      </c>
      <c r="D33" s="123" t="s">
        <v>88</v>
      </c>
      <c r="E33" s="122">
        <v>12</v>
      </c>
      <c r="F33" s="171">
        <v>3</v>
      </c>
      <c r="G33" s="121">
        <v>8</v>
      </c>
      <c r="H33" s="44">
        <v>0</v>
      </c>
      <c r="I33" s="44">
        <v>0</v>
      </c>
      <c r="J33" s="44">
        <f t="shared" ref="J33" si="34">IF(D33="þ",SUM(E33,G33:I33),SUM(E33,F33,H33,I33))</f>
        <v>20</v>
      </c>
      <c r="K33" s="45">
        <f t="shared" ca="1" si="1"/>
        <v>4</v>
      </c>
      <c r="L33" s="44">
        <f t="shared" ref="L33" ca="1" si="35">SUM(J33:K33)</f>
        <v>24</v>
      </c>
      <c r="M33" s="67">
        <v>20</v>
      </c>
      <c r="N33" s="70" t="str">
        <f t="shared" ref="N33" ca="1" si="36">IF(K33&gt;(M33-1),"þ","ý")</f>
        <v>ý</v>
      </c>
      <c r="O33" s="44"/>
    </row>
    <row r="34" spans="1:15" x14ac:dyDescent="0.3">
      <c r="A34" s="173" t="s">
        <v>196</v>
      </c>
      <c r="B34" s="44" t="s">
        <v>121</v>
      </c>
      <c r="C34" s="44" t="s">
        <v>214</v>
      </c>
      <c r="D34" s="123" t="s">
        <v>88</v>
      </c>
      <c r="E34" s="122">
        <v>12</v>
      </c>
      <c r="F34" s="171">
        <v>3</v>
      </c>
      <c r="G34" s="121">
        <v>8</v>
      </c>
      <c r="H34" s="44">
        <v>0</v>
      </c>
      <c r="I34" s="44">
        <v>0</v>
      </c>
      <c r="J34" s="44">
        <f t="shared" si="31"/>
        <v>20</v>
      </c>
      <c r="K34" s="45">
        <f t="shared" ca="1" si="1"/>
        <v>20</v>
      </c>
      <c r="L34" s="44">
        <f t="shared" ca="1" si="32"/>
        <v>40</v>
      </c>
      <c r="M34" s="67">
        <v>20</v>
      </c>
      <c r="N34" s="70" t="str">
        <f t="shared" ca="1" si="33"/>
        <v>þ</v>
      </c>
      <c r="O34" s="44"/>
    </row>
    <row r="35" spans="1:15" x14ac:dyDescent="0.3">
      <c r="A35" s="174" t="s">
        <v>196</v>
      </c>
      <c r="B35" s="46" t="s">
        <v>114</v>
      </c>
      <c r="C35" s="46" t="s">
        <v>114</v>
      </c>
      <c r="D35" s="120" t="s">
        <v>83</v>
      </c>
      <c r="E35" s="119">
        <v>14</v>
      </c>
      <c r="F35" s="167">
        <v>3</v>
      </c>
      <c r="G35" s="118">
        <v>0</v>
      </c>
      <c r="H35" s="46">
        <v>0</v>
      </c>
      <c r="I35" s="46">
        <v>0</v>
      </c>
      <c r="J35" s="46">
        <f t="shared" si="31"/>
        <v>17</v>
      </c>
      <c r="K35" s="47">
        <f t="shared" ca="1" si="1"/>
        <v>16</v>
      </c>
      <c r="L35" s="46">
        <f t="shared" ca="1" si="32"/>
        <v>33</v>
      </c>
      <c r="M35" s="68">
        <v>19</v>
      </c>
      <c r="N35" s="69" t="str">
        <f t="shared" ca="1" si="33"/>
        <v>ý</v>
      </c>
      <c r="O35" s="46"/>
    </row>
  </sheetData>
  <conditionalFormatting sqref="K2:K5 K8 K14:K16 K18:K20 K22:K24">
    <cfRule type="cellIs" dxfId="74" priority="61" operator="greaterThanOrEqual">
      <formula>M2</formula>
    </cfRule>
  </conditionalFormatting>
  <conditionalFormatting sqref="N8 N19:N20 N22:N23">
    <cfRule type="cellIs" dxfId="73" priority="60" operator="equal">
      <formula>"þ"</formula>
    </cfRule>
  </conditionalFormatting>
  <conditionalFormatting sqref="N2:N5">
    <cfRule type="cellIs" dxfId="72" priority="59" operator="equal">
      <formula>"þ"</formula>
    </cfRule>
  </conditionalFormatting>
  <conditionalFormatting sqref="D8 D19:D20">
    <cfRule type="cellIs" dxfId="71" priority="58" operator="equal">
      <formula>"þ"</formula>
    </cfRule>
  </conditionalFormatting>
  <conditionalFormatting sqref="D2:D5">
    <cfRule type="cellIs" dxfId="70" priority="57" operator="equal">
      <formula>"þ"</formula>
    </cfRule>
  </conditionalFormatting>
  <conditionalFormatting sqref="K6">
    <cfRule type="cellIs" dxfId="69" priority="56" operator="greaterThanOrEqual">
      <formula>M6</formula>
    </cfRule>
  </conditionalFormatting>
  <conditionalFormatting sqref="N6">
    <cfRule type="cellIs" dxfId="68" priority="55" operator="equal">
      <formula>"þ"</formula>
    </cfRule>
  </conditionalFormatting>
  <conditionalFormatting sqref="D6">
    <cfRule type="cellIs" dxfId="67" priority="54" operator="equal">
      <formula>"þ"</formula>
    </cfRule>
  </conditionalFormatting>
  <conditionalFormatting sqref="K9:K13">
    <cfRule type="cellIs" dxfId="66" priority="53" operator="greaterThanOrEqual">
      <formula>M9</formula>
    </cfRule>
  </conditionalFormatting>
  <conditionalFormatting sqref="N13">
    <cfRule type="cellIs" dxfId="65" priority="52" operator="equal">
      <formula>"þ"</formula>
    </cfRule>
  </conditionalFormatting>
  <conditionalFormatting sqref="N9:N12">
    <cfRule type="cellIs" dxfId="64" priority="51" operator="equal">
      <formula>"þ"</formula>
    </cfRule>
  </conditionalFormatting>
  <conditionalFormatting sqref="D13">
    <cfRule type="cellIs" dxfId="63" priority="50" operator="equal">
      <formula>"þ"</formula>
    </cfRule>
  </conditionalFormatting>
  <conditionalFormatting sqref="D9:D11">
    <cfRule type="cellIs" dxfId="62" priority="49" operator="equal">
      <formula>"þ"</formula>
    </cfRule>
  </conditionalFormatting>
  <conditionalFormatting sqref="D12">
    <cfRule type="cellIs" dxfId="61" priority="45" operator="equal">
      <formula>"þ"</formula>
    </cfRule>
  </conditionalFormatting>
  <conditionalFormatting sqref="N18">
    <cfRule type="cellIs" dxfId="60" priority="43" operator="equal">
      <formula>"þ"</formula>
    </cfRule>
  </conditionalFormatting>
  <conditionalFormatting sqref="N14:N16">
    <cfRule type="cellIs" dxfId="59" priority="42" operator="equal">
      <formula>"þ"</formula>
    </cfRule>
  </conditionalFormatting>
  <conditionalFormatting sqref="D18">
    <cfRule type="cellIs" dxfId="58" priority="41" operator="equal">
      <formula>"þ"</formula>
    </cfRule>
  </conditionalFormatting>
  <conditionalFormatting sqref="D14:D16">
    <cfRule type="cellIs" dxfId="57" priority="40" operator="equal">
      <formula>"þ"</formula>
    </cfRule>
  </conditionalFormatting>
  <conditionalFormatting sqref="N24">
    <cfRule type="cellIs" dxfId="56" priority="37" operator="equal">
      <formula>"þ"</formula>
    </cfRule>
  </conditionalFormatting>
  <conditionalFormatting sqref="D24">
    <cfRule type="cellIs" dxfId="55" priority="35" operator="equal">
      <formula>"þ"</formula>
    </cfRule>
  </conditionalFormatting>
  <conditionalFormatting sqref="D23">
    <cfRule type="cellIs" dxfId="54" priority="33" operator="equal">
      <formula>"þ"</formula>
    </cfRule>
  </conditionalFormatting>
  <conditionalFormatting sqref="K7">
    <cfRule type="cellIs" dxfId="53" priority="32" operator="greaterThanOrEqual">
      <formula>M7</formula>
    </cfRule>
  </conditionalFormatting>
  <conditionalFormatting sqref="N7">
    <cfRule type="cellIs" dxfId="52" priority="31" operator="equal">
      <formula>"þ"</formula>
    </cfRule>
  </conditionalFormatting>
  <conditionalFormatting sqref="D7">
    <cfRule type="cellIs" dxfId="51" priority="30" operator="equal">
      <formula>"þ"</formula>
    </cfRule>
  </conditionalFormatting>
  <conditionalFormatting sqref="K17">
    <cfRule type="cellIs" dxfId="50" priority="29" operator="greaterThanOrEqual">
      <formula>M17</formula>
    </cfRule>
  </conditionalFormatting>
  <conditionalFormatting sqref="N17">
    <cfRule type="cellIs" dxfId="49" priority="28" operator="equal">
      <formula>"þ"</formula>
    </cfRule>
  </conditionalFormatting>
  <conditionalFormatting sqref="D17">
    <cfRule type="cellIs" dxfId="48" priority="27" operator="equal">
      <formula>"þ"</formula>
    </cfRule>
  </conditionalFormatting>
  <conditionalFormatting sqref="K21">
    <cfRule type="cellIs" dxfId="47" priority="26" operator="greaterThanOrEqual">
      <formula>M21</formula>
    </cfRule>
  </conditionalFormatting>
  <conditionalFormatting sqref="N21">
    <cfRule type="cellIs" dxfId="46" priority="25" operator="equal">
      <formula>"þ"</formula>
    </cfRule>
  </conditionalFormatting>
  <conditionalFormatting sqref="D21">
    <cfRule type="cellIs" dxfId="45" priority="24" operator="equal">
      <formula>"þ"</formula>
    </cfRule>
  </conditionalFormatting>
  <conditionalFormatting sqref="D22">
    <cfRule type="cellIs" dxfId="44" priority="23" operator="equal">
      <formula>"þ"</formula>
    </cfRule>
  </conditionalFormatting>
  <conditionalFormatting sqref="K25:K26 K28">
    <cfRule type="cellIs" dxfId="43" priority="22" operator="greaterThanOrEqual">
      <formula>M25</formula>
    </cfRule>
  </conditionalFormatting>
  <conditionalFormatting sqref="N25:N26">
    <cfRule type="cellIs" dxfId="42" priority="21" operator="equal">
      <formula>"þ"</formula>
    </cfRule>
  </conditionalFormatting>
  <conditionalFormatting sqref="N28">
    <cfRule type="cellIs" dxfId="41" priority="20" operator="equal">
      <formula>"þ"</formula>
    </cfRule>
  </conditionalFormatting>
  <conditionalFormatting sqref="D28">
    <cfRule type="cellIs" dxfId="40" priority="19" operator="equal">
      <formula>"þ"</formula>
    </cfRule>
  </conditionalFormatting>
  <conditionalFormatting sqref="D26">
    <cfRule type="cellIs" dxfId="39" priority="18" operator="equal">
      <formula>"þ"</formula>
    </cfRule>
  </conditionalFormatting>
  <conditionalFormatting sqref="D25">
    <cfRule type="cellIs" dxfId="38" priority="17" operator="equal">
      <formula>"þ"</formula>
    </cfRule>
  </conditionalFormatting>
  <conditionalFormatting sqref="K27">
    <cfRule type="cellIs" dxfId="37" priority="16" operator="greaterThanOrEqual">
      <formula>M27</formula>
    </cfRule>
  </conditionalFormatting>
  <conditionalFormatting sqref="N27">
    <cfRule type="cellIs" dxfId="36" priority="15" operator="equal">
      <formula>"þ"</formula>
    </cfRule>
  </conditionalFormatting>
  <conditionalFormatting sqref="D27">
    <cfRule type="cellIs" dxfId="35" priority="14" operator="equal">
      <formula>"þ"</formula>
    </cfRule>
  </conditionalFormatting>
  <conditionalFormatting sqref="K29:K30 K32 K34:K35">
    <cfRule type="cellIs" dxfId="34" priority="13" operator="greaterThanOrEqual">
      <formula>M29</formula>
    </cfRule>
  </conditionalFormatting>
  <conditionalFormatting sqref="N29:N30 N32 N34">
    <cfRule type="cellIs" dxfId="33" priority="12" operator="equal">
      <formula>"þ"</formula>
    </cfRule>
  </conditionalFormatting>
  <conditionalFormatting sqref="D29:D30">
    <cfRule type="cellIs" dxfId="32" priority="11" operator="equal">
      <formula>"þ"</formula>
    </cfRule>
  </conditionalFormatting>
  <conditionalFormatting sqref="N35">
    <cfRule type="cellIs" dxfId="31" priority="10" operator="equal">
      <formula>"þ"</formula>
    </cfRule>
  </conditionalFormatting>
  <conditionalFormatting sqref="D35">
    <cfRule type="cellIs" dxfId="30" priority="9" operator="equal">
      <formula>"þ"</formula>
    </cfRule>
  </conditionalFormatting>
  <conditionalFormatting sqref="D34">
    <cfRule type="cellIs" dxfId="29" priority="8" operator="equal">
      <formula>"þ"</formula>
    </cfRule>
  </conditionalFormatting>
  <conditionalFormatting sqref="K31">
    <cfRule type="cellIs" dxfId="28" priority="7" operator="greaterThanOrEqual">
      <formula>M31</formula>
    </cfRule>
  </conditionalFormatting>
  <conditionalFormatting sqref="N31">
    <cfRule type="cellIs" dxfId="27" priority="6" operator="equal">
      <formula>"þ"</formula>
    </cfRule>
  </conditionalFormatting>
  <conditionalFormatting sqref="D31">
    <cfRule type="cellIs" dxfId="26" priority="5" operator="equal">
      <formula>"þ"</formula>
    </cfRule>
  </conditionalFormatting>
  <conditionalFormatting sqref="D32">
    <cfRule type="cellIs" dxfId="25" priority="4" operator="equal">
      <formula>"þ"</formula>
    </cfRule>
  </conditionalFormatting>
  <conditionalFormatting sqref="K33">
    <cfRule type="cellIs" dxfId="24" priority="3" operator="greaterThanOrEqual">
      <formula>M33</formula>
    </cfRule>
  </conditionalFormatting>
  <conditionalFormatting sqref="N33">
    <cfRule type="cellIs" dxfId="23" priority="2" operator="equal">
      <formula>"þ"</formula>
    </cfRule>
  </conditionalFormatting>
  <conditionalFormatting sqref="D33">
    <cfRule type="cellIs" dxfId="22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zoomScaleNormal="100" workbookViewId="0"/>
  </sheetViews>
  <sheetFormatPr defaultColWidth="4" defaultRowHeight="15.6" x14ac:dyDescent="0.3"/>
  <cols>
    <col min="1" max="1" width="10.09765625" style="18" bestFit="1" customWidth="1"/>
    <col min="2" max="2" width="11.8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0" t="s">
        <v>0</v>
      </c>
      <c r="B1" s="90" t="s">
        <v>65</v>
      </c>
      <c r="C1" s="90" t="s">
        <v>40</v>
      </c>
      <c r="D1" s="91" t="s">
        <v>3</v>
      </c>
      <c r="E1" s="90" t="s">
        <v>111</v>
      </c>
      <c r="G1" s="90" t="s">
        <v>0</v>
      </c>
      <c r="H1" s="90" t="s">
        <v>65</v>
      </c>
      <c r="I1" s="90" t="s">
        <v>40</v>
      </c>
      <c r="J1" s="91" t="s">
        <v>3</v>
      </c>
      <c r="K1" s="90" t="s">
        <v>111</v>
      </c>
    </row>
    <row r="2" spans="1:11" x14ac:dyDescent="0.3">
      <c r="A2" s="172" t="s">
        <v>123</v>
      </c>
      <c r="B2" s="5" t="s">
        <v>41</v>
      </c>
      <c r="C2" s="216">
        <f>27-3</f>
        <v>24</v>
      </c>
      <c r="D2" s="93">
        <f t="shared" ref="D2:D58" ca="1" si="0">RANDBETWEEN(1,20)</f>
        <v>17</v>
      </c>
      <c r="E2" s="92">
        <f t="shared" ref="E2:E4" ca="1" si="1">D2+C2</f>
        <v>41</v>
      </c>
      <c r="G2" s="169"/>
      <c r="H2" s="5" t="s">
        <v>41</v>
      </c>
      <c r="I2" s="92"/>
      <c r="J2" s="93">
        <f t="shared" ref="J2:J8" ca="1" si="2">RANDBETWEEN(1,20)</f>
        <v>19</v>
      </c>
      <c r="K2" s="92">
        <f t="shared" ref="K2:K4" ca="1" si="3">J2+I2</f>
        <v>19</v>
      </c>
    </row>
    <row r="3" spans="1:11" x14ac:dyDescent="0.3">
      <c r="A3" s="173" t="s">
        <v>123</v>
      </c>
      <c r="B3" s="5" t="s">
        <v>42</v>
      </c>
      <c r="C3" s="217">
        <f>24-3</f>
        <v>21</v>
      </c>
      <c r="D3" s="45">
        <f t="shared" ca="1" si="0"/>
        <v>7</v>
      </c>
      <c r="E3" s="44">
        <f t="shared" ca="1" si="1"/>
        <v>28</v>
      </c>
      <c r="G3" s="67"/>
      <c r="H3" s="5" t="s">
        <v>42</v>
      </c>
      <c r="I3" s="44"/>
      <c r="J3" s="45">
        <f t="shared" ca="1" si="2"/>
        <v>19</v>
      </c>
      <c r="K3" s="44">
        <f t="shared" ca="1" si="3"/>
        <v>19</v>
      </c>
    </row>
    <row r="4" spans="1:11" x14ac:dyDescent="0.3">
      <c r="A4" s="174" t="s">
        <v>123</v>
      </c>
      <c r="B4" s="94" t="s">
        <v>43</v>
      </c>
      <c r="C4" s="218">
        <f>20-3</f>
        <v>17</v>
      </c>
      <c r="D4" s="47">
        <f t="shared" ca="1" si="0"/>
        <v>2</v>
      </c>
      <c r="E4" s="46">
        <f t="shared" ca="1" si="1"/>
        <v>19</v>
      </c>
      <c r="G4" s="68"/>
      <c r="H4" s="94" t="s">
        <v>43</v>
      </c>
      <c r="I4" s="46"/>
      <c r="J4" s="47">
        <f t="shared" ca="1" si="2"/>
        <v>18</v>
      </c>
      <c r="K4" s="46">
        <f t="shared" ca="1" si="3"/>
        <v>18</v>
      </c>
    </row>
    <row r="5" spans="1:11" x14ac:dyDescent="0.3">
      <c r="A5" s="172" t="s">
        <v>124</v>
      </c>
      <c r="B5" s="5" t="s">
        <v>41</v>
      </c>
      <c r="C5" s="92">
        <v>3</v>
      </c>
      <c r="D5" s="93">
        <f t="shared" ca="1" si="0"/>
        <v>5</v>
      </c>
      <c r="E5" s="92">
        <f t="shared" ref="E5:E7" ca="1" si="4">D5+C5</f>
        <v>8</v>
      </c>
      <c r="G5" s="169"/>
      <c r="H5" s="5" t="s">
        <v>41</v>
      </c>
      <c r="I5" s="92"/>
      <c r="J5" s="93">
        <f t="shared" ca="1" si="2"/>
        <v>19</v>
      </c>
      <c r="K5" s="92">
        <f t="shared" ref="K5:K7" ca="1" si="5">J5+I5</f>
        <v>19</v>
      </c>
    </row>
    <row r="6" spans="1:11" x14ac:dyDescent="0.3">
      <c r="A6" s="173" t="s">
        <v>124</v>
      </c>
      <c r="B6" s="5" t="s">
        <v>42</v>
      </c>
      <c r="C6" s="44">
        <v>6</v>
      </c>
      <c r="D6" s="45">
        <f t="shared" ca="1" si="0"/>
        <v>4</v>
      </c>
      <c r="E6" s="44">
        <f t="shared" ca="1" si="4"/>
        <v>10</v>
      </c>
      <c r="G6" s="67"/>
      <c r="H6" s="5" t="s">
        <v>42</v>
      </c>
      <c r="I6" s="44"/>
      <c r="J6" s="45">
        <f t="shared" ca="1" si="2"/>
        <v>16</v>
      </c>
      <c r="K6" s="44">
        <f t="shared" ca="1" si="5"/>
        <v>16</v>
      </c>
    </row>
    <row r="7" spans="1:11" x14ac:dyDescent="0.3">
      <c r="A7" s="174" t="s">
        <v>124</v>
      </c>
      <c r="B7" s="94" t="s">
        <v>43</v>
      </c>
      <c r="C7" s="46">
        <v>4</v>
      </c>
      <c r="D7" s="47">
        <f t="shared" ca="1" si="0"/>
        <v>20</v>
      </c>
      <c r="E7" s="46">
        <f t="shared" ca="1" si="4"/>
        <v>24</v>
      </c>
      <c r="G7" s="68"/>
      <c r="H7" s="94" t="s">
        <v>43</v>
      </c>
      <c r="I7" s="46"/>
      <c r="J7" s="47">
        <f t="shared" ca="1" si="2"/>
        <v>3</v>
      </c>
      <c r="K7" s="46">
        <f t="shared" ca="1" si="5"/>
        <v>3</v>
      </c>
    </row>
    <row r="8" spans="1:11" x14ac:dyDescent="0.3">
      <c r="A8" s="172" t="s">
        <v>125</v>
      </c>
      <c r="B8" s="5" t="s">
        <v>41</v>
      </c>
      <c r="C8" s="92">
        <v>6</v>
      </c>
      <c r="D8" s="93">
        <f t="shared" ca="1" si="0"/>
        <v>8</v>
      </c>
      <c r="E8" s="92">
        <f t="shared" ref="E8:E10" ca="1" si="6">D8+C8</f>
        <v>14</v>
      </c>
      <c r="G8" s="68"/>
      <c r="H8" s="94"/>
      <c r="I8" s="46"/>
      <c r="J8" s="47">
        <f t="shared" ca="1" si="2"/>
        <v>5</v>
      </c>
      <c r="K8" s="46">
        <f t="shared" ref="K8" ca="1" si="7">J8+I8</f>
        <v>5</v>
      </c>
    </row>
    <row r="9" spans="1:11" x14ac:dyDescent="0.3">
      <c r="A9" s="173" t="s">
        <v>125</v>
      </c>
      <c r="B9" s="5" t="s">
        <v>42</v>
      </c>
      <c r="C9" s="44">
        <v>8</v>
      </c>
      <c r="D9" s="45">
        <f t="shared" ca="1" si="0"/>
        <v>16</v>
      </c>
      <c r="E9" s="44">
        <f t="shared" ca="1" si="6"/>
        <v>24</v>
      </c>
    </row>
    <row r="10" spans="1:11" x14ac:dyDescent="0.3">
      <c r="A10" s="174" t="s">
        <v>125</v>
      </c>
      <c r="B10" s="94" t="s">
        <v>43</v>
      </c>
      <c r="C10" s="46">
        <v>7</v>
      </c>
      <c r="D10" s="47">
        <f t="shared" ca="1" si="0"/>
        <v>3</v>
      </c>
      <c r="E10" s="46">
        <f t="shared" ca="1" si="6"/>
        <v>10</v>
      </c>
    </row>
    <row r="11" spans="1:11" x14ac:dyDescent="0.3">
      <c r="A11" s="172" t="s">
        <v>146</v>
      </c>
      <c r="B11" s="5" t="s">
        <v>41</v>
      </c>
      <c r="C11" s="92">
        <v>22</v>
      </c>
      <c r="D11" s="93">
        <f t="shared" ca="1" si="0"/>
        <v>20</v>
      </c>
      <c r="E11" s="92">
        <f t="shared" ref="E11:E29" ca="1" si="8">D11+C11</f>
        <v>42</v>
      </c>
    </row>
    <row r="12" spans="1:11" x14ac:dyDescent="0.3">
      <c r="A12" s="173" t="s">
        <v>146</v>
      </c>
      <c r="B12" s="5" t="s">
        <v>42</v>
      </c>
      <c r="C12" s="44">
        <v>19</v>
      </c>
      <c r="D12" s="45">
        <f t="shared" ca="1" si="0"/>
        <v>3</v>
      </c>
      <c r="E12" s="44">
        <f t="shared" ca="1" si="8"/>
        <v>22</v>
      </c>
    </row>
    <row r="13" spans="1:11" x14ac:dyDescent="0.3">
      <c r="A13" s="174" t="s">
        <v>146</v>
      </c>
      <c r="B13" s="94" t="s">
        <v>43</v>
      </c>
      <c r="C13" s="46">
        <v>9</v>
      </c>
      <c r="D13" s="47">
        <f t="shared" ca="1" si="0"/>
        <v>12</v>
      </c>
      <c r="E13" s="46">
        <f t="shared" ca="1" si="8"/>
        <v>21</v>
      </c>
    </row>
    <row r="14" spans="1:11" x14ac:dyDescent="0.3">
      <c r="A14" s="172" t="s">
        <v>176</v>
      </c>
      <c r="B14" s="5" t="s">
        <v>41</v>
      </c>
      <c r="C14" s="92">
        <v>11</v>
      </c>
      <c r="D14" s="93">
        <f t="shared" ca="1" si="0"/>
        <v>3</v>
      </c>
      <c r="E14" s="92">
        <f t="shared" ca="1" si="8"/>
        <v>14</v>
      </c>
    </row>
    <row r="15" spans="1:11" x14ac:dyDescent="0.3">
      <c r="A15" s="173" t="s">
        <v>176</v>
      </c>
      <c r="B15" s="5" t="s">
        <v>42</v>
      </c>
      <c r="C15" s="44">
        <v>14</v>
      </c>
      <c r="D15" s="45">
        <f t="shared" ca="1" si="0"/>
        <v>12</v>
      </c>
      <c r="E15" s="44">
        <f t="shared" ca="1" si="8"/>
        <v>26</v>
      </c>
    </row>
    <row r="16" spans="1:11" x14ac:dyDescent="0.3">
      <c r="A16" s="174" t="s">
        <v>176</v>
      </c>
      <c r="B16" s="94" t="s">
        <v>43</v>
      </c>
      <c r="C16" s="46">
        <v>15</v>
      </c>
      <c r="D16" s="47">
        <f t="shared" ca="1" si="0"/>
        <v>9</v>
      </c>
      <c r="E16" s="46">
        <f t="shared" ca="1" si="8"/>
        <v>24</v>
      </c>
    </row>
    <row r="17" spans="1:5" x14ac:dyDescent="0.3">
      <c r="A17" s="172" t="s">
        <v>187</v>
      </c>
      <c r="B17" s="5" t="s">
        <v>41</v>
      </c>
      <c r="C17" s="92">
        <v>11</v>
      </c>
      <c r="D17" s="93">
        <f t="shared" ca="1" si="0"/>
        <v>7</v>
      </c>
      <c r="E17" s="92">
        <f t="shared" ref="E17:E19" ca="1" si="9">D17+C17</f>
        <v>18</v>
      </c>
    </row>
    <row r="18" spans="1:5" x14ac:dyDescent="0.3">
      <c r="A18" s="173" t="s">
        <v>187</v>
      </c>
      <c r="B18" s="5" t="s">
        <v>42</v>
      </c>
      <c r="C18" s="44">
        <v>6</v>
      </c>
      <c r="D18" s="45">
        <f t="shared" ca="1" si="0"/>
        <v>8</v>
      </c>
      <c r="E18" s="44">
        <f t="shared" ca="1" si="9"/>
        <v>14</v>
      </c>
    </row>
    <row r="19" spans="1:5" x14ac:dyDescent="0.3">
      <c r="A19" s="174" t="s">
        <v>187</v>
      </c>
      <c r="B19" s="94" t="s">
        <v>43</v>
      </c>
      <c r="C19" s="46">
        <v>7</v>
      </c>
      <c r="D19" s="47">
        <f t="shared" ca="1" si="0"/>
        <v>10</v>
      </c>
      <c r="E19" s="46">
        <f t="shared" ca="1" si="9"/>
        <v>17</v>
      </c>
    </row>
    <row r="20" spans="1:5" x14ac:dyDescent="0.3">
      <c r="A20" s="172" t="s">
        <v>196</v>
      </c>
      <c r="B20" s="5" t="s">
        <v>41</v>
      </c>
      <c r="C20" s="92">
        <v>13</v>
      </c>
      <c r="D20" s="93">
        <f t="shared" ca="1" si="0"/>
        <v>13</v>
      </c>
      <c r="E20" s="92">
        <f t="shared" ref="E20:E22" ca="1" si="10">D20+C20</f>
        <v>26</v>
      </c>
    </row>
    <row r="21" spans="1:5" x14ac:dyDescent="0.3">
      <c r="A21" s="173" t="s">
        <v>196</v>
      </c>
      <c r="B21" s="5" t="s">
        <v>42</v>
      </c>
      <c r="C21" s="44">
        <v>17</v>
      </c>
      <c r="D21" s="45">
        <f t="shared" ca="1" si="0"/>
        <v>3</v>
      </c>
      <c r="E21" s="44">
        <f t="shared" ca="1" si="10"/>
        <v>20</v>
      </c>
    </row>
    <row r="22" spans="1:5" x14ac:dyDescent="0.3">
      <c r="A22" s="174" t="s">
        <v>196</v>
      </c>
      <c r="B22" s="94" t="s">
        <v>43</v>
      </c>
      <c r="C22" s="46">
        <v>14</v>
      </c>
      <c r="D22" s="47">
        <f t="shared" ca="1" si="0"/>
        <v>3</v>
      </c>
      <c r="E22" s="46">
        <f t="shared" ca="1" si="10"/>
        <v>17</v>
      </c>
    </row>
    <row r="23" spans="1:5" x14ac:dyDescent="0.3">
      <c r="A23" s="172" t="s">
        <v>198</v>
      </c>
      <c r="B23" s="5" t="s">
        <v>41</v>
      </c>
      <c r="C23" s="92">
        <v>10</v>
      </c>
      <c r="D23" s="93">
        <f t="shared" ca="1" si="0"/>
        <v>20</v>
      </c>
      <c r="E23" s="92">
        <f t="shared" ref="E23:E25" ca="1" si="11">D23+C23</f>
        <v>30</v>
      </c>
    </row>
    <row r="24" spans="1:5" x14ac:dyDescent="0.3">
      <c r="A24" s="173" t="s">
        <v>198</v>
      </c>
      <c r="B24" s="5" t="s">
        <v>42</v>
      </c>
      <c r="C24" s="44">
        <v>6</v>
      </c>
      <c r="D24" s="45">
        <f t="shared" ca="1" si="0"/>
        <v>16</v>
      </c>
      <c r="E24" s="44">
        <f t="shared" ca="1" si="11"/>
        <v>22</v>
      </c>
    </row>
    <row r="25" spans="1:5" x14ac:dyDescent="0.3">
      <c r="A25" s="174" t="s">
        <v>198</v>
      </c>
      <c r="B25" s="94" t="s">
        <v>43</v>
      </c>
      <c r="C25" s="46">
        <v>6</v>
      </c>
      <c r="D25" s="47">
        <f t="shared" ca="1" si="0"/>
        <v>3</v>
      </c>
      <c r="E25" s="46">
        <f t="shared" ca="1" si="11"/>
        <v>9</v>
      </c>
    </row>
    <row r="26" spans="1:5" x14ac:dyDescent="0.3">
      <c r="A26" s="174" t="s">
        <v>123</v>
      </c>
      <c r="B26" s="94" t="s">
        <v>181</v>
      </c>
      <c r="C26" s="218">
        <f>42-2</f>
        <v>40</v>
      </c>
      <c r="D26" s="47">
        <f t="shared" ca="1" si="0"/>
        <v>12</v>
      </c>
      <c r="E26" s="46">
        <f t="shared" ca="1" si="8"/>
        <v>52</v>
      </c>
    </row>
    <row r="27" spans="1:5" x14ac:dyDescent="0.3">
      <c r="A27" s="172" t="s">
        <v>182</v>
      </c>
      <c r="B27" s="5" t="s">
        <v>41</v>
      </c>
      <c r="C27" s="92">
        <v>0</v>
      </c>
      <c r="D27" s="93">
        <f t="shared" ca="1" si="0"/>
        <v>17</v>
      </c>
      <c r="E27" s="92">
        <f t="shared" ca="1" si="8"/>
        <v>17</v>
      </c>
    </row>
    <row r="28" spans="1:5" x14ac:dyDescent="0.3">
      <c r="A28" s="173" t="s">
        <v>182</v>
      </c>
      <c r="B28" s="5" t="s">
        <v>42</v>
      </c>
      <c r="C28" s="44">
        <v>0</v>
      </c>
      <c r="D28" s="45">
        <f t="shared" ca="1" si="0"/>
        <v>5</v>
      </c>
      <c r="E28" s="44">
        <f t="shared" ca="1" si="8"/>
        <v>5</v>
      </c>
    </row>
    <row r="29" spans="1:5" x14ac:dyDescent="0.3">
      <c r="A29" s="174" t="s">
        <v>182</v>
      </c>
      <c r="B29" s="94" t="s">
        <v>43</v>
      </c>
      <c r="C29" s="46">
        <v>0</v>
      </c>
      <c r="D29" s="47">
        <f t="shared" ca="1" si="0"/>
        <v>17</v>
      </c>
      <c r="E29" s="46">
        <f t="shared" ca="1" si="8"/>
        <v>17</v>
      </c>
    </row>
    <row r="30" spans="1:5" x14ac:dyDescent="0.3">
      <c r="A30" s="172" t="s">
        <v>182</v>
      </c>
      <c r="B30" s="5" t="s">
        <v>41</v>
      </c>
      <c r="C30" s="92">
        <v>0</v>
      </c>
      <c r="D30" s="93">
        <f t="shared" ca="1" si="0"/>
        <v>2</v>
      </c>
      <c r="E30" s="92">
        <f t="shared" ref="E30:E58" ca="1" si="12">D30+C30</f>
        <v>2</v>
      </c>
    </row>
    <row r="31" spans="1:5" x14ac:dyDescent="0.3">
      <c r="A31" s="172" t="s">
        <v>182</v>
      </c>
      <c r="B31" s="5" t="s">
        <v>41</v>
      </c>
      <c r="C31" s="92">
        <v>0</v>
      </c>
      <c r="D31" s="93">
        <f t="shared" ca="1" si="0"/>
        <v>9</v>
      </c>
      <c r="E31" s="92">
        <f t="shared" ca="1" si="12"/>
        <v>9</v>
      </c>
    </row>
    <row r="32" spans="1:5" x14ac:dyDescent="0.3">
      <c r="A32" s="172" t="s">
        <v>182</v>
      </c>
      <c r="B32" s="5" t="s">
        <v>41</v>
      </c>
      <c r="C32" s="92">
        <v>0</v>
      </c>
      <c r="D32" s="93">
        <f t="shared" ca="1" si="0"/>
        <v>13</v>
      </c>
      <c r="E32" s="92">
        <f t="shared" ca="1" si="12"/>
        <v>13</v>
      </c>
    </row>
    <row r="33" spans="1:5" x14ac:dyDescent="0.3">
      <c r="A33" s="172" t="s">
        <v>182</v>
      </c>
      <c r="B33" s="5" t="s">
        <v>41</v>
      </c>
      <c r="C33" s="92">
        <v>0</v>
      </c>
      <c r="D33" s="93">
        <f t="shared" ca="1" si="0"/>
        <v>10</v>
      </c>
      <c r="E33" s="92">
        <f t="shared" ca="1" si="12"/>
        <v>10</v>
      </c>
    </row>
    <row r="34" spans="1:5" x14ac:dyDescent="0.3">
      <c r="A34" s="172" t="s">
        <v>182</v>
      </c>
      <c r="B34" s="5" t="s">
        <v>41</v>
      </c>
      <c r="C34" s="92">
        <v>0</v>
      </c>
      <c r="D34" s="93">
        <f t="shared" ca="1" si="0"/>
        <v>13</v>
      </c>
      <c r="E34" s="92">
        <f t="shared" ca="1" si="12"/>
        <v>13</v>
      </c>
    </row>
    <row r="35" spans="1:5" x14ac:dyDescent="0.3">
      <c r="A35" s="172" t="s">
        <v>182</v>
      </c>
      <c r="B35" s="5" t="s">
        <v>41</v>
      </c>
      <c r="C35" s="92">
        <v>0</v>
      </c>
      <c r="D35" s="93">
        <f t="shared" ca="1" si="0"/>
        <v>14</v>
      </c>
      <c r="E35" s="92">
        <f t="shared" ca="1" si="12"/>
        <v>14</v>
      </c>
    </row>
    <row r="36" spans="1:5" x14ac:dyDescent="0.3">
      <c r="A36" s="172" t="s">
        <v>182</v>
      </c>
      <c r="B36" s="5" t="s">
        <v>41</v>
      </c>
      <c r="C36" s="92">
        <v>0</v>
      </c>
      <c r="D36" s="93">
        <f t="shared" ca="1" si="0"/>
        <v>2</v>
      </c>
      <c r="E36" s="92">
        <f t="shared" ca="1" si="12"/>
        <v>2</v>
      </c>
    </row>
    <row r="37" spans="1:5" x14ac:dyDescent="0.3">
      <c r="A37" s="172" t="s">
        <v>182</v>
      </c>
      <c r="B37" s="5" t="s">
        <v>41</v>
      </c>
      <c r="C37" s="92">
        <v>0</v>
      </c>
      <c r="D37" s="93">
        <f t="shared" ca="1" si="0"/>
        <v>12</v>
      </c>
      <c r="E37" s="92">
        <f t="shared" ca="1" si="12"/>
        <v>12</v>
      </c>
    </row>
    <row r="38" spans="1:5" x14ac:dyDescent="0.3">
      <c r="A38" s="172" t="s">
        <v>182</v>
      </c>
      <c r="B38" s="5" t="s">
        <v>41</v>
      </c>
      <c r="C38" s="92">
        <v>0</v>
      </c>
      <c r="D38" s="93">
        <f t="shared" ca="1" si="0"/>
        <v>15</v>
      </c>
      <c r="E38" s="92">
        <f t="shared" ca="1" si="12"/>
        <v>15</v>
      </c>
    </row>
    <row r="39" spans="1:5" x14ac:dyDescent="0.3">
      <c r="A39" s="172" t="s">
        <v>182</v>
      </c>
      <c r="B39" s="5" t="s">
        <v>41</v>
      </c>
      <c r="C39" s="92">
        <v>0</v>
      </c>
      <c r="D39" s="93">
        <f t="shared" ca="1" si="0"/>
        <v>13</v>
      </c>
      <c r="E39" s="92">
        <f t="shared" ca="1" si="12"/>
        <v>13</v>
      </c>
    </row>
    <row r="40" spans="1:5" x14ac:dyDescent="0.3">
      <c r="A40" s="172" t="s">
        <v>182</v>
      </c>
      <c r="B40" s="5" t="s">
        <v>41</v>
      </c>
      <c r="C40" s="92">
        <v>0</v>
      </c>
      <c r="D40" s="93">
        <f t="shared" ca="1" si="0"/>
        <v>4</v>
      </c>
      <c r="E40" s="92">
        <f t="shared" ca="1" si="12"/>
        <v>4</v>
      </c>
    </row>
    <row r="41" spans="1:5" x14ac:dyDescent="0.3">
      <c r="A41" s="172" t="s">
        <v>182</v>
      </c>
      <c r="B41" s="5" t="s">
        <v>41</v>
      </c>
      <c r="C41" s="92">
        <v>0</v>
      </c>
      <c r="D41" s="93">
        <f t="shared" ca="1" si="0"/>
        <v>12</v>
      </c>
      <c r="E41" s="92">
        <f t="shared" ca="1" si="12"/>
        <v>12</v>
      </c>
    </row>
    <row r="42" spans="1:5" x14ac:dyDescent="0.3">
      <c r="A42" s="172" t="s">
        <v>182</v>
      </c>
      <c r="B42" s="5" t="s">
        <v>41</v>
      </c>
      <c r="C42" s="92">
        <v>0</v>
      </c>
      <c r="D42" s="93">
        <f t="shared" ca="1" si="0"/>
        <v>8</v>
      </c>
      <c r="E42" s="92">
        <f t="shared" ca="1" si="12"/>
        <v>8</v>
      </c>
    </row>
    <row r="43" spans="1:5" x14ac:dyDescent="0.3">
      <c r="A43" s="172" t="s">
        <v>182</v>
      </c>
      <c r="B43" s="5" t="s">
        <v>41</v>
      </c>
      <c r="C43" s="92">
        <v>0</v>
      </c>
      <c r="D43" s="93">
        <f t="shared" ca="1" si="0"/>
        <v>4</v>
      </c>
      <c r="E43" s="92">
        <f t="shared" ca="1" si="12"/>
        <v>4</v>
      </c>
    </row>
    <row r="44" spans="1:5" x14ac:dyDescent="0.3">
      <c r="A44" s="172" t="s">
        <v>182</v>
      </c>
      <c r="B44" s="5" t="s">
        <v>41</v>
      </c>
      <c r="C44" s="92">
        <v>0</v>
      </c>
      <c r="D44" s="93">
        <f t="shared" ca="1" si="0"/>
        <v>17</v>
      </c>
      <c r="E44" s="92">
        <f t="shared" ca="1" si="12"/>
        <v>17</v>
      </c>
    </row>
    <row r="45" spans="1:5" x14ac:dyDescent="0.3">
      <c r="A45" s="172" t="s">
        <v>182</v>
      </c>
      <c r="B45" s="5" t="s">
        <v>41</v>
      </c>
      <c r="C45" s="92">
        <v>0</v>
      </c>
      <c r="D45" s="93">
        <f t="shared" ca="1" si="0"/>
        <v>13</v>
      </c>
      <c r="E45" s="92">
        <f t="shared" ca="1" si="12"/>
        <v>13</v>
      </c>
    </row>
    <row r="46" spans="1:5" x14ac:dyDescent="0.3">
      <c r="A46" s="172" t="s">
        <v>182</v>
      </c>
      <c r="B46" s="5" t="s">
        <v>41</v>
      </c>
      <c r="C46" s="92">
        <v>0</v>
      </c>
      <c r="D46" s="93">
        <f t="shared" ca="1" si="0"/>
        <v>11</v>
      </c>
      <c r="E46" s="92">
        <f t="shared" ca="1" si="12"/>
        <v>11</v>
      </c>
    </row>
    <row r="47" spans="1:5" x14ac:dyDescent="0.3">
      <c r="A47" s="172" t="s">
        <v>182</v>
      </c>
      <c r="B47" s="5" t="s">
        <v>41</v>
      </c>
      <c r="C47" s="92">
        <v>0</v>
      </c>
      <c r="D47" s="93">
        <f t="shared" ca="1" si="0"/>
        <v>9</v>
      </c>
      <c r="E47" s="92">
        <f t="shared" ca="1" si="12"/>
        <v>9</v>
      </c>
    </row>
    <row r="48" spans="1:5" x14ac:dyDescent="0.3">
      <c r="A48" s="172" t="s">
        <v>182</v>
      </c>
      <c r="B48" s="5" t="s">
        <v>41</v>
      </c>
      <c r="C48" s="92">
        <v>0</v>
      </c>
      <c r="D48" s="93">
        <f t="shared" ca="1" si="0"/>
        <v>5</v>
      </c>
      <c r="E48" s="92">
        <f t="shared" ca="1" si="12"/>
        <v>5</v>
      </c>
    </row>
    <row r="49" spans="1:5" x14ac:dyDescent="0.3">
      <c r="A49" s="172" t="s">
        <v>182</v>
      </c>
      <c r="B49" s="5" t="s">
        <v>41</v>
      </c>
      <c r="C49" s="92">
        <v>0</v>
      </c>
      <c r="D49" s="93">
        <f t="shared" ca="1" si="0"/>
        <v>6</v>
      </c>
      <c r="E49" s="92">
        <f t="shared" ca="1" si="12"/>
        <v>6</v>
      </c>
    </row>
    <row r="50" spans="1:5" x14ac:dyDescent="0.3">
      <c r="A50" s="172" t="s">
        <v>182</v>
      </c>
      <c r="B50" s="5" t="s">
        <v>41</v>
      </c>
      <c r="C50" s="92">
        <v>0</v>
      </c>
      <c r="D50" s="93">
        <f t="shared" ca="1" si="0"/>
        <v>11</v>
      </c>
      <c r="E50" s="92">
        <f t="shared" ca="1" si="12"/>
        <v>11</v>
      </c>
    </row>
    <row r="51" spans="1:5" x14ac:dyDescent="0.3">
      <c r="A51" s="172" t="s">
        <v>182</v>
      </c>
      <c r="B51" s="5" t="s">
        <v>41</v>
      </c>
      <c r="C51" s="92">
        <v>0</v>
      </c>
      <c r="D51" s="93">
        <f t="shared" ca="1" si="0"/>
        <v>18</v>
      </c>
      <c r="E51" s="92">
        <f t="shared" ca="1" si="12"/>
        <v>18</v>
      </c>
    </row>
    <row r="52" spans="1:5" x14ac:dyDescent="0.3">
      <c r="A52" s="172" t="s">
        <v>182</v>
      </c>
      <c r="B52" s="5" t="s">
        <v>41</v>
      </c>
      <c r="C52" s="92">
        <v>0</v>
      </c>
      <c r="D52" s="93">
        <f t="shared" ca="1" si="0"/>
        <v>4</v>
      </c>
      <c r="E52" s="92">
        <f t="shared" ca="1" si="12"/>
        <v>4</v>
      </c>
    </row>
    <row r="53" spans="1:5" x14ac:dyDescent="0.3">
      <c r="A53" s="172" t="s">
        <v>182</v>
      </c>
      <c r="B53" s="5" t="s">
        <v>41</v>
      </c>
      <c r="C53" s="92">
        <v>0</v>
      </c>
      <c r="D53" s="93">
        <f t="shared" ca="1" si="0"/>
        <v>20</v>
      </c>
      <c r="E53" s="92">
        <f t="shared" ca="1" si="12"/>
        <v>20</v>
      </c>
    </row>
    <row r="54" spans="1:5" x14ac:dyDescent="0.3">
      <c r="A54" s="172" t="s">
        <v>182</v>
      </c>
      <c r="B54" s="5" t="s">
        <v>41</v>
      </c>
      <c r="C54" s="92">
        <v>0</v>
      </c>
      <c r="D54" s="93">
        <f t="shared" ca="1" si="0"/>
        <v>12</v>
      </c>
      <c r="E54" s="92">
        <f t="shared" ca="1" si="12"/>
        <v>12</v>
      </c>
    </row>
    <row r="55" spans="1:5" x14ac:dyDescent="0.3">
      <c r="A55" s="172" t="s">
        <v>182</v>
      </c>
      <c r="B55" s="5" t="s">
        <v>41</v>
      </c>
      <c r="C55" s="92">
        <v>0</v>
      </c>
      <c r="D55" s="93">
        <f t="shared" ca="1" si="0"/>
        <v>8</v>
      </c>
      <c r="E55" s="92">
        <f t="shared" ca="1" si="12"/>
        <v>8</v>
      </c>
    </row>
    <row r="56" spans="1:5" x14ac:dyDescent="0.3">
      <c r="A56" s="172" t="s">
        <v>182</v>
      </c>
      <c r="B56" s="5" t="s">
        <v>41</v>
      </c>
      <c r="C56" s="92">
        <v>0</v>
      </c>
      <c r="D56" s="93">
        <f t="shared" ca="1" si="0"/>
        <v>14</v>
      </c>
      <c r="E56" s="92">
        <f t="shared" ca="1" si="12"/>
        <v>14</v>
      </c>
    </row>
    <row r="57" spans="1:5" x14ac:dyDescent="0.3">
      <c r="A57" s="172" t="s">
        <v>182</v>
      </c>
      <c r="B57" s="5" t="s">
        <v>41</v>
      </c>
      <c r="C57" s="92">
        <v>0</v>
      </c>
      <c r="D57" s="93">
        <f t="shared" ca="1" si="0"/>
        <v>4</v>
      </c>
      <c r="E57" s="92">
        <f t="shared" ca="1" si="12"/>
        <v>4</v>
      </c>
    </row>
    <row r="58" spans="1:5" x14ac:dyDescent="0.3">
      <c r="A58" s="172" t="s">
        <v>182</v>
      </c>
      <c r="B58" s="5" t="s">
        <v>41</v>
      </c>
      <c r="C58" s="92">
        <v>0</v>
      </c>
      <c r="D58" s="93">
        <f t="shared" ca="1" si="0"/>
        <v>7</v>
      </c>
      <c r="E58" s="92">
        <f t="shared" ca="1" si="12"/>
        <v>7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2.19921875" style="210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4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206" t="s">
        <v>0</v>
      </c>
      <c r="B1" s="49" t="s">
        <v>45</v>
      </c>
      <c r="C1" s="50" t="s">
        <v>44</v>
      </c>
      <c r="D1" s="51" t="s">
        <v>46</v>
      </c>
      <c r="E1" s="42" t="s">
        <v>67</v>
      </c>
      <c r="F1" s="40" t="s">
        <v>47</v>
      </c>
      <c r="G1" s="41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2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0" t="s">
        <v>57</v>
      </c>
      <c r="V1" s="31" t="s">
        <v>58</v>
      </c>
      <c r="W1" s="34" t="s">
        <v>59</v>
      </c>
      <c r="X1" s="53" t="s">
        <v>71</v>
      </c>
      <c r="Y1" s="35" t="s">
        <v>60</v>
      </c>
      <c r="Z1" s="33" t="s">
        <v>61</v>
      </c>
      <c r="AA1" s="31" t="s">
        <v>62</v>
      </c>
      <c r="AB1" s="32" t="s">
        <v>63</v>
      </c>
      <c r="AD1" s="166" t="s">
        <v>184</v>
      </c>
    </row>
    <row r="2" spans="1:30" ht="21" thickTop="1" x14ac:dyDescent="0.3">
      <c r="A2" s="208" t="s">
        <v>215</v>
      </c>
      <c r="B2" s="220">
        <f>12+1+2</f>
        <v>15</v>
      </c>
      <c r="C2" s="117">
        <f>D2-4</f>
        <v>26</v>
      </c>
      <c r="D2" s="185">
        <f>29+1</f>
        <v>30</v>
      </c>
      <c r="E2" s="100">
        <v>0</v>
      </c>
      <c r="F2" s="101" t="s">
        <v>64</v>
      </c>
      <c r="G2" s="102">
        <v>0</v>
      </c>
      <c r="H2" s="149">
        <v>19</v>
      </c>
      <c r="I2" s="104"/>
      <c r="J2" s="105"/>
      <c r="K2" s="145"/>
      <c r="L2" s="106">
        <v>1</v>
      </c>
      <c r="M2" s="107"/>
      <c r="N2" s="108"/>
      <c r="O2" s="109">
        <v>5</v>
      </c>
      <c r="P2" s="110"/>
      <c r="Q2" s="161" t="s">
        <v>101</v>
      </c>
      <c r="R2" s="111"/>
      <c r="S2" s="112"/>
      <c r="T2" s="113"/>
      <c r="U2" s="96"/>
      <c r="V2" s="97">
        <f t="shared" ref="V2:V4" si="0">SUM(H2:U2)</f>
        <v>25</v>
      </c>
      <c r="W2" s="114"/>
      <c r="X2" s="115">
        <v>22</v>
      </c>
      <c r="Y2" s="116"/>
      <c r="Z2" s="98">
        <v>99</v>
      </c>
      <c r="AA2" s="57">
        <f t="shared" ref="AA2:AA3" si="1">SUM(Y2:Z2)-(V2+W2)</f>
        <v>74</v>
      </c>
      <c r="AB2" s="144">
        <f t="shared" ref="AB2:AB3" si="2">SMALL(Z2:AA2,1)+X2</f>
        <v>96</v>
      </c>
      <c r="AD2" s="170"/>
    </row>
    <row r="3" spans="1:30" ht="22.8" x14ac:dyDescent="0.3">
      <c r="A3" s="207" t="s">
        <v>157</v>
      </c>
      <c r="B3" s="220">
        <f>12+1+2</f>
        <v>15</v>
      </c>
      <c r="C3" s="184">
        <f>D3-4</f>
        <v>28</v>
      </c>
      <c r="D3" s="185">
        <f>25+4+1+2</f>
        <v>32</v>
      </c>
      <c r="E3" s="100">
        <v>0</v>
      </c>
      <c r="F3" s="101" t="s">
        <v>64</v>
      </c>
      <c r="G3" s="102">
        <v>0</v>
      </c>
      <c r="H3" s="149">
        <v>29</v>
      </c>
      <c r="I3" s="150"/>
      <c r="J3" s="105"/>
      <c r="K3" s="145">
        <v>1</v>
      </c>
      <c r="L3" s="106">
        <v>1</v>
      </c>
      <c r="M3" s="151"/>
      <c r="N3" s="152"/>
      <c r="O3" s="153"/>
      <c r="P3" s="179" t="s">
        <v>101</v>
      </c>
      <c r="Q3" s="161" t="s">
        <v>101</v>
      </c>
      <c r="R3" s="155"/>
      <c r="S3" s="156"/>
      <c r="T3" s="157"/>
      <c r="U3" s="96"/>
      <c r="V3" s="97">
        <f t="shared" si="0"/>
        <v>31</v>
      </c>
      <c r="W3" s="158"/>
      <c r="X3" s="159">
        <v>19</v>
      </c>
      <c r="Y3" s="160"/>
      <c r="Z3" s="98">
        <v>99</v>
      </c>
      <c r="AA3" s="57">
        <f t="shared" si="1"/>
        <v>68</v>
      </c>
      <c r="AB3" s="144">
        <f t="shared" si="2"/>
        <v>87</v>
      </c>
      <c r="AD3" s="170"/>
    </row>
    <row r="4" spans="1:30" x14ac:dyDescent="0.3">
      <c r="A4" s="208" t="s">
        <v>159</v>
      </c>
      <c r="B4" s="220">
        <f>17+1+2</f>
        <v>20</v>
      </c>
      <c r="C4" s="117">
        <f>D4-8</f>
        <v>24</v>
      </c>
      <c r="D4" s="185">
        <f>29+1+2</f>
        <v>32</v>
      </c>
      <c r="E4" s="100">
        <v>0</v>
      </c>
      <c r="F4" s="101" t="s">
        <v>64</v>
      </c>
      <c r="G4" s="102">
        <v>0</v>
      </c>
      <c r="H4" s="149">
        <v>10</v>
      </c>
      <c r="I4" s="150"/>
      <c r="J4" s="105">
        <v>6</v>
      </c>
      <c r="K4" s="145"/>
      <c r="L4" s="106">
        <v>1</v>
      </c>
      <c r="M4" s="151"/>
      <c r="N4" s="152"/>
      <c r="O4" s="153"/>
      <c r="P4" s="154"/>
      <c r="Q4" s="161" t="s">
        <v>101</v>
      </c>
      <c r="R4" s="155"/>
      <c r="S4" s="156"/>
      <c r="T4" s="157">
        <v>4</v>
      </c>
      <c r="U4" s="96"/>
      <c r="V4" s="97">
        <f t="shared" si="0"/>
        <v>21</v>
      </c>
      <c r="W4" s="158"/>
      <c r="X4" s="159">
        <v>24</v>
      </c>
      <c r="Y4" s="160"/>
      <c r="Z4" s="98">
        <v>99</v>
      </c>
      <c r="AA4" s="57">
        <f t="shared" ref="AA4:AA5" si="3">SUM(Y4:Z4)-(V4+W4)</f>
        <v>78</v>
      </c>
      <c r="AB4" s="144">
        <f t="shared" ref="AB4:AB5" si="4">SMALL(Z4:AA4,1)+X4</f>
        <v>102</v>
      </c>
      <c r="AD4" s="170"/>
    </row>
    <row r="5" spans="1:30" x14ac:dyDescent="0.3">
      <c r="A5" s="208" t="s">
        <v>201</v>
      </c>
      <c r="B5" s="220">
        <f>12+1+2+4</f>
        <v>19</v>
      </c>
      <c r="C5" s="184">
        <f>28+5+1+2+4</f>
        <v>40</v>
      </c>
      <c r="D5" s="185">
        <f>32+5+1+2+4</f>
        <v>44</v>
      </c>
      <c r="E5" s="100">
        <v>0</v>
      </c>
      <c r="F5" s="147" t="s">
        <v>64</v>
      </c>
      <c r="G5" s="148">
        <v>0</v>
      </c>
      <c r="H5" s="149">
        <v>103</v>
      </c>
      <c r="I5" s="150"/>
      <c r="J5" s="105"/>
      <c r="K5" s="145"/>
      <c r="L5" s="106">
        <v>2</v>
      </c>
      <c r="M5" s="151"/>
      <c r="N5" s="152"/>
      <c r="O5" s="153"/>
      <c r="P5" s="154"/>
      <c r="Q5" s="161" t="s">
        <v>101</v>
      </c>
      <c r="R5" s="155"/>
      <c r="S5" s="156"/>
      <c r="T5" s="157"/>
      <c r="U5" s="96"/>
      <c r="V5" s="97">
        <f t="shared" ref="V5" si="5">SUM(H5:U5)</f>
        <v>105</v>
      </c>
      <c r="W5" s="158"/>
      <c r="X5" s="159">
        <v>26</v>
      </c>
      <c r="Y5" s="160">
        <v>79</v>
      </c>
      <c r="Z5" s="98">
        <v>179</v>
      </c>
      <c r="AA5" s="57">
        <f t="shared" si="3"/>
        <v>153</v>
      </c>
      <c r="AB5" s="144">
        <f t="shared" si="4"/>
        <v>179</v>
      </c>
      <c r="AD5" s="221">
        <f>120-6</f>
        <v>114</v>
      </c>
    </row>
    <row r="6" spans="1:30" x14ac:dyDescent="0.3">
      <c r="A6" s="209" t="s">
        <v>123</v>
      </c>
      <c r="B6" s="95">
        <v>12</v>
      </c>
      <c r="C6" s="117">
        <v>36</v>
      </c>
      <c r="D6" s="99">
        <v>37</v>
      </c>
      <c r="E6" s="100">
        <v>33</v>
      </c>
      <c r="F6" s="147" t="s">
        <v>136</v>
      </c>
      <c r="G6" s="148">
        <v>20</v>
      </c>
      <c r="H6" s="103">
        <v>210</v>
      </c>
      <c r="I6" s="104">
        <v>128</v>
      </c>
      <c r="J6" s="204" t="s">
        <v>122</v>
      </c>
      <c r="K6" s="205" t="s">
        <v>122</v>
      </c>
      <c r="L6" s="212" t="s">
        <v>101</v>
      </c>
      <c r="M6" s="203" t="s">
        <v>101</v>
      </c>
      <c r="N6" s="152"/>
      <c r="O6" s="202" t="s">
        <v>101</v>
      </c>
      <c r="P6" s="154"/>
      <c r="Q6" s="161" t="s">
        <v>101</v>
      </c>
      <c r="R6" s="111"/>
      <c r="S6" s="112">
        <v>48</v>
      </c>
      <c r="T6" s="113">
        <v>26</v>
      </c>
      <c r="U6" s="96"/>
      <c r="V6" s="97">
        <f t="shared" ref="V6:V12" si="6">SUM(H6:U6)</f>
        <v>412</v>
      </c>
      <c r="W6" s="114">
        <v>100</v>
      </c>
      <c r="X6" s="115"/>
      <c r="Y6" s="116">
        <v>210</v>
      </c>
      <c r="Z6" s="98">
        <v>345</v>
      </c>
      <c r="AA6" s="57">
        <f t="shared" ref="AA6:AA12" si="7">SUM(Y6:Z6)-(V6+W6)</f>
        <v>43</v>
      </c>
      <c r="AB6" s="144">
        <f t="shared" ref="AB6:AB12" si="8">SMALL(Z6:AA6,1)+X6</f>
        <v>43</v>
      </c>
      <c r="AD6" s="143"/>
    </row>
    <row r="7" spans="1:30" x14ac:dyDescent="0.3">
      <c r="A7" s="209" t="s">
        <v>185</v>
      </c>
      <c r="B7" s="95">
        <v>0</v>
      </c>
      <c r="C7" s="117">
        <v>45</v>
      </c>
      <c r="D7" s="99">
        <v>45</v>
      </c>
      <c r="E7" s="100">
        <v>35</v>
      </c>
      <c r="F7" s="147" t="s">
        <v>186</v>
      </c>
      <c r="G7" s="148">
        <v>20</v>
      </c>
      <c r="H7" s="103">
        <v>380</v>
      </c>
      <c r="I7" s="104"/>
      <c r="J7" s="204">
        <v>85</v>
      </c>
      <c r="K7" s="205">
        <v>40</v>
      </c>
      <c r="L7" s="212" t="s">
        <v>101</v>
      </c>
      <c r="M7" s="203" t="s">
        <v>101</v>
      </c>
      <c r="N7" s="152"/>
      <c r="O7" s="202" t="s">
        <v>101</v>
      </c>
      <c r="P7" s="154">
        <v>22</v>
      </c>
      <c r="Q7" s="161"/>
      <c r="R7" s="111"/>
      <c r="S7" s="112"/>
      <c r="T7" s="113">
        <v>26</v>
      </c>
      <c r="U7" s="96"/>
      <c r="V7" s="97">
        <f t="shared" ref="V7" si="9">SUM(H7:U7)</f>
        <v>553</v>
      </c>
      <c r="W7" s="114"/>
      <c r="X7" s="115"/>
      <c r="Y7" s="116"/>
      <c r="Z7" s="98">
        <v>500</v>
      </c>
      <c r="AA7" s="57">
        <f t="shared" ref="AA7" si="10">SUM(Y7:Z7)-(V7+W7)</f>
        <v>-53</v>
      </c>
      <c r="AB7" s="144">
        <f t="shared" ref="AB7" si="11">SMALL(Z7:AA7,1)+X7</f>
        <v>-53</v>
      </c>
      <c r="AD7" s="143"/>
    </row>
    <row r="8" spans="1:30" x14ac:dyDescent="0.3">
      <c r="A8" s="209" t="s">
        <v>147</v>
      </c>
      <c r="B8" s="95">
        <v>15</v>
      </c>
      <c r="C8" s="117">
        <v>15</v>
      </c>
      <c r="D8" s="99">
        <v>18</v>
      </c>
      <c r="E8" s="100">
        <v>0</v>
      </c>
      <c r="F8" s="147" t="s">
        <v>136</v>
      </c>
      <c r="G8" s="148">
        <v>5</v>
      </c>
      <c r="H8" s="103"/>
      <c r="I8" s="104"/>
      <c r="J8" s="204" t="s">
        <v>122</v>
      </c>
      <c r="K8" s="145"/>
      <c r="L8" s="106"/>
      <c r="M8" s="151"/>
      <c r="N8" s="152">
        <v>32</v>
      </c>
      <c r="O8" s="202" t="s">
        <v>101</v>
      </c>
      <c r="P8" s="154"/>
      <c r="Q8" s="161" t="s">
        <v>101</v>
      </c>
      <c r="R8" s="111"/>
      <c r="S8" s="112"/>
      <c r="T8" s="113"/>
      <c r="U8" s="96"/>
      <c r="V8" s="97">
        <f t="shared" si="6"/>
        <v>32</v>
      </c>
      <c r="W8" s="114"/>
      <c r="X8" s="115"/>
      <c r="Y8" s="116"/>
      <c r="Z8" s="98">
        <v>13</v>
      </c>
      <c r="AA8" s="57">
        <f t="shared" si="7"/>
        <v>-19</v>
      </c>
      <c r="AB8" s="144">
        <f t="shared" si="8"/>
        <v>-19</v>
      </c>
      <c r="AD8" s="143"/>
    </row>
    <row r="9" spans="1:30" x14ac:dyDescent="0.3">
      <c r="A9" s="209" t="s">
        <v>148</v>
      </c>
      <c r="B9" s="95">
        <v>15</v>
      </c>
      <c r="C9" s="117">
        <v>15</v>
      </c>
      <c r="D9" s="99">
        <v>18</v>
      </c>
      <c r="E9" s="100">
        <v>0</v>
      </c>
      <c r="F9" s="147" t="s">
        <v>136</v>
      </c>
      <c r="G9" s="148">
        <v>5</v>
      </c>
      <c r="H9" s="103"/>
      <c r="I9" s="104"/>
      <c r="J9" s="204" t="s">
        <v>122</v>
      </c>
      <c r="K9" s="145"/>
      <c r="L9" s="106"/>
      <c r="M9" s="151"/>
      <c r="N9" s="152">
        <v>44</v>
      </c>
      <c r="O9" s="202" t="s">
        <v>101</v>
      </c>
      <c r="P9" s="154"/>
      <c r="Q9" s="161" t="s">
        <v>101</v>
      </c>
      <c r="R9" s="111"/>
      <c r="S9" s="112"/>
      <c r="T9" s="113"/>
      <c r="U9" s="96"/>
      <c r="V9" s="97">
        <f t="shared" ref="V9:V11" si="12">SUM(H9:U9)</f>
        <v>44</v>
      </c>
      <c r="W9" s="114"/>
      <c r="X9" s="115"/>
      <c r="Y9" s="116"/>
      <c r="Z9" s="98">
        <v>13</v>
      </c>
      <c r="AA9" s="57">
        <f t="shared" ref="AA9:AA11" si="13">SUM(Y9:Z9)-(V9+W9)</f>
        <v>-31</v>
      </c>
      <c r="AB9" s="144">
        <f t="shared" ref="AB9:AB11" si="14">SMALL(Z9:AA9,1)+X9</f>
        <v>-31</v>
      </c>
      <c r="AD9" s="143"/>
    </row>
    <row r="10" spans="1:30" x14ac:dyDescent="0.3">
      <c r="A10" s="209" t="s">
        <v>149</v>
      </c>
      <c r="B10" s="95">
        <v>15</v>
      </c>
      <c r="C10" s="117">
        <v>15</v>
      </c>
      <c r="D10" s="99">
        <v>18</v>
      </c>
      <c r="E10" s="100">
        <v>0</v>
      </c>
      <c r="F10" s="147" t="s">
        <v>136</v>
      </c>
      <c r="G10" s="148">
        <v>5</v>
      </c>
      <c r="H10" s="103"/>
      <c r="I10" s="104"/>
      <c r="J10" s="204" t="s">
        <v>122</v>
      </c>
      <c r="K10" s="145"/>
      <c r="L10" s="106"/>
      <c r="M10" s="151"/>
      <c r="N10" s="152">
        <v>40</v>
      </c>
      <c r="O10" s="202" t="s">
        <v>101</v>
      </c>
      <c r="P10" s="154"/>
      <c r="Q10" s="161" t="s">
        <v>101</v>
      </c>
      <c r="R10" s="111"/>
      <c r="S10" s="112"/>
      <c r="T10" s="113"/>
      <c r="U10" s="96"/>
      <c r="V10" s="97">
        <f t="shared" si="12"/>
        <v>40</v>
      </c>
      <c r="W10" s="114"/>
      <c r="X10" s="115"/>
      <c r="Y10" s="116"/>
      <c r="Z10" s="98">
        <v>13</v>
      </c>
      <c r="AA10" s="57">
        <f t="shared" si="13"/>
        <v>-27</v>
      </c>
      <c r="AB10" s="144">
        <f t="shared" si="14"/>
        <v>-27</v>
      </c>
      <c r="AD10" s="143"/>
    </row>
    <row r="11" spans="1:30" x14ac:dyDescent="0.3">
      <c r="A11" s="209" t="s">
        <v>150</v>
      </c>
      <c r="B11" s="95">
        <v>15</v>
      </c>
      <c r="C11" s="117">
        <v>15</v>
      </c>
      <c r="D11" s="99">
        <v>18</v>
      </c>
      <c r="E11" s="100">
        <v>0</v>
      </c>
      <c r="F11" s="147" t="s">
        <v>136</v>
      </c>
      <c r="G11" s="148">
        <v>5</v>
      </c>
      <c r="H11" s="103"/>
      <c r="I11" s="104"/>
      <c r="J11" s="204" t="s">
        <v>122</v>
      </c>
      <c r="K11" s="145"/>
      <c r="L11" s="106"/>
      <c r="M11" s="151"/>
      <c r="N11" s="152">
        <v>47</v>
      </c>
      <c r="O11" s="202" t="s">
        <v>101</v>
      </c>
      <c r="P11" s="154"/>
      <c r="Q11" s="161" t="s">
        <v>101</v>
      </c>
      <c r="R11" s="111"/>
      <c r="S11" s="112"/>
      <c r="T11" s="113"/>
      <c r="U11" s="96"/>
      <c r="V11" s="97">
        <f t="shared" si="12"/>
        <v>47</v>
      </c>
      <c r="W11" s="114"/>
      <c r="X11" s="115"/>
      <c r="Y11" s="116"/>
      <c r="Z11" s="98">
        <v>13</v>
      </c>
      <c r="AA11" s="57">
        <f t="shared" si="13"/>
        <v>-34</v>
      </c>
      <c r="AB11" s="144">
        <f t="shared" si="14"/>
        <v>-34</v>
      </c>
      <c r="AD11" s="143"/>
    </row>
    <row r="12" spans="1:30" x14ac:dyDescent="0.3">
      <c r="A12" s="209" t="s">
        <v>151</v>
      </c>
      <c r="B12" s="95">
        <v>13</v>
      </c>
      <c r="C12" s="117">
        <v>12</v>
      </c>
      <c r="D12" s="99">
        <v>15</v>
      </c>
      <c r="E12" s="100">
        <v>0</v>
      </c>
      <c r="F12" s="211" t="s">
        <v>137</v>
      </c>
      <c r="G12" s="148">
        <v>10</v>
      </c>
      <c r="H12" s="103"/>
      <c r="I12" s="104"/>
      <c r="J12" s="105"/>
      <c r="K12" s="145"/>
      <c r="L12" s="106"/>
      <c r="M12" s="151"/>
      <c r="N12" s="152">
        <v>52</v>
      </c>
      <c r="O12" s="202" t="s">
        <v>101</v>
      </c>
      <c r="P12" s="154"/>
      <c r="Q12" s="161" t="s">
        <v>101</v>
      </c>
      <c r="R12" s="111"/>
      <c r="S12" s="112"/>
      <c r="T12" s="113"/>
      <c r="U12" s="96"/>
      <c r="V12" s="97">
        <f t="shared" si="6"/>
        <v>52</v>
      </c>
      <c r="W12" s="114"/>
      <c r="X12" s="115"/>
      <c r="Y12" s="116"/>
      <c r="Z12" s="98">
        <v>38</v>
      </c>
      <c r="AA12" s="57">
        <f t="shared" si="7"/>
        <v>-14</v>
      </c>
      <c r="AB12" s="144">
        <f t="shared" si="8"/>
        <v>-14</v>
      </c>
      <c r="AD12" s="143"/>
    </row>
    <row r="13" spans="1:30" x14ac:dyDescent="0.3">
      <c r="A13" s="209" t="s">
        <v>152</v>
      </c>
      <c r="B13" s="95">
        <v>13</v>
      </c>
      <c r="C13" s="117">
        <v>12</v>
      </c>
      <c r="D13" s="99">
        <v>15</v>
      </c>
      <c r="E13" s="100">
        <v>0</v>
      </c>
      <c r="F13" s="211" t="s">
        <v>137</v>
      </c>
      <c r="G13" s="148">
        <v>10</v>
      </c>
      <c r="H13" s="103"/>
      <c r="I13" s="104"/>
      <c r="J13" s="105"/>
      <c r="K13" s="145"/>
      <c r="L13" s="106"/>
      <c r="M13" s="151"/>
      <c r="N13" s="152">
        <v>38</v>
      </c>
      <c r="O13" s="202" t="s">
        <v>101</v>
      </c>
      <c r="P13" s="154"/>
      <c r="Q13" s="161" t="s">
        <v>101</v>
      </c>
      <c r="R13" s="111"/>
      <c r="S13" s="112"/>
      <c r="T13" s="113"/>
      <c r="U13" s="96"/>
      <c r="V13" s="97">
        <f t="shared" ref="V13:V14" si="15">SUM(H13:U13)</f>
        <v>38</v>
      </c>
      <c r="W13" s="114"/>
      <c r="X13" s="115"/>
      <c r="Y13" s="116"/>
      <c r="Z13" s="98">
        <v>38</v>
      </c>
      <c r="AA13" s="57">
        <f t="shared" ref="AA13:AA14" si="16">SUM(Y13:Z13)-(V13+W13)</f>
        <v>0</v>
      </c>
      <c r="AB13" s="144">
        <f t="shared" ref="AB13:AB14" si="17">SMALL(Z13:AA13,1)+X13</f>
        <v>0</v>
      </c>
      <c r="AD13" s="143"/>
    </row>
    <row r="14" spans="1:30" x14ac:dyDescent="0.3">
      <c r="A14" s="209" t="s">
        <v>153</v>
      </c>
      <c r="B14" s="95">
        <v>13</v>
      </c>
      <c r="C14" s="117">
        <v>12</v>
      </c>
      <c r="D14" s="99">
        <v>15</v>
      </c>
      <c r="E14" s="100">
        <v>0</v>
      </c>
      <c r="F14" s="211" t="s">
        <v>137</v>
      </c>
      <c r="G14" s="148">
        <v>10</v>
      </c>
      <c r="H14" s="103">
        <v>17</v>
      </c>
      <c r="I14" s="104"/>
      <c r="J14" s="105"/>
      <c r="K14" s="145"/>
      <c r="L14" s="106"/>
      <c r="M14" s="151">
        <v>22</v>
      </c>
      <c r="N14" s="152">
        <v>35</v>
      </c>
      <c r="O14" s="202" t="s">
        <v>101</v>
      </c>
      <c r="P14" s="154"/>
      <c r="Q14" s="161" t="s">
        <v>101</v>
      </c>
      <c r="R14" s="111"/>
      <c r="S14" s="112"/>
      <c r="T14" s="113"/>
      <c r="U14" s="96"/>
      <c r="V14" s="97">
        <f t="shared" si="15"/>
        <v>74</v>
      </c>
      <c r="W14" s="114"/>
      <c r="X14" s="115"/>
      <c r="Y14" s="116"/>
      <c r="Z14" s="98">
        <v>38</v>
      </c>
      <c r="AA14" s="57">
        <f t="shared" si="16"/>
        <v>-36</v>
      </c>
      <c r="AB14" s="144">
        <f t="shared" si="17"/>
        <v>-36</v>
      </c>
      <c r="AD14" s="143"/>
    </row>
    <row r="15" spans="1:30" x14ac:dyDescent="0.3">
      <c r="A15" s="209" t="s">
        <v>146</v>
      </c>
      <c r="B15" s="95">
        <v>11</v>
      </c>
      <c r="C15" s="117">
        <v>18</v>
      </c>
      <c r="D15" s="99">
        <v>19</v>
      </c>
      <c r="E15" s="213">
        <f>28-6</f>
        <v>22</v>
      </c>
      <c r="F15" s="211" t="s">
        <v>137</v>
      </c>
      <c r="G15" s="148">
        <v>10</v>
      </c>
      <c r="H15" s="103">
        <v>136</v>
      </c>
      <c r="I15" s="104"/>
      <c r="J15" s="204" t="s">
        <v>122</v>
      </c>
      <c r="K15" s="205" t="s">
        <v>122</v>
      </c>
      <c r="L15" s="212" t="s">
        <v>122</v>
      </c>
      <c r="M15" s="203" t="s">
        <v>101</v>
      </c>
      <c r="N15" s="152">
        <v>59</v>
      </c>
      <c r="O15" s="202" t="s">
        <v>101</v>
      </c>
      <c r="P15" s="154"/>
      <c r="Q15" s="161" t="s">
        <v>101</v>
      </c>
      <c r="R15" s="111"/>
      <c r="S15" s="112"/>
      <c r="T15" s="113">
        <v>27</v>
      </c>
      <c r="U15" s="96"/>
      <c r="V15" s="97">
        <f t="shared" ref="V15:V27" si="18">SUM(H15:U15)</f>
        <v>222</v>
      </c>
      <c r="W15" s="219">
        <v>10</v>
      </c>
      <c r="X15" s="115"/>
      <c r="Y15" s="116"/>
      <c r="Z15" s="98">
        <v>290</v>
      </c>
      <c r="AA15" s="57">
        <f t="shared" ref="AA15:AA27" si="19">SUM(Y15:Z15)-(V15+W15)</f>
        <v>58</v>
      </c>
      <c r="AB15" s="144">
        <f t="shared" ref="AB15:AB27" si="20">SMALL(Z15:AA15,1)+X15</f>
        <v>58</v>
      </c>
      <c r="AD15" s="143"/>
    </row>
    <row r="16" spans="1:30" x14ac:dyDescent="0.3">
      <c r="A16" s="209" t="s">
        <v>163</v>
      </c>
      <c r="B16" s="95">
        <v>16</v>
      </c>
      <c r="C16" s="184">
        <f t="shared" ref="C16:C27" si="21">16+4</f>
        <v>20</v>
      </c>
      <c r="D16" s="185">
        <f t="shared" ref="D16:D27" si="22">20+4</f>
        <v>24</v>
      </c>
      <c r="E16" s="100">
        <v>0</v>
      </c>
      <c r="F16" s="147" t="s">
        <v>136</v>
      </c>
      <c r="G16" s="148">
        <v>5</v>
      </c>
      <c r="H16" s="103">
        <v>18</v>
      </c>
      <c r="I16" s="104"/>
      <c r="J16" s="204" t="s">
        <v>175</v>
      </c>
      <c r="K16" s="145"/>
      <c r="L16" s="106"/>
      <c r="M16" s="203" t="s">
        <v>122</v>
      </c>
      <c r="N16" s="152">
        <v>21</v>
      </c>
      <c r="O16" s="202" t="s">
        <v>101</v>
      </c>
      <c r="P16" s="154"/>
      <c r="Q16" s="161" t="s">
        <v>101</v>
      </c>
      <c r="R16" s="111"/>
      <c r="S16" s="112"/>
      <c r="T16" s="113"/>
      <c r="U16" s="96"/>
      <c r="V16" s="97">
        <f t="shared" si="18"/>
        <v>39</v>
      </c>
      <c r="W16" s="114"/>
      <c r="X16" s="115"/>
      <c r="Y16" s="116"/>
      <c r="Z16" s="98">
        <v>37</v>
      </c>
      <c r="AA16" s="57">
        <f t="shared" si="19"/>
        <v>-2</v>
      </c>
      <c r="AB16" s="144">
        <f t="shared" si="20"/>
        <v>-2</v>
      </c>
      <c r="AD16" s="143"/>
    </row>
    <row r="17" spans="1:30" x14ac:dyDescent="0.3">
      <c r="A17" s="209" t="s">
        <v>164</v>
      </c>
      <c r="B17" s="95">
        <v>16</v>
      </c>
      <c r="C17" s="184">
        <f t="shared" si="21"/>
        <v>20</v>
      </c>
      <c r="D17" s="185">
        <f t="shared" si="22"/>
        <v>24</v>
      </c>
      <c r="E17" s="100">
        <v>0</v>
      </c>
      <c r="F17" s="147" t="s">
        <v>136</v>
      </c>
      <c r="G17" s="148">
        <v>5</v>
      </c>
      <c r="H17" s="103"/>
      <c r="I17" s="104"/>
      <c r="J17" s="204" t="s">
        <v>175</v>
      </c>
      <c r="K17" s="145"/>
      <c r="L17" s="106"/>
      <c r="M17" s="203" t="s">
        <v>122</v>
      </c>
      <c r="N17" s="152">
        <v>21</v>
      </c>
      <c r="O17" s="202" t="s">
        <v>101</v>
      </c>
      <c r="P17" s="154"/>
      <c r="Q17" s="161" t="s">
        <v>101</v>
      </c>
      <c r="R17" s="111"/>
      <c r="S17" s="112"/>
      <c r="T17" s="113">
        <v>20</v>
      </c>
      <c r="U17" s="96"/>
      <c r="V17" s="97">
        <f t="shared" si="18"/>
        <v>41</v>
      </c>
      <c r="W17" s="114"/>
      <c r="X17" s="115"/>
      <c r="Y17" s="116"/>
      <c r="Z17" s="98">
        <v>38</v>
      </c>
      <c r="AA17" s="57">
        <f t="shared" si="19"/>
        <v>-3</v>
      </c>
      <c r="AB17" s="144">
        <f t="shared" si="20"/>
        <v>-3</v>
      </c>
      <c r="AD17" s="143"/>
    </row>
    <row r="18" spans="1:30" x14ac:dyDescent="0.3">
      <c r="A18" s="209" t="s">
        <v>165</v>
      </c>
      <c r="B18" s="95">
        <v>16</v>
      </c>
      <c r="C18" s="184">
        <f t="shared" si="21"/>
        <v>20</v>
      </c>
      <c r="D18" s="185">
        <f t="shared" si="22"/>
        <v>24</v>
      </c>
      <c r="E18" s="100">
        <v>0</v>
      </c>
      <c r="F18" s="147" t="s">
        <v>136</v>
      </c>
      <c r="G18" s="148">
        <v>5</v>
      </c>
      <c r="H18" s="103"/>
      <c r="I18" s="104">
        <v>60</v>
      </c>
      <c r="J18" s="204" t="s">
        <v>175</v>
      </c>
      <c r="K18" s="145"/>
      <c r="L18" s="106"/>
      <c r="M18" s="203" t="s">
        <v>122</v>
      </c>
      <c r="N18" s="152">
        <v>21</v>
      </c>
      <c r="O18" s="202" t="s">
        <v>101</v>
      </c>
      <c r="P18" s="154"/>
      <c r="Q18" s="161" t="s">
        <v>101</v>
      </c>
      <c r="R18" s="111"/>
      <c r="S18" s="112"/>
      <c r="T18" s="113"/>
      <c r="U18" s="96"/>
      <c r="V18" s="97">
        <f t="shared" si="18"/>
        <v>81</v>
      </c>
      <c r="W18" s="114"/>
      <c r="X18" s="115"/>
      <c r="Y18" s="116"/>
      <c r="Z18" s="98">
        <v>39</v>
      </c>
      <c r="AA18" s="57">
        <f t="shared" si="19"/>
        <v>-42</v>
      </c>
      <c r="AB18" s="144">
        <f t="shared" si="20"/>
        <v>-42</v>
      </c>
      <c r="AD18" s="143"/>
    </row>
    <row r="19" spans="1:30" x14ac:dyDescent="0.3">
      <c r="A19" s="209" t="s">
        <v>166</v>
      </c>
      <c r="B19" s="95">
        <v>16</v>
      </c>
      <c r="C19" s="184">
        <f t="shared" si="21"/>
        <v>20</v>
      </c>
      <c r="D19" s="185">
        <f t="shared" si="22"/>
        <v>24</v>
      </c>
      <c r="E19" s="100">
        <v>0</v>
      </c>
      <c r="F19" s="147" t="s">
        <v>136</v>
      </c>
      <c r="G19" s="148">
        <v>5</v>
      </c>
      <c r="H19" s="103">
        <v>35</v>
      </c>
      <c r="I19" s="104"/>
      <c r="J19" s="204" t="s">
        <v>175</v>
      </c>
      <c r="K19" s="145"/>
      <c r="L19" s="106"/>
      <c r="M19" s="203" t="s">
        <v>122</v>
      </c>
      <c r="N19" s="152">
        <v>21</v>
      </c>
      <c r="O19" s="202" t="s">
        <v>101</v>
      </c>
      <c r="P19" s="154"/>
      <c r="Q19" s="161" t="s">
        <v>101</v>
      </c>
      <c r="R19" s="111"/>
      <c r="S19" s="112"/>
      <c r="T19" s="113"/>
      <c r="U19" s="96"/>
      <c r="V19" s="97">
        <f t="shared" si="18"/>
        <v>56</v>
      </c>
      <c r="W19" s="114"/>
      <c r="X19" s="115"/>
      <c r="Y19" s="116"/>
      <c r="Z19" s="98">
        <v>40</v>
      </c>
      <c r="AA19" s="57">
        <f t="shared" si="19"/>
        <v>-16</v>
      </c>
      <c r="AB19" s="144">
        <f t="shared" si="20"/>
        <v>-16</v>
      </c>
      <c r="AD19" s="143"/>
    </row>
    <row r="20" spans="1:30" x14ac:dyDescent="0.3">
      <c r="A20" s="209" t="s">
        <v>167</v>
      </c>
      <c r="B20" s="95">
        <v>16</v>
      </c>
      <c r="C20" s="184">
        <f t="shared" si="21"/>
        <v>20</v>
      </c>
      <c r="D20" s="185">
        <f t="shared" si="22"/>
        <v>24</v>
      </c>
      <c r="E20" s="100">
        <v>0</v>
      </c>
      <c r="F20" s="147" t="s">
        <v>136</v>
      </c>
      <c r="G20" s="148">
        <v>5</v>
      </c>
      <c r="H20" s="103"/>
      <c r="I20" s="104"/>
      <c r="J20" s="204" t="s">
        <v>175</v>
      </c>
      <c r="K20" s="145"/>
      <c r="L20" s="106"/>
      <c r="M20" s="203" t="s">
        <v>122</v>
      </c>
      <c r="N20" s="152">
        <v>43</v>
      </c>
      <c r="O20" s="202" t="s">
        <v>101</v>
      </c>
      <c r="P20" s="154"/>
      <c r="Q20" s="161" t="s">
        <v>101</v>
      </c>
      <c r="R20" s="111"/>
      <c r="S20" s="112"/>
      <c r="T20" s="113"/>
      <c r="U20" s="96"/>
      <c r="V20" s="97">
        <f t="shared" si="18"/>
        <v>43</v>
      </c>
      <c r="W20" s="114"/>
      <c r="X20" s="115"/>
      <c r="Y20" s="116"/>
      <c r="Z20" s="98">
        <v>41</v>
      </c>
      <c r="AA20" s="57">
        <f t="shared" si="19"/>
        <v>-2</v>
      </c>
      <c r="AB20" s="144">
        <f t="shared" si="20"/>
        <v>-2</v>
      </c>
      <c r="AD20" s="143"/>
    </row>
    <row r="21" spans="1:30" x14ac:dyDescent="0.3">
      <c r="A21" s="209" t="s">
        <v>168</v>
      </c>
      <c r="B21" s="95">
        <v>16</v>
      </c>
      <c r="C21" s="184">
        <f t="shared" si="21"/>
        <v>20</v>
      </c>
      <c r="D21" s="185">
        <f t="shared" si="22"/>
        <v>24</v>
      </c>
      <c r="E21" s="100">
        <v>0</v>
      </c>
      <c r="F21" s="147" t="s">
        <v>136</v>
      </c>
      <c r="G21" s="148">
        <v>5</v>
      </c>
      <c r="H21" s="103"/>
      <c r="I21" s="104"/>
      <c r="J21" s="204" t="s">
        <v>175</v>
      </c>
      <c r="K21" s="145"/>
      <c r="L21" s="106"/>
      <c r="M21" s="203" t="s">
        <v>122</v>
      </c>
      <c r="N21" s="152">
        <v>43</v>
      </c>
      <c r="O21" s="202" t="s">
        <v>101</v>
      </c>
      <c r="P21" s="154"/>
      <c r="Q21" s="161" t="s">
        <v>101</v>
      </c>
      <c r="R21" s="111"/>
      <c r="S21" s="112"/>
      <c r="T21" s="113"/>
      <c r="U21" s="96"/>
      <c r="V21" s="97">
        <f t="shared" si="18"/>
        <v>43</v>
      </c>
      <c r="W21" s="114"/>
      <c r="X21" s="115"/>
      <c r="Y21" s="116"/>
      <c r="Z21" s="98">
        <v>42</v>
      </c>
      <c r="AA21" s="57">
        <f t="shared" si="19"/>
        <v>-1</v>
      </c>
      <c r="AB21" s="144">
        <f t="shared" si="20"/>
        <v>-1</v>
      </c>
      <c r="AD21" s="143"/>
    </row>
    <row r="22" spans="1:30" x14ac:dyDescent="0.3">
      <c r="A22" s="209" t="s">
        <v>169</v>
      </c>
      <c r="B22" s="95">
        <v>16</v>
      </c>
      <c r="C22" s="184">
        <f t="shared" si="21"/>
        <v>20</v>
      </c>
      <c r="D22" s="185">
        <f t="shared" si="22"/>
        <v>24</v>
      </c>
      <c r="E22" s="100">
        <v>0</v>
      </c>
      <c r="F22" s="147" t="s">
        <v>136</v>
      </c>
      <c r="G22" s="148">
        <v>5</v>
      </c>
      <c r="H22" s="103"/>
      <c r="I22" s="104"/>
      <c r="J22" s="204" t="s">
        <v>175</v>
      </c>
      <c r="K22" s="145"/>
      <c r="L22" s="106"/>
      <c r="M22" s="203" t="s">
        <v>122</v>
      </c>
      <c r="N22" s="152">
        <v>21</v>
      </c>
      <c r="O22" s="202" t="s">
        <v>101</v>
      </c>
      <c r="P22" s="154">
        <v>11</v>
      </c>
      <c r="Q22" s="161" t="s">
        <v>101</v>
      </c>
      <c r="R22" s="111"/>
      <c r="S22" s="112"/>
      <c r="T22" s="113">
        <v>25</v>
      </c>
      <c r="U22" s="96"/>
      <c r="V22" s="97">
        <f t="shared" si="18"/>
        <v>57</v>
      </c>
      <c r="W22" s="114"/>
      <c r="X22" s="115"/>
      <c r="Y22" s="116"/>
      <c r="Z22" s="98">
        <v>43</v>
      </c>
      <c r="AA22" s="57">
        <f t="shared" si="19"/>
        <v>-14</v>
      </c>
      <c r="AB22" s="144">
        <f t="shared" si="20"/>
        <v>-14</v>
      </c>
      <c r="AD22" s="143"/>
    </row>
    <row r="23" spans="1:30" x14ac:dyDescent="0.3">
      <c r="A23" s="209" t="s">
        <v>170</v>
      </c>
      <c r="B23" s="95">
        <v>16</v>
      </c>
      <c r="C23" s="184">
        <f t="shared" si="21"/>
        <v>20</v>
      </c>
      <c r="D23" s="185">
        <f t="shared" si="22"/>
        <v>24</v>
      </c>
      <c r="E23" s="100">
        <v>0</v>
      </c>
      <c r="F23" s="147" t="s">
        <v>136</v>
      </c>
      <c r="G23" s="148">
        <v>5</v>
      </c>
      <c r="H23" s="103"/>
      <c r="I23" s="104">
        <v>68</v>
      </c>
      <c r="J23" s="204" t="s">
        <v>175</v>
      </c>
      <c r="K23" s="145"/>
      <c r="L23" s="106"/>
      <c r="M23" s="203" t="s">
        <v>122</v>
      </c>
      <c r="N23" s="152">
        <v>43</v>
      </c>
      <c r="O23" s="202" t="s">
        <v>101</v>
      </c>
      <c r="P23" s="154"/>
      <c r="Q23" s="161" t="s">
        <v>101</v>
      </c>
      <c r="R23" s="111"/>
      <c r="S23" s="112"/>
      <c r="T23" s="113"/>
      <c r="U23" s="96"/>
      <c r="V23" s="97">
        <f t="shared" si="18"/>
        <v>111</v>
      </c>
      <c r="W23" s="114"/>
      <c r="X23" s="115"/>
      <c r="Y23" s="116"/>
      <c r="Z23" s="98">
        <v>44</v>
      </c>
      <c r="AA23" s="57">
        <f t="shared" si="19"/>
        <v>-67</v>
      </c>
      <c r="AB23" s="144">
        <f t="shared" si="20"/>
        <v>-67</v>
      </c>
      <c r="AD23" s="143"/>
    </row>
    <row r="24" spans="1:30" x14ac:dyDescent="0.3">
      <c r="A24" s="209" t="s">
        <v>171</v>
      </c>
      <c r="B24" s="95">
        <v>16</v>
      </c>
      <c r="C24" s="184">
        <f t="shared" si="21"/>
        <v>20</v>
      </c>
      <c r="D24" s="185">
        <f t="shared" si="22"/>
        <v>24</v>
      </c>
      <c r="E24" s="100">
        <v>0</v>
      </c>
      <c r="F24" s="147" t="s">
        <v>136</v>
      </c>
      <c r="G24" s="148">
        <v>5</v>
      </c>
      <c r="H24" s="103">
        <v>18</v>
      </c>
      <c r="I24" s="104"/>
      <c r="J24" s="204" t="s">
        <v>175</v>
      </c>
      <c r="K24" s="145"/>
      <c r="L24" s="106"/>
      <c r="M24" s="203" t="s">
        <v>122</v>
      </c>
      <c r="N24" s="152">
        <v>43</v>
      </c>
      <c r="O24" s="202" t="s">
        <v>101</v>
      </c>
      <c r="P24" s="154"/>
      <c r="Q24" s="161" t="s">
        <v>101</v>
      </c>
      <c r="R24" s="111"/>
      <c r="S24" s="112"/>
      <c r="T24" s="113"/>
      <c r="U24" s="96"/>
      <c r="V24" s="97">
        <f t="shared" si="18"/>
        <v>61</v>
      </c>
      <c r="W24" s="114"/>
      <c r="X24" s="115"/>
      <c r="Y24" s="116"/>
      <c r="Z24" s="98">
        <v>45</v>
      </c>
      <c r="AA24" s="57">
        <f t="shared" si="19"/>
        <v>-16</v>
      </c>
      <c r="AB24" s="144">
        <f t="shared" si="20"/>
        <v>-16</v>
      </c>
      <c r="AD24" s="143"/>
    </row>
    <row r="25" spans="1:30" x14ac:dyDescent="0.3">
      <c r="A25" s="209" t="s">
        <v>172</v>
      </c>
      <c r="B25" s="95">
        <v>16</v>
      </c>
      <c r="C25" s="184">
        <f t="shared" si="21"/>
        <v>20</v>
      </c>
      <c r="D25" s="185">
        <f t="shared" si="22"/>
        <v>24</v>
      </c>
      <c r="E25" s="100">
        <v>0</v>
      </c>
      <c r="F25" s="147" t="s">
        <v>136</v>
      </c>
      <c r="G25" s="148">
        <v>5</v>
      </c>
      <c r="H25" s="103"/>
      <c r="I25" s="104"/>
      <c r="J25" s="204" t="s">
        <v>175</v>
      </c>
      <c r="K25" s="145"/>
      <c r="L25" s="106"/>
      <c r="M25" s="203" t="s">
        <v>122</v>
      </c>
      <c r="N25" s="152">
        <v>43</v>
      </c>
      <c r="O25" s="202" t="s">
        <v>101</v>
      </c>
      <c r="P25" s="154"/>
      <c r="Q25" s="161" t="s">
        <v>101</v>
      </c>
      <c r="R25" s="111"/>
      <c r="S25" s="112"/>
      <c r="T25" s="113">
        <v>23</v>
      </c>
      <c r="U25" s="96"/>
      <c r="V25" s="97">
        <f t="shared" si="18"/>
        <v>66</v>
      </c>
      <c r="W25" s="114"/>
      <c r="X25" s="115"/>
      <c r="Y25" s="116"/>
      <c r="Z25" s="98">
        <v>46</v>
      </c>
      <c r="AA25" s="57">
        <f t="shared" si="19"/>
        <v>-20</v>
      </c>
      <c r="AB25" s="144">
        <f t="shared" si="20"/>
        <v>-20</v>
      </c>
      <c r="AD25" s="143"/>
    </row>
    <row r="26" spans="1:30" x14ac:dyDescent="0.3">
      <c r="A26" s="209" t="s">
        <v>173</v>
      </c>
      <c r="B26" s="95">
        <v>16</v>
      </c>
      <c r="C26" s="184">
        <f t="shared" si="21"/>
        <v>20</v>
      </c>
      <c r="D26" s="185">
        <f t="shared" si="22"/>
        <v>24</v>
      </c>
      <c r="E26" s="100">
        <v>0</v>
      </c>
      <c r="F26" s="147" t="s">
        <v>136</v>
      </c>
      <c r="G26" s="148">
        <v>5</v>
      </c>
      <c r="H26" s="103"/>
      <c r="I26" s="104">
        <v>68</v>
      </c>
      <c r="J26" s="204" t="s">
        <v>175</v>
      </c>
      <c r="K26" s="145"/>
      <c r="L26" s="106"/>
      <c r="M26" s="203" t="s">
        <v>122</v>
      </c>
      <c r="N26" s="152">
        <v>43</v>
      </c>
      <c r="O26" s="202" t="s">
        <v>101</v>
      </c>
      <c r="P26" s="154"/>
      <c r="Q26" s="161" t="s">
        <v>101</v>
      </c>
      <c r="R26" s="111"/>
      <c r="S26" s="112"/>
      <c r="T26" s="113"/>
      <c r="U26" s="96"/>
      <c r="V26" s="97">
        <f t="shared" si="18"/>
        <v>111</v>
      </c>
      <c r="W26" s="114"/>
      <c r="X26" s="115"/>
      <c r="Y26" s="116"/>
      <c r="Z26" s="98">
        <v>47</v>
      </c>
      <c r="AA26" s="57">
        <f t="shared" si="19"/>
        <v>-64</v>
      </c>
      <c r="AB26" s="144">
        <f t="shared" si="20"/>
        <v>-64</v>
      </c>
      <c r="AD26" s="143"/>
    </row>
    <row r="27" spans="1:30" x14ac:dyDescent="0.3">
      <c r="A27" s="209" t="s">
        <v>174</v>
      </c>
      <c r="B27" s="95">
        <v>16</v>
      </c>
      <c r="C27" s="184">
        <f t="shared" si="21"/>
        <v>20</v>
      </c>
      <c r="D27" s="185">
        <f t="shared" si="22"/>
        <v>24</v>
      </c>
      <c r="E27" s="100">
        <v>0</v>
      </c>
      <c r="F27" s="147" t="s">
        <v>136</v>
      </c>
      <c r="G27" s="148">
        <v>5</v>
      </c>
      <c r="H27" s="103">
        <v>117</v>
      </c>
      <c r="I27" s="104"/>
      <c r="J27" s="204" t="s">
        <v>175</v>
      </c>
      <c r="K27" s="145"/>
      <c r="L27" s="106"/>
      <c r="M27" s="203" t="s">
        <v>122</v>
      </c>
      <c r="N27" s="152">
        <v>21</v>
      </c>
      <c r="O27" s="202" t="s">
        <v>101</v>
      </c>
      <c r="P27" s="154"/>
      <c r="Q27" s="161" t="s">
        <v>101</v>
      </c>
      <c r="R27" s="111"/>
      <c r="S27" s="112"/>
      <c r="T27" s="113"/>
      <c r="U27" s="96"/>
      <c r="V27" s="97">
        <f t="shared" si="18"/>
        <v>138</v>
      </c>
      <c r="W27" s="114"/>
      <c r="X27" s="115"/>
      <c r="Y27" s="116"/>
      <c r="Z27" s="98">
        <v>48</v>
      </c>
      <c r="AA27" s="57">
        <f t="shared" si="19"/>
        <v>-90</v>
      </c>
      <c r="AB27" s="144">
        <f t="shared" si="20"/>
        <v>-90</v>
      </c>
      <c r="AD27" s="143"/>
    </row>
    <row r="28" spans="1:30" x14ac:dyDescent="0.3">
      <c r="A28" s="209" t="s">
        <v>187</v>
      </c>
      <c r="B28" s="95">
        <v>9</v>
      </c>
      <c r="C28" s="117">
        <v>23</v>
      </c>
      <c r="D28" s="99">
        <v>23</v>
      </c>
      <c r="E28" s="100">
        <v>18</v>
      </c>
      <c r="F28" s="147" t="s">
        <v>136</v>
      </c>
      <c r="G28" s="148">
        <v>10</v>
      </c>
      <c r="H28" s="103">
        <v>149</v>
      </c>
      <c r="I28" s="104">
        <v>1</v>
      </c>
      <c r="J28" s="204" t="s">
        <v>122</v>
      </c>
      <c r="K28" s="205" t="s">
        <v>122</v>
      </c>
      <c r="L28" s="212" t="s">
        <v>122</v>
      </c>
      <c r="M28" s="203" t="s">
        <v>101</v>
      </c>
      <c r="N28" s="152"/>
      <c r="O28" s="202" t="s">
        <v>101</v>
      </c>
      <c r="P28" s="154"/>
      <c r="Q28" s="161" t="s">
        <v>101</v>
      </c>
      <c r="R28" s="111"/>
      <c r="S28" s="112"/>
      <c r="T28" s="113"/>
      <c r="U28" s="96"/>
      <c r="V28" s="97">
        <f t="shared" ref="V28" si="23">SUM(H28:U28)</f>
        <v>150</v>
      </c>
      <c r="W28" s="114"/>
      <c r="X28" s="115"/>
      <c r="Y28" s="116"/>
      <c r="Z28" s="98">
        <v>85</v>
      </c>
      <c r="AA28" s="57">
        <f t="shared" ref="AA28" si="24">SUM(Y28:Z28)-(V28+W28)</f>
        <v>-65</v>
      </c>
      <c r="AB28" s="144">
        <f t="shared" ref="AB28" si="25">SMALL(Z28:AA28,1)+X28</f>
        <v>-65</v>
      </c>
      <c r="AD28" s="143"/>
    </row>
    <row r="29" spans="1:30" x14ac:dyDescent="0.3">
      <c r="A29" s="209" t="s">
        <v>202</v>
      </c>
      <c r="B29" s="95">
        <v>11</v>
      </c>
      <c r="C29" s="117">
        <v>18</v>
      </c>
      <c r="D29" s="99">
        <v>19</v>
      </c>
      <c r="E29" s="100">
        <v>14</v>
      </c>
      <c r="F29" s="147" t="s">
        <v>136</v>
      </c>
      <c r="G29" s="148">
        <v>10</v>
      </c>
      <c r="H29" s="103">
        <v>82</v>
      </c>
      <c r="I29" s="104"/>
      <c r="J29" s="204" t="s">
        <v>122</v>
      </c>
      <c r="K29" s="205" t="s">
        <v>122</v>
      </c>
      <c r="L29" s="212" t="s">
        <v>122</v>
      </c>
      <c r="M29" s="203" t="s">
        <v>101</v>
      </c>
      <c r="N29" s="152"/>
      <c r="O29" s="202" t="s">
        <v>101</v>
      </c>
      <c r="P29" s="154"/>
      <c r="Q29" s="161" t="s">
        <v>101</v>
      </c>
      <c r="R29" s="111"/>
      <c r="S29" s="112"/>
      <c r="T29" s="113"/>
      <c r="U29" s="96"/>
      <c r="V29" s="97">
        <f t="shared" ref="V29" si="26">SUM(H29:U29)</f>
        <v>82</v>
      </c>
      <c r="W29" s="114"/>
      <c r="X29" s="115"/>
      <c r="Y29" s="116"/>
      <c r="Z29" s="98">
        <v>66</v>
      </c>
      <c r="AA29" s="57">
        <f t="shared" ref="AA29" si="27">SUM(Y29:Z29)-(V29+W29)</f>
        <v>-16</v>
      </c>
      <c r="AB29" s="144">
        <f t="shared" ref="AB29" si="28">SMALL(Z29:AA29,1)+X29</f>
        <v>-16</v>
      </c>
      <c r="AD29" s="143"/>
    </row>
    <row r="30" spans="1:30" x14ac:dyDescent="0.3">
      <c r="A30" s="209" t="s">
        <v>203</v>
      </c>
      <c r="B30" s="95">
        <v>11</v>
      </c>
      <c r="C30" s="117">
        <v>18</v>
      </c>
      <c r="D30" s="99">
        <v>19</v>
      </c>
      <c r="E30" s="100">
        <v>14</v>
      </c>
      <c r="F30" s="147" t="s">
        <v>136</v>
      </c>
      <c r="G30" s="148">
        <v>10</v>
      </c>
      <c r="H30" s="103">
        <v>84</v>
      </c>
      <c r="I30" s="104"/>
      <c r="J30" s="204" t="s">
        <v>122</v>
      </c>
      <c r="K30" s="205" t="s">
        <v>122</v>
      </c>
      <c r="L30" s="212" t="s">
        <v>122</v>
      </c>
      <c r="M30" s="203" t="s">
        <v>101</v>
      </c>
      <c r="N30" s="152"/>
      <c r="O30" s="202" t="s">
        <v>101</v>
      </c>
      <c r="P30" s="154"/>
      <c r="Q30" s="161" t="s">
        <v>101</v>
      </c>
      <c r="R30" s="111"/>
      <c r="S30" s="112"/>
      <c r="T30" s="113"/>
      <c r="U30" s="96"/>
      <c r="V30" s="97">
        <f t="shared" ref="V30:V35" si="29">SUM(H30:U30)</f>
        <v>84</v>
      </c>
      <c r="W30" s="114"/>
      <c r="X30" s="115"/>
      <c r="Y30" s="116"/>
      <c r="Z30" s="98">
        <v>66</v>
      </c>
      <c r="AA30" s="57">
        <f t="shared" ref="AA30:AA35" si="30">SUM(Y30:Z30)-(V30+W30)</f>
        <v>-18</v>
      </c>
      <c r="AB30" s="144">
        <f t="shared" ref="AB30:AB35" si="31">SMALL(Z30:AA30,1)+X30</f>
        <v>-18</v>
      </c>
      <c r="AD30" s="143"/>
    </row>
    <row r="31" spans="1:30" x14ac:dyDescent="0.3">
      <c r="A31" s="209" t="s">
        <v>204</v>
      </c>
      <c r="B31" s="95">
        <v>11</v>
      </c>
      <c r="C31" s="117">
        <v>18</v>
      </c>
      <c r="D31" s="99">
        <v>19</v>
      </c>
      <c r="E31" s="100">
        <v>14</v>
      </c>
      <c r="F31" s="147" t="s">
        <v>136</v>
      </c>
      <c r="G31" s="148">
        <v>10</v>
      </c>
      <c r="H31" s="103">
        <v>96</v>
      </c>
      <c r="I31" s="104"/>
      <c r="J31" s="204" t="s">
        <v>122</v>
      </c>
      <c r="K31" s="205" t="s">
        <v>122</v>
      </c>
      <c r="L31" s="212" t="s">
        <v>122</v>
      </c>
      <c r="M31" s="203" t="s">
        <v>101</v>
      </c>
      <c r="N31" s="152"/>
      <c r="O31" s="202" t="s">
        <v>101</v>
      </c>
      <c r="P31" s="154"/>
      <c r="Q31" s="161" t="s">
        <v>101</v>
      </c>
      <c r="R31" s="111"/>
      <c r="S31" s="112"/>
      <c r="T31" s="113"/>
      <c r="U31" s="96"/>
      <c r="V31" s="97">
        <f t="shared" si="29"/>
        <v>96</v>
      </c>
      <c r="W31" s="114"/>
      <c r="X31" s="115"/>
      <c r="Y31" s="116"/>
      <c r="Z31" s="98">
        <v>66</v>
      </c>
      <c r="AA31" s="57">
        <f t="shared" si="30"/>
        <v>-30</v>
      </c>
      <c r="AB31" s="144">
        <f t="shared" si="31"/>
        <v>-30</v>
      </c>
      <c r="AD31" s="143"/>
    </row>
    <row r="32" spans="1:30" x14ac:dyDescent="0.3">
      <c r="A32" s="209" t="s">
        <v>205</v>
      </c>
      <c r="B32" s="95">
        <v>11</v>
      </c>
      <c r="C32" s="117">
        <v>18</v>
      </c>
      <c r="D32" s="99">
        <v>19</v>
      </c>
      <c r="E32" s="100">
        <v>14</v>
      </c>
      <c r="F32" s="147" t="s">
        <v>136</v>
      </c>
      <c r="G32" s="148">
        <v>10</v>
      </c>
      <c r="H32" s="103">
        <v>82</v>
      </c>
      <c r="I32" s="104"/>
      <c r="J32" s="204" t="s">
        <v>122</v>
      </c>
      <c r="K32" s="205" t="s">
        <v>122</v>
      </c>
      <c r="L32" s="212" t="s">
        <v>122</v>
      </c>
      <c r="M32" s="203" t="s">
        <v>101</v>
      </c>
      <c r="N32" s="152"/>
      <c r="O32" s="202" t="s">
        <v>101</v>
      </c>
      <c r="P32" s="154"/>
      <c r="Q32" s="161" t="s">
        <v>101</v>
      </c>
      <c r="R32" s="111"/>
      <c r="S32" s="112"/>
      <c r="T32" s="113"/>
      <c r="U32" s="96"/>
      <c r="V32" s="97">
        <f t="shared" si="29"/>
        <v>82</v>
      </c>
      <c r="W32" s="114"/>
      <c r="X32" s="115"/>
      <c r="Y32" s="116"/>
      <c r="Z32" s="98">
        <v>66</v>
      </c>
      <c r="AA32" s="57">
        <f t="shared" si="30"/>
        <v>-16</v>
      </c>
      <c r="AB32" s="144">
        <f t="shared" si="31"/>
        <v>-16</v>
      </c>
      <c r="AD32" s="143"/>
    </row>
    <row r="33" spans="1:30" x14ac:dyDescent="0.3">
      <c r="A33" s="209" t="s">
        <v>206</v>
      </c>
      <c r="B33" s="95">
        <v>11</v>
      </c>
      <c r="C33" s="117">
        <v>18</v>
      </c>
      <c r="D33" s="99">
        <v>19</v>
      </c>
      <c r="E33" s="100">
        <v>14</v>
      </c>
      <c r="F33" s="147" t="s">
        <v>136</v>
      </c>
      <c r="G33" s="148">
        <v>10</v>
      </c>
      <c r="H33" s="103">
        <v>76</v>
      </c>
      <c r="I33" s="104"/>
      <c r="J33" s="204" t="s">
        <v>122</v>
      </c>
      <c r="K33" s="205" t="s">
        <v>122</v>
      </c>
      <c r="L33" s="212" t="s">
        <v>122</v>
      </c>
      <c r="M33" s="203" t="s">
        <v>101</v>
      </c>
      <c r="N33" s="152"/>
      <c r="O33" s="202" t="s">
        <v>101</v>
      </c>
      <c r="P33" s="154"/>
      <c r="Q33" s="161" t="s">
        <v>101</v>
      </c>
      <c r="R33" s="111"/>
      <c r="S33" s="112"/>
      <c r="T33" s="113"/>
      <c r="U33" s="96"/>
      <c r="V33" s="97">
        <f t="shared" si="29"/>
        <v>76</v>
      </c>
      <c r="W33" s="114"/>
      <c r="X33" s="115"/>
      <c r="Y33" s="116"/>
      <c r="Z33" s="98">
        <v>66</v>
      </c>
      <c r="AA33" s="57">
        <f t="shared" si="30"/>
        <v>-10</v>
      </c>
      <c r="AB33" s="144">
        <f t="shared" si="31"/>
        <v>-10</v>
      </c>
      <c r="AD33" s="143"/>
    </row>
    <row r="34" spans="1:30" x14ac:dyDescent="0.3">
      <c r="A34" s="209" t="s">
        <v>207</v>
      </c>
      <c r="B34" s="95">
        <v>11</v>
      </c>
      <c r="C34" s="117">
        <v>18</v>
      </c>
      <c r="D34" s="99">
        <v>19</v>
      </c>
      <c r="E34" s="100">
        <v>14</v>
      </c>
      <c r="F34" s="147" t="s">
        <v>136</v>
      </c>
      <c r="G34" s="148">
        <v>10</v>
      </c>
      <c r="H34" s="103">
        <v>107</v>
      </c>
      <c r="I34" s="104"/>
      <c r="J34" s="204" t="s">
        <v>122</v>
      </c>
      <c r="K34" s="205" t="s">
        <v>122</v>
      </c>
      <c r="L34" s="212" t="s">
        <v>122</v>
      </c>
      <c r="M34" s="203" t="s">
        <v>101</v>
      </c>
      <c r="N34" s="152"/>
      <c r="O34" s="202" t="s">
        <v>101</v>
      </c>
      <c r="P34" s="154"/>
      <c r="Q34" s="161" t="s">
        <v>101</v>
      </c>
      <c r="R34" s="111"/>
      <c r="S34" s="112"/>
      <c r="T34" s="113"/>
      <c r="U34" s="96"/>
      <c r="V34" s="97">
        <f t="shared" si="29"/>
        <v>107</v>
      </c>
      <c r="W34" s="114"/>
      <c r="X34" s="115"/>
      <c r="Y34" s="116"/>
      <c r="Z34" s="98">
        <v>66</v>
      </c>
      <c r="AA34" s="57">
        <f t="shared" si="30"/>
        <v>-41</v>
      </c>
      <c r="AB34" s="144">
        <f t="shared" si="31"/>
        <v>-41</v>
      </c>
      <c r="AD34" s="143"/>
    </row>
    <row r="35" spans="1:30" x14ac:dyDescent="0.3">
      <c r="A35" s="209" t="s">
        <v>208</v>
      </c>
      <c r="B35" s="95">
        <v>11</v>
      </c>
      <c r="C35" s="117">
        <v>18</v>
      </c>
      <c r="D35" s="99">
        <v>19</v>
      </c>
      <c r="E35" s="100">
        <v>14</v>
      </c>
      <c r="F35" s="147" t="s">
        <v>136</v>
      </c>
      <c r="G35" s="148">
        <v>10</v>
      </c>
      <c r="H35" s="103">
        <v>69</v>
      </c>
      <c r="I35" s="104"/>
      <c r="J35" s="204" t="s">
        <v>122</v>
      </c>
      <c r="K35" s="205" t="s">
        <v>122</v>
      </c>
      <c r="L35" s="212" t="s">
        <v>122</v>
      </c>
      <c r="M35" s="203" t="s">
        <v>101</v>
      </c>
      <c r="N35" s="152"/>
      <c r="O35" s="202" t="s">
        <v>101</v>
      </c>
      <c r="P35" s="154"/>
      <c r="Q35" s="161" t="s">
        <v>101</v>
      </c>
      <c r="R35" s="111"/>
      <c r="S35" s="112"/>
      <c r="T35" s="113">
        <v>41</v>
      </c>
      <c r="U35" s="96"/>
      <c r="V35" s="97">
        <f t="shared" si="29"/>
        <v>110</v>
      </c>
      <c r="W35" s="114"/>
      <c r="X35" s="115"/>
      <c r="Y35" s="116"/>
      <c r="Z35" s="98">
        <v>66</v>
      </c>
      <c r="AA35" s="57">
        <f t="shared" si="30"/>
        <v>-44</v>
      </c>
      <c r="AB35" s="144">
        <f t="shared" si="31"/>
        <v>-44</v>
      </c>
      <c r="AD35" s="143"/>
    </row>
    <row r="36" spans="1:30" x14ac:dyDescent="0.3">
      <c r="A36" s="209" t="s">
        <v>196</v>
      </c>
      <c r="B36" s="95">
        <v>18</v>
      </c>
      <c r="C36" s="117">
        <v>18</v>
      </c>
      <c r="D36" s="99">
        <v>26</v>
      </c>
      <c r="E36" s="100">
        <v>23</v>
      </c>
      <c r="F36" s="147" t="s">
        <v>136</v>
      </c>
      <c r="G36" s="148">
        <v>10</v>
      </c>
      <c r="H36" s="103">
        <v>141</v>
      </c>
      <c r="I36" s="104"/>
      <c r="J36" s="204" t="s">
        <v>122</v>
      </c>
      <c r="K36" s="205" t="s">
        <v>122</v>
      </c>
      <c r="L36" s="212" t="s">
        <v>122</v>
      </c>
      <c r="M36" s="203" t="s">
        <v>101</v>
      </c>
      <c r="N36" s="152"/>
      <c r="O36" s="109">
        <v>16</v>
      </c>
      <c r="P36" s="154"/>
      <c r="Q36" s="161" t="s">
        <v>101</v>
      </c>
      <c r="R36" s="111"/>
      <c r="S36" s="112"/>
      <c r="T36" s="113">
        <v>45</v>
      </c>
      <c r="U36" s="96"/>
      <c r="V36" s="97">
        <f t="shared" ref="V36" si="32">SUM(H36:U36)</f>
        <v>202</v>
      </c>
      <c r="W36" s="114"/>
      <c r="X36" s="115"/>
      <c r="Y36" s="116"/>
      <c r="Z36" s="98">
        <v>130</v>
      </c>
      <c r="AA36" s="57">
        <f t="shared" ref="AA36" si="33">SUM(Y36:Z36)-(V36+W36)</f>
        <v>-72</v>
      </c>
      <c r="AB36" s="144">
        <f t="shared" ref="AB36" si="34">SMALL(Z36:AA36,1)+X36</f>
        <v>-72</v>
      </c>
      <c r="AD36" s="143"/>
    </row>
  </sheetData>
  <conditionalFormatting sqref="AB2:AB4">
    <cfRule type="cellIs" dxfId="21" priority="247" stopIfTrue="1" operator="lessThan">
      <formula>0.5</formula>
    </cfRule>
    <cfRule type="cellIs" dxfId="20" priority="248" operator="lessThan">
      <formula>0.5*Z2</formula>
    </cfRule>
  </conditionalFormatting>
  <conditionalFormatting sqref="AB5">
    <cfRule type="cellIs" dxfId="19" priority="53" stopIfTrue="1" operator="lessThan">
      <formula>0.5</formula>
    </cfRule>
    <cfRule type="cellIs" dxfId="18" priority="54" operator="lessThan">
      <formula>0.5*Z5</formula>
    </cfRule>
  </conditionalFormatting>
  <conditionalFormatting sqref="AB6 AB8:AB12">
    <cfRule type="cellIs" dxfId="17" priority="17" stopIfTrue="1" operator="lessThan">
      <formula>0.5</formula>
    </cfRule>
    <cfRule type="cellIs" dxfId="16" priority="18" operator="lessThan">
      <formula>0.5*Z6</formula>
    </cfRule>
  </conditionalFormatting>
  <conditionalFormatting sqref="AB15">
    <cfRule type="cellIs" dxfId="15" priority="15" stopIfTrue="1" operator="lessThan">
      <formula>0.5</formula>
    </cfRule>
    <cfRule type="cellIs" dxfId="14" priority="16" operator="lessThan">
      <formula>0.5*Z15</formula>
    </cfRule>
  </conditionalFormatting>
  <conditionalFormatting sqref="AB13:AB14">
    <cfRule type="cellIs" dxfId="13" priority="13" stopIfTrue="1" operator="lessThan">
      <formula>0.5</formula>
    </cfRule>
    <cfRule type="cellIs" dxfId="12" priority="14" operator="lessThan">
      <formula>0.5*Z13</formula>
    </cfRule>
  </conditionalFormatting>
  <conditionalFormatting sqref="AB16:AB27">
    <cfRule type="cellIs" dxfId="11" priority="11" stopIfTrue="1" operator="lessThan">
      <formula>0.5</formula>
    </cfRule>
    <cfRule type="cellIs" dxfId="10" priority="12" operator="lessThan">
      <formula>0.5*Z16</formula>
    </cfRule>
  </conditionalFormatting>
  <conditionalFormatting sqref="AB7">
    <cfRule type="cellIs" dxfId="9" priority="9" stopIfTrue="1" operator="lessThan">
      <formula>0.5</formula>
    </cfRule>
    <cfRule type="cellIs" dxfId="8" priority="10" operator="lessThan">
      <formula>0.5*Z7</formula>
    </cfRule>
  </conditionalFormatting>
  <conditionalFormatting sqref="AB28">
    <cfRule type="cellIs" dxfId="7" priority="7" stopIfTrue="1" operator="lessThan">
      <formula>0.5</formula>
    </cfRule>
    <cfRule type="cellIs" dxfId="6" priority="8" operator="lessThan">
      <formula>0.5*Z28</formula>
    </cfRule>
  </conditionalFormatting>
  <conditionalFormatting sqref="AB29">
    <cfRule type="cellIs" dxfId="5" priority="5" stopIfTrue="1" operator="lessThan">
      <formula>0.5</formula>
    </cfRule>
    <cfRule type="cellIs" dxfId="4" priority="6" operator="lessThan">
      <formula>0.5*Z29</formula>
    </cfRule>
  </conditionalFormatting>
  <conditionalFormatting sqref="AB36">
    <cfRule type="cellIs" dxfId="3" priority="3" stopIfTrue="1" operator="lessThan">
      <formula>0.5</formula>
    </cfRule>
    <cfRule type="cellIs" dxfId="2" priority="4" operator="lessThan">
      <formula>0.5*Z36</formula>
    </cfRule>
  </conditionalFormatting>
  <conditionalFormatting sqref="AB30:AB35">
    <cfRule type="cellIs" dxfId="1" priority="1" stopIfTrue="1" operator="lessThan">
      <formula>0.5</formula>
    </cfRule>
    <cfRule type="cellIs" dxfId="0" priority="2" operator="lessThan">
      <formula>0.5*Z30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5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8</v>
      </c>
      <c r="E3" s="10">
        <f ca="1">RANDBETWEEN(1,4)+RANDBETWEEN(1,4)+RANDBETWEEN(1,4)</f>
        <v>5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5</v>
      </c>
      <c r="E4" s="10">
        <f ca="1">RANDBETWEEN(1,6)+RANDBETWEEN(1,6)+RANDBETWEEN(1,6)</f>
        <v>6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19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7</v>
      </c>
      <c r="E5" s="10">
        <f ca="1">RANDBETWEEN(1,8)+RANDBETWEEN(1,8)+RANDBETWEEN(1,8)</f>
        <v>13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19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2</v>
      </c>
      <c r="D6" s="10">
        <f ca="1">RANDBETWEEN(1,10)+RANDBETWEEN(1,10)</f>
        <v>11</v>
      </c>
      <c r="E6" s="10">
        <f ca="1">RANDBETWEEN(1,10)+RANDBETWEEN(1,10)+RANDBETWEEN(1,10)</f>
        <v>23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24</v>
      </c>
      <c r="H6" s="11">
        <f ca="1">RANDBETWEEN(1,10)+RANDBETWEEN(1,10)+RANDBETWEEN(1,10)+RANDBETWEEN(1,10)+RANDBETWEEN(1,10)+RANDBETWEEN(1,10)</f>
        <v>34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11</v>
      </c>
      <c r="E7" s="10">
        <f ca="1">RANDBETWEEN(1,12)+RANDBETWEEN(1,12)+RANDBETWEEN(1,12)</f>
        <v>19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33</v>
      </c>
      <c r="H7" s="11">
        <f ca="1">RANDBETWEEN(1,12)+RANDBETWEEN(1,12)+RANDBETWEEN(1,12)+RANDBETWEEN(1,12)+RANDBETWEEN(1,12)+RANDBETWEEN(1,12)</f>
        <v>27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15</v>
      </c>
      <c r="D8" s="10">
        <f ca="1">RANDBETWEEN(1,20)+RANDBETWEEN(1,20)</f>
        <v>23</v>
      </c>
      <c r="E8" s="10">
        <f ca="1">RANDBETWEEN(1,20)+RANDBETWEEN(1,20)+RANDBETWEEN(1,20)</f>
        <v>42</v>
      </c>
      <c r="F8" s="10">
        <f ca="1">RANDBETWEEN(1,20)+RANDBETWEEN(1,20)+RANDBETWEEN(1,20)+RANDBETWEEN(1,20)</f>
        <v>12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65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32</v>
      </c>
      <c r="D9" s="13">
        <f ca="1">RANDBETWEEN(1,100)+RANDBETWEEN(1,100)</f>
        <v>156</v>
      </c>
      <c r="E9" s="13">
        <f ca="1">RANDBETWEEN(1,100)+RANDBETWEEN(1,100)+RANDBETWEEN(1,100)</f>
        <v>120</v>
      </c>
      <c r="F9" s="13">
        <f ca="1">RANDBETWEEN(1,100)+RANDBETWEEN(1,100)+RANDBETWEEN(1,100)+RANDBETWEEN(1,100)</f>
        <v>235</v>
      </c>
      <c r="G9" s="13">
        <f ca="1">RANDBETWEEN(1,100)+RANDBETWEEN(1,100)+RANDBETWEEN(1,100)+RANDBETWEEN(1,100)+RANDBETWEEN(1,100)</f>
        <v>229</v>
      </c>
      <c r="H9" s="14">
        <f ca="1">RANDBETWEEN(1,100)+RANDBETWEEN(1,100)+RANDBETWEEN(1,100)+RANDBETWEEN(1,100)+RANDBETWEEN(1,100)+RANDBETWEEN(1,100)</f>
        <v>164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2021-07-26T23:57:04Z</dcterms:modified>
</cp:coreProperties>
</file>