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\NLM\"/>
    </mc:Choice>
  </mc:AlternateContent>
  <xr:revisionPtr revIDLastSave="0" documentId="13_ncr:1_{E3B291A4-7846-4330-87A7-4C76AEE39DC8}" xr6:coauthVersionLast="47" xr6:coauthVersionMax="47" xr10:uidLastSave="{00000000-0000-0000-0000-000000000000}"/>
  <bookViews>
    <workbookView xWindow="-108" yWindow="-108" windowWidth="23256" windowHeight="13176" activeTab="4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8" i="10" l="1"/>
  <c r="K18" i="10" s="1"/>
  <c r="M18" i="10" s="1"/>
  <c r="F4" i="4" l="1"/>
  <c r="V29" i="5"/>
  <c r="AA29" i="5" s="1"/>
  <c r="AB29" i="5" s="1"/>
  <c r="K25" i="9"/>
  <c r="N25" i="9" s="1"/>
  <c r="J25" i="9"/>
  <c r="D20" i="7"/>
  <c r="E20" i="7" s="1"/>
  <c r="D19" i="7"/>
  <c r="E19" i="7" s="1"/>
  <c r="D18" i="7"/>
  <c r="E18" i="7" s="1"/>
  <c r="V31" i="5"/>
  <c r="AA31" i="5" s="1"/>
  <c r="AB31" i="5" s="1"/>
  <c r="V7" i="5"/>
  <c r="AA7" i="5" s="1"/>
  <c r="AB7" i="5" s="1"/>
  <c r="V26" i="5"/>
  <c r="AA26" i="5" s="1"/>
  <c r="AB26" i="5" s="1"/>
  <c r="D26" i="5"/>
  <c r="C26" i="5"/>
  <c r="B26" i="5"/>
  <c r="D25" i="5"/>
  <c r="C25" i="5"/>
  <c r="D24" i="5"/>
  <c r="C24" i="5"/>
  <c r="B25" i="5"/>
  <c r="B24" i="5"/>
  <c r="L25" i="9" l="1"/>
  <c r="D17" i="7"/>
  <c r="E17" i="7" s="1"/>
  <c r="K21" i="9"/>
  <c r="N21" i="9" s="1"/>
  <c r="J21" i="9"/>
  <c r="K17" i="9"/>
  <c r="N17" i="9" s="1"/>
  <c r="J17" i="9"/>
  <c r="K13" i="9"/>
  <c r="N13" i="9" s="1"/>
  <c r="J13" i="9"/>
  <c r="J2" i="9"/>
  <c r="K2" i="9"/>
  <c r="J3" i="9"/>
  <c r="K3" i="9"/>
  <c r="J4" i="9"/>
  <c r="K4" i="9"/>
  <c r="J5" i="9"/>
  <c r="K5" i="9"/>
  <c r="J6" i="9"/>
  <c r="K6" i="9"/>
  <c r="L17" i="9" l="1"/>
  <c r="L21" i="9"/>
  <c r="L13" i="9"/>
  <c r="L6" i="9"/>
  <c r="L4" i="9"/>
  <c r="L3" i="9"/>
  <c r="L2" i="9"/>
  <c r="L5" i="9"/>
  <c r="D3" i="5"/>
  <c r="B3" i="5"/>
  <c r="D23" i="5"/>
  <c r="C23" i="5"/>
  <c r="B23" i="5"/>
  <c r="D22" i="5"/>
  <c r="C22" i="5"/>
  <c r="B22" i="5"/>
  <c r="D21" i="5"/>
  <c r="C21" i="5"/>
  <c r="B21" i="5"/>
  <c r="D20" i="5"/>
  <c r="C20" i="5"/>
  <c r="B20" i="5"/>
  <c r="D19" i="5"/>
  <c r="C19" i="5"/>
  <c r="B19" i="5"/>
  <c r="D18" i="5"/>
  <c r="C18" i="5"/>
  <c r="B18" i="5"/>
  <c r="D17" i="5"/>
  <c r="C17" i="5"/>
  <c r="B17" i="5"/>
  <c r="D16" i="5"/>
  <c r="C16" i="5"/>
  <c r="B16" i="5"/>
  <c r="D15" i="5"/>
  <c r="C15" i="5"/>
  <c r="B15" i="5"/>
  <c r="D14" i="5"/>
  <c r="C14" i="5"/>
  <c r="B14" i="5"/>
  <c r="D13" i="5"/>
  <c r="C13" i="5"/>
  <c r="B13" i="5"/>
  <c r="D12" i="5"/>
  <c r="C12" i="5"/>
  <c r="B12" i="5"/>
  <c r="D11" i="5"/>
  <c r="C11" i="5"/>
  <c r="B11" i="5"/>
  <c r="D10" i="5"/>
  <c r="C10" i="5"/>
  <c r="B10" i="5"/>
  <c r="D9" i="5"/>
  <c r="C9" i="5"/>
  <c r="B9" i="5"/>
  <c r="D8" i="5"/>
  <c r="C8" i="5"/>
  <c r="B8" i="5"/>
  <c r="B4" i="5" l="1"/>
  <c r="D4" i="5"/>
  <c r="C4" i="5" s="1"/>
  <c r="V4" i="5"/>
  <c r="AA4" i="5" s="1"/>
  <c r="AB4" i="5" s="1"/>
  <c r="K9" i="9"/>
  <c r="N9" i="9" s="1"/>
  <c r="J9" i="9"/>
  <c r="K8" i="9"/>
  <c r="N8" i="9" s="1"/>
  <c r="J8" i="9"/>
  <c r="K7" i="9"/>
  <c r="N7" i="9" s="1"/>
  <c r="J7" i="9"/>
  <c r="N4" i="9"/>
  <c r="N3" i="9"/>
  <c r="N2" i="9"/>
  <c r="D8" i="1"/>
  <c r="D16" i="7"/>
  <c r="E16" i="7" s="1"/>
  <c r="D15" i="7"/>
  <c r="E15" i="7" s="1"/>
  <c r="D14" i="7"/>
  <c r="E14" i="7" s="1"/>
  <c r="D13" i="7"/>
  <c r="E13" i="7" s="1"/>
  <c r="D12" i="7"/>
  <c r="E12" i="7" s="1"/>
  <c r="D11" i="7"/>
  <c r="E11" i="7" s="1"/>
  <c r="D5" i="5"/>
  <c r="C5" i="5"/>
  <c r="B5" i="5"/>
  <c r="L7" i="9" l="1"/>
  <c r="L9" i="9"/>
  <c r="L8" i="9"/>
  <c r="V2" i="5" l="1"/>
  <c r="V3" i="5"/>
  <c r="V5" i="5"/>
  <c r="V6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7" i="5"/>
  <c r="V28" i="5"/>
  <c r="V30" i="5"/>
  <c r="N5" i="9"/>
  <c r="N6" i="9"/>
  <c r="J7" i="7" l="1"/>
  <c r="K7" i="7" s="1"/>
  <c r="AA30" i="5" l="1"/>
  <c r="AB30" i="5" s="1"/>
  <c r="AA28" i="5"/>
  <c r="AB28" i="5" s="1"/>
  <c r="AA27" i="5"/>
  <c r="AB27" i="5" s="1"/>
  <c r="AA25" i="5"/>
  <c r="AB25" i="5" s="1"/>
  <c r="AA24" i="5"/>
  <c r="AB24" i="5" s="1"/>
  <c r="AA23" i="5"/>
  <c r="AB23" i="5" s="1"/>
  <c r="J6" i="7" l="1"/>
  <c r="K6" i="7" s="1"/>
  <c r="AA18" i="5" l="1"/>
  <c r="AB18" i="5" s="1"/>
  <c r="AA17" i="5"/>
  <c r="AB17" i="5" s="1"/>
  <c r="AA16" i="5"/>
  <c r="AB16" i="5" s="1"/>
  <c r="AA15" i="5"/>
  <c r="AB15" i="5" s="1"/>
  <c r="J5" i="7"/>
  <c r="K5" i="7" s="1"/>
  <c r="J4" i="7"/>
  <c r="K4" i="7" s="1"/>
  <c r="J3" i="7"/>
  <c r="K3" i="7" s="1"/>
  <c r="J2" i="7"/>
  <c r="K2" i="7" s="1"/>
  <c r="J19" i="9" l="1"/>
  <c r="K19" i="9"/>
  <c r="N19" i="9" s="1"/>
  <c r="J20" i="9"/>
  <c r="K20" i="9"/>
  <c r="N20" i="9" s="1"/>
  <c r="D10" i="7"/>
  <c r="E10" i="7" s="1"/>
  <c r="D9" i="7"/>
  <c r="E9" i="7" s="1"/>
  <c r="D8" i="7"/>
  <c r="E8" i="7" s="1"/>
  <c r="L20" i="9" l="1"/>
  <c r="L19" i="9"/>
  <c r="B2" i="5"/>
  <c r="K26" i="9" l="1"/>
  <c r="J26" i="9"/>
  <c r="K23" i="9"/>
  <c r="N23" i="9" s="1"/>
  <c r="J23" i="9"/>
  <c r="AA22" i="5"/>
  <c r="AB22" i="5" s="1"/>
  <c r="AA21" i="5"/>
  <c r="AB21" i="5" s="1"/>
  <c r="AA20" i="5"/>
  <c r="AB20" i="5" s="1"/>
  <c r="D7" i="7"/>
  <c r="E7" i="7" s="1"/>
  <c r="D6" i="7"/>
  <c r="E6" i="7" s="1"/>
  <c r="D5" i="7"/>
  <c r="E5" i="7" s="1"/>
  <c r="L26" i="9" l="1"/>
  <c r="N26" i="9"/>
  <c r="L23" i="9"/>
  <c r="J13" i="10"/>
  <c r="K13" i="10" s="1"/>
  <c r="M13" i="10" s="1"/>
  <c r="J7" i="10" l="1"/>
  <c r="K7" i="10" s="1"/>
  <c r="M7" i="10" s="1"/>
  <c r="G3" i="4" l="1"/>
  <c r="AA19" i="5"/>
  <c r="AB19" i="5" s="1"/>
  <c r="K22" i="9"/>
  <c r="N22" i="9" s="1"/>
  <c r="J22" i="9"/>
  <c r="L22" i="9" l="1"/>
  <c r="J12" i="10" l="1"/>
  <c r="K12" i="10" s="1"/>
  <c r="M12" i="10" s="1"/>
  <c r="J14" i="10"/>
  <c r="K14" i="10" s="1"/>
  <c r="M14" i="10" s="1"/>
  <c r="J5" i="10" l="1"/>
  <c r="K5" i="10" s="1"/>
  <c r="M5" i="10" s="1"/>
  <c r="C3" i="5" l="1"/>
  <c r="D2" i="5" l="1"/>
  <c r="C2" i="5" s="1"/>
  <c r="J8" i="10"/>
  <c r="K8" i="10" s="1"/>
  <c r="M8" i="10" s="1"/>
  <c r="J6" i="10"/>
  <c r="K6" i="10" s="1"/>
  <c r="M6" i="10" s="1"/>
  <c r="AA11" i="5" l="1"/>
  <c r="AB11" i="5" s="1"/>
  <c r="AA10" i="5"/>
  <c r="AB10" i="5" s="1"/>
  <c r="AA9" i="5"/>
  <c r="AB9" i="5" s="1"/>
  <c r="AA14" i="5"/>
  <c r="AB14" i="5" s="1"/>
  <c r="AA13" i="5"/>
  <c r="AB13" i="5" s="1"/>
  <c r="M10" i="1"/>
  <c r="M9" i="1"/>
  <c r="M8" i="1"/>
  <c r="K18" i="9"/>
  <c r="J18" i="9"/>
  <c r="K16" i="9"/>
  <c r="J16" i="9"/>
  <c r="K15" i="9"/>
  <c r="N15" i="9" s="1"/>
  <c r="J15" i="9"/>
  <c r="K14" i="9"/>
  <c r="N14" i="9" s="1"/>
  <c r="J14" i="9"/>
  <c r="K12" i="9"/>
  <c r="N12" i="9" s="1"/>
  <c r="K11" i="9"/>
  <c r="N11" i="9" s="1"/>
  <c r="J11" i="9"/>
  <c r="L18" i="9" l="1"/>
  <c r="L16" i="9"/>
  <c r="N16" i="9"/>
  <c r="N18" i="9"/>
  <c r="L15" i="9"/>
  <c r="L11" i="9"/>
  <c r="L14" i="9"/>
  <c r="K10" i="9"/>
  <c r="N10" i="9" s="1"/>
  <c r="J10" i="9"/>
  <c r="AA12" i="5"/>
  <c r="AB12" i="5" s="1"/>
  <c r="AA8" i="5"/>
  <c r="AB8" i="5" s="1"/>
  <c r="AA6" i="5"/>
  <c r="AB6" i="5" s="1"/>
  <c r="E4" i="1"/>
  <c r="D4" i="7"/>
  <c r="E4" i="7" s="1"/>
  <c r="D3" i="7"/>
  <c r="E3" i="7" s="1"/>
  <c r="D2" i="7"/>
  <c r="E2" i="7" s="1"/>
  <c r="J12" i="9" l="1"/>
  <c r="L12" i="9" s="1"/>
  <c r="L10" i="9"/>
  <c r="M28" i="10" l="1"/>
  <c r="M27" i="10"/>
  <c r="M26" i="10"/>
  <c r="M25" i="10"/>
  <c r="M24" i="10"/>
  <c r="M23" i="10"/>
  <c r="I19" i="1" l="1"/>
  <c r="I18" i="1"/>
  <c r="I20" i="1" s="1"/>
  <c r="I21" i="1" s="1"/>
  <c r="J17" i="10"/>
  <c r="K17" i="10" s="1"/>
  <c r="M17" i="10" s="1"/>
  <c r="M34" i="1" l="1"/>
  <c r="I8" i="1" l="1"/>
  <c r="F5" i="4" l="1"/>
  <c r="J28" i="10" l="1"/>
  <c r="K28" i="10" s="1"/>
  <c r="E2" i="1" l="1"/>
  <c r="J10" i="10" l="1"/>
  <c r="K10" i="10" s="1"/>
  <c r="M10" i="10" s="1"/>
  <c r="J16" i="10" l="1"/>
  <c r="K16" i="10" s="1"/>
  <c r="M16" i="10" s="1"/>
  <c r="J27" i="10" l="1"/>
  <c r="K27" i="10" s="1"/>
  <c r="J21" i="10" l="1"/>
  <c r="K21" i="10" s="1"/>
  <c r="M21" i="10" s="1"/>
  <c r="J15" i="10" l="1"/>
  <c r="K15" i="10" s="1"/>
  <c r="M15" i="10" s="1"/>
  <c r="J11" i="10" l="1"/>
  <c r="K11" i="10" s="1"/>
  <c r="M11" i="10" s="1"/>
  <c r="AA3" i="5" l="1"/>
  <c r="AB3" i="5" s="1"/>
  <c r="J26" i="10" l="1"/>
  <c r="K26" i="10" s="1"/>
  <c r="J25" i="10" l="1"/>
  <c r="K25" i="10" s="1"/>
  <c r="J24" i="10"/>
  <c r="K24" i="10" s="1"/>
  <c r="D4" i="4" l="1"/>
  <c r="C4" i="4" l="1"/>
  <c r="J23" i="10" l="1"/>
  <c r="K23" i="10" s="1"/>
  <c r="J3" i="10" l="1"/>
  <c r="K3" i="10" s="1"/>
  <c r="M3" i="10" s="1"/>
  <c r="J22" i="10" l="1"/>
  <c r="K22" i="10" s="1"/>
  <c r="M22" i="10" s="1"/>
  <c r="T1" i="10" l="1"/>
  <c r="AA2" i="5" l="1"/>
  <c r="AB2" i="5" s="1"/>
  <c r="E6" i="1" l="1"/>
  <c r="E3" i="1"/>
  <c r="E5" i="1"/>
  <c r="J9" i="10" l="1"/>
  <c r="K9" i="10" s="1"/>
  <c r="M9" i="10" s="1"/>
  <c r="J2" i="10"/>
  <c r="K2" i="10" s="1"/>
  <c r="M2" i="10" s="1"/>
  <c r="J4" i="10"/>
  <c r="K4" i="10" s="1"/>
  <c r="M4" i="10" s="1"/>
  <c r="I7" i="1" l="1"/>
  <c r="I9" i="1" s="1"/>
  <c r="M12" i="1" s="1"/>
  <c r="I10" i="1" l="1"/>
  <c r="M13" i="1" s="1"/>
  <c r="H6" i="4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G6" i="4"/>
  <c r="F6" i="4"/>
  <c r="E6" i="4"/>
  <c r="D6" i="4"/>
  <c r="C6" i="4"/>
  <c r="H5" i="4"/>
  <c r="G5" i="4"/>
  <c r="E5" i="4"/>
  <c r="D5" i="4"/>
  <c r="C5" i="4"/>
  <c r="H4" i="4"/>
  <c r="G4" i="4"/>
  <c r="E4" i="4"/>
  <c r="H3" i="4"/>
  <c r="F3" i="4"/>
  <c r="E3" i="4"/>
  <c r="D3" i="4"/>
  <c r="C3" i="4"/>
  <c r="H2" i="4"/>
  <c r="G2" i="4"/>
  <c r="F2" i="4"/>
  <c r="E2" i="4"/>
  <c r="D2" i="4"/>
  <c r="C2" i="4"/>
  <c r="M14" i="1" l="1"/>
  <c r="M15" i="1" l="1"/>
  <c r="AA5" i="5"/>
  <c r="AB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B2" authorId="0" shapeId="0" xr:uid="{7D3569FB-CC47-472F-9E6B-02F1A7CC11BF}">
      <text>
        <r>
          <rPr>
            <i/>
            <sz val="12"/>
            <color theme="1"/>
            <rFont val="Times New Roman"/>
            <family val="1"/>
          </rPr>
          <t>haste +1
chasing perfection +2</t>
        </r>
      </text>
    </comment>
    <comment ref="D2" authorId="0" shapeId="0" xr:uid="{29809925-CBFB-4A9D-8E42-7E0BFA9129D1}">
      <text>
        <r>
          <rPr>
            <i/>
            <sz val="12"/>
            <color theme="1"/>
            <rFont val="Times New Roman"/>
            <family val="1"/>
          </rPr>
          <t>haste +1
chasing perfection +2</t>
        </r>
      </text>
    </comment>
    <comment ref="B3" authorId="0" shapeId="0" xr:uid="{7A5080F4-ACB6-4D43-A40E-D40AAC6A77F7}">
      <text>
        <r>
          <rPr>
            <i/>
            <sz val="12"/>
            <color theme="1"/>
            <rFont val="Times New Roman"/>
            <family val="1"/>
          </rPr>
          <t>haste +1
chasing perfection +2</t>
        </r>
      </text>
    </comment>
    <comment ref="D3" authorId="0" shapeId="0" xr:uid="{18A26510-5ADA-4EE9-BCE5-7263D91829F4}">
      <text>
        <r>
          <rPr>
            <i/>
            <sz val="12"/>
            <color theme="1"/>
            <rFont val="Times New Roman"/>
            <family val="1"/>
          </rPr>
          <t>haste +1
chasing perfection +2</t>
        </r>
      </text>
    </comment>
    <comment ref="B4" authorId="0" shapeId="0" xr:uid="{17B213CF-36F5-4999-89B2-AA6268481840}">
      <text>
        <r>
          <rPr>
            <i/>
            <sz val="12"/>
            <color theme="1"/>
            <rFont val="Times New Roman"/>
            <family val="1"/>
          </rPr>
          <t>haste +1
chasing perfection +2</t>
        </r>
      </text>
    </comment>
    <comment ref="C4" authorId="0" shapeId="0" xr:uid="{791F7B80-D45A-42B5-A99F-680BA12AF221}">
      <text>
        <r>
          <rPr>
            <i/>
            <sz val="12"/>
            <color theme="1"/>
            <rFont val="Times New Roman"/>
            <family val="1"/>
          </rPr>
          <t>barkskin +5
dragonskin +5
shield of faith +3
mage armor +4</t>
        </r>
      </text>
    </comment>
    <comment ref="D4" authorId="0" shapeId="0" xr:uid="{AC3CAAF1-2F5D-42F5-8137-B2D1BCE1BBBA}">
      <text>
        <r>
          <rPr>
            <i/>
            <sz val="12"/>
            <color theme="1"/>
            <rFont val="Times New Roman"/>
            <family val="1"/>
          </rPr>
          <t>barkskin +5
dragonskin +5
shield of faith +3
mage armor +4</t>
        </r>
      </text>
    </comment>
    <comment ref="B5" authorId="0" shapeId="0" xr:uid="{64161958-B9FF-40DE-954E-2BAC909512F6}">
      <text>
        <r>
          <rPr>
            <i/>
            <sz val="12"/>
            <color theme="1"/>
            <rFont val="Times New Roman"/>
            <family val="1"/>
          </rPr>
          <t>shield of faith +3
dispel evil +4</t>
        </r>
      </text>
    </comment>
    <comment ref="C5" authorId="0" shapeId="0" xr:uid="{2594185F-C3F7-4DE3-86E2-79D2B4391BAE}">
      <text>
        <r>
          <rPr>
            <i/>
            <sz val="12"/>
            <color theme="1"/>
            <rFont val="Times New Roman"/>
            <family val="1"/>
          </rPr>
          <t>barkskin +5
dragonskin +5
shield of faith +3
dispel evil +4</t>
        </r>
      </text>
    </comment>
    <comment ref="D5" authorId="0" shapeId="0" xr:uid="{BFE83C24-A76A-433E-B275-D1E301062F5E}">
      <text>
        <r>
          <rPr>
            <i/>
            <sz val="12"/>
            <color theme="1"/>
            <rFont val="Times New Roman"/>
            <family val="1"/>
          </rPr>
          <t>barkskin +5
dragonskin +5
shield of faith +3
dispel evil +4</t>
        </r>
      </text>
    </comment>
    <comment ref="J5" authorId="0" shapeId="0" xr:uid="{8DCD64B6-4853-4C57-8091-D7E8E18F3058}">
      <text>
        <r>
          <rPr>
            <i/>
            <sz val="12"/>
            <color theme="1"/>
            <rFont val="Times New Roman"/>
            <family val="1"/>
          </rPr>
          <t xml:space="preserve">120 points of immunity to Fire damage
</t>
        </r>
        <r>
          <rPr>
            <b/>
            <i/>
            <sz val="12"/>
            <color theme="1"/>
            <rFont val="Times New Roman"/>
            <family val="1"/>
          </rPr>
          <t xml:space="preserve">Taken:  </t>
        </r>
        <r>
          <rPr>
            <i/>
            <sz val="12"/>
            <color theme="1"/>
            <rFont val="Times New Roman"/>
            <family val="1"/>
          </rPr>
          <t>54</t>
        </r>
      </text>
    </comment>
    <comment ref="L5" authorId="0" shapeId="0" xr:uid="{7C70F18F-EC1A-495C-9B66-AE590FFCC177}">
      <text>
        <r>
          <rPr>
            <i/>
            <sz val="12"/>
            <color theme="1"/>
            <rFont val="Times New Roman"/>
            <family val="1"/>
          </rPr>
          <t>R10</t>
        </r>
      </text>
    </comment>
    <comment ref="Z5" authorId="0" shapeId="0" xr:uid="{98B23147-1D52-4DB8-9DF1-76DCB4B65996}">
      <text>
        <r>
          <rPr>
            <i/>
            <sz val="12"/>
            <color theme="1"/>
            <rFont val="Times New Roman"/>
            <family val="1"/>
          </rPr>
          <t>Enervation -10</t>
        </r>
      </text>
    </comment>
    <comment ref="F6" authorId="0" shapeId="0" xr:uid="{B50D16EA-EC9E-4FD7-BEBC-80946DF795E8}">
      <text>
        <r>
          <rPr>
            <sz val="12"/>
            <color indexed="81"/>
            <rFont val="Times New Roman"/>
            <family val="1"/>
          </rPr>
          <t>Immune to bliudgeoning damage</t>
        </r>
      </text>
    </comment>
    <comment ref="F7" authorId="0" shapeId="0" xr:uid="{839F70AF-ED2F-46BD-BCF2-198E7EA2C64A}">
      <text>
        <r>
          <rPr>
            <sz val="12"/>
            <color indexed="81"/>
            <rFont val="Times New Roman"/>
            <family val="1"/>
          </rPr>
          <t>Immune to bliudgeoning damage</t>
        </r>
      </text>
    </comment>
    <comment ref="B8" authorId="0" shapeId="0" xr:uid="{1F1AAF3A-0216-49BC-9EB3-AB6CF8BDE7D1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C8" authorId="0" shapeId="0" xr:uid="{389C903A-0D96-4203-BC9A-E421511BD382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D8" authorId="0" shapeId="0" xr:uid="{32FB4E70-7FAE-40CA-A8AC-7C702DA62268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B9" authorId="0" shapeId="0" xr:uid="{4399AF88-A968-4266-BAFB-31FB8E493A46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C9" authorId="0" shapeId="0" xr:uid="{0EE41BED-A3CE-4071-8238-B0574EEE44F0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D9" authorId="0" shapeId="0" xr:uid="{CE658509-5A40-4B81-8D5A-7068FA0E7B2B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B10" authorId="0" shapeId="0" xr:uid="{F2B1C5B3-4FCA-4308-80B9-6E6EAF36393A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C10" authorId="0" shapeId="0" xr:uid="{E659DC93-F4D9-4919-8BE0-8A0AAB8BC4A6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D10" authorId="0" shapeId="0" xr:uid="{ADD687DE-2A45-4C41-B7C8-2BFC09FAA92D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B11" authorId="0" shapeId="0" xr:uid="{AA4EBB8F-9ED4-4DB6-9AD0-9DFD264E4447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C11" authorId="0" shapeId="0" xr:uid="{9A16171F-F1B8-4400-9F4D-8902F80D3156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D11" authorId="0" shapeId="0" xr:uid="{51859F3C-7CFE-49AF-BCA8-CD0908675E6F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B12" authorId="0" shapeId="0" xr:uid="{083471AA-F5C8-4B03-BE3F-BA25229DAAC3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C12" authorId="0" shapeId="0" xr:uid="{C240325E-6C2C-4EBE-ACDB-619F5DD896AB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D12" authorId="0" shapeId="0" xr:uid="{AEE12A95-C780-4648-AC56-696005231A8B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B13" authorId="0" shapeId="0" xr:uid="{83ACC6F0-A89A-431D-82EE-2266F9A4E71A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C13" authorId="0" shapeId="0" xr:uid="{D7BE6827-574B-471B-B6B9-436F01C7CD8D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D13" authorId="0" shapeId="0" xr:uid="{F20D2A16-FAFC-4716-9588-D7ACF3B0F4BE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B14" authorId="0" shapeId="0" xr:uid="{6B05512D-1741-44CE-9D3C-B5C91996D710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C14" authorId="0" shapeId="0" xr:uid="{45471F94-3432-4C75-AAFF-D5E2E12A8DF3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D14" authorId="0" shapeId="0" xr:uid="{AD48B894-81A7-4D7F-AD9E-F98228C07C02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B15" authorId="0" shapeId="0" xr:uid="{C040AE55-D5EF-4A0F-B99E-C0710E6ECCAA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C15" authorId="0" shapeId="0" xr:uid="{DD6C0A04-6C6A-4A61-87F7-217698C146C0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D15" authorId="0" shapeId="0" xr:uid="{2F7F42E8-FB98-4A9D-88C3-CDADD968E850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B16" authorId="0" shapeId="0" xr:uid="{F273B251-DFC8-4488-AEB3-45E1A1C4DC46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C16" authorId="0" shapeId="0" xr:uid="{36871322-3799-4433-AEA2-7DB20E7AE669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D16" authorId="0" shapeId="0" xr:uid="{571F382D-3B1C-4A5C-BA45-A53A333209EE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B17" authorId="0" shapeId="0" xr:uid="{7E67F128-6159-4965-BDE1-6F98664120BF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C17" authorId="0" shapeId="0" xr:uid="{B1B6A2A1-8729-41E9-8F24-FEDA411D16AC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D17" authorId="0" shapeId="0" xr:uid="{932D8186-6266-444E-AA2A-1EFFD0A4CA3B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B18" authorId="0" shapeId="0" xr:uid="{09F3A73F-145C-4C98-A0DE-6901FB6D4B08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C18" authorId="0" shapeId="0" xr:uid="{CBC7C7E9-A609-40D7-BF24-7D70478610AB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D18" authorId="0" shapeId="0" xr:uid="{42B287DA-908F-40B2-A50E-C72E04D0FCCB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B19" authorId="0" shapeId="0" xr:uid="{315B7AFB-A60B-4AE2-89EC-5BF82FFC2270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C19" authorId="0" shapeId="0" xr:uid="{CBF5EC22-2F24-422C-9F48-438758D229EF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D19" authorId="0" shapeId="0" xr:uid="{353F05C1-BFE8-4B04-856C-F3B7AB5BE91D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B20" authorId="0" shapeId="0" xr:uid="{160E1629-8939-44B5-A8DC-B99E30F0430F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C20" authorId="0" shapeId="0" xr:uid="{DEB6F8BB-0B94-44AC-B8EB-7CC6B3D73827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D20" authorId="0" shapeId="0" xr:uid="{DE3E00F0-1722-47CC-9457-EB1AA88B4372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T20" authorId="0" shapeId="0" xr:uid="{AE932939-E24F-4B63-864E-E3ACD458101A}">
      <text>
        <r>
          <rPr>
            <i/>
            <sz val="12"/>
            <color indexed="81"/>
            <rFont val="Times New Roman"/>
            <family val="1"/>
          </rPr>
          <t>Circle of Death</t>
        </r>
        <r>
          <rPr>
            <sz val="12"/>
            <color indexed="81"/>
            <rFont val="Times New Roman"/>
            <family val="1"/>
          </rPr>
          <t xml:space="preserve">
(failed Save)</t>
        </r>
      </text>
    </comment>
    <comment ref="B21" authorId="0" shapeId="0" xr:uid="{6ED845FF-3C07-48AD-AAB1-590E84992DB5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C21" authorId="0" shapeId="0" xr:uid="{766D0913-ED40-4469-8705-85F4D86F6906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D21" authorId="0" shapeId="0" xr:uid="{CF8796D1-ADC2-4CFB-BD04-BCD63B54A95F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T21" authorId="0" shapeId="0" xr:uid="{00527038-5A6F-477A-AC35-F79E4F090E20}">
      <text>
        <r>
          <rPr>
            <i/>
            <sz val="12"/>
            <color indexed="81"/>
            <rFont val="Times New Roman"/>
            <family val="1"/>
          </rPr>
          <t>Circle of Death</t>
        </r>
        <r>
          <rPr>
            <sz val="12"/>
            <color indexed="81"/>
            <rFont val="Times New Roman"/>
            <family val="1"/>
          </rPr>
          <t xml:space="preserve">
(failed Save)</t>
        </r>
      </text>
    </comment>
    <comment ref="B22" authorId="0" shapeId="0" xr:uid="{7E244DC9-C4DF-4CEF-8F8D-0183A4C496C1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C22" authorId="0" shapeId="0" xr:uid="{B9E36299-0C88-4942-86D7-DDE4831649B6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D22" authorId="0" shapeId="0" xr:uid="{35CF41EF-F200-4C4E-B9D0-D3F31EAC08A4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T22" authorId="0" shapeId="0" xr:uid="{CEACF5B0-CBD5-412E-BBE6-376684D727EE}">
      <text>
        <r>
          <rPr>
            <i/>
            <sz val="12"/>
            <color indexed="81"/>
            <rFont val="Times New Roman"/>
            <family val="1"/>
          </rPr>
          <t>Circle of Death</t>
        </r>
        <r>
          <rPr>
            <sz val="12"/>
            <color indexed="81"/>
            <rFont val="Times New Roman"/>
            <family val="1"/>
          </rPr>
          <t xml:space="preserve">
(failed Save)</t>
        </r>
      </text>
    </comment>
    <comment ref="B23" authorId="0" shapeId="0" xr:uid="{244CC6BA-833A-4190-9130-DC1490CFC797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C23" authorId="0" shapeId="0" xr:uid="{13E50478-3D82-4165-9604-8FC6DD7C58CA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D23" authorId="0" shapeId="0" xr:uid="{ED7E5224-E03E-435F-81B6-678FDEEA4363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B24" authorId="0" shapeId="0" xr:uid="{BBE25C9F-C279-4BE6-A329-B9437FEAA47B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C24" authorId="0" shapeId="0" xr:uid="{FB3B6D41-023B-46FD-9BD5-264136C85E88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D24" authorId="0" shapeId="0" xr:uid="{49292C4B-D12C-4614-8CBF-EB813298E1B8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B25" authorId="0" shapeId="0" xr:uid="{E747D837-CE82-40AF-8F55-1DD678248EAC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C25" authorId="0" shapeId="0" xr:uid="{57C9E1B4-840C-419D-847D-18AA40EB470D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D25" authorId="0" shapeId="0" xr:uid="{4C169E3A-11B4-4788-AAE2-6EF119743AB9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B26" authorId="0" shapeId="0" xr:uid="{3B155461-46A4-45D8-BB88-1CCEAEF4BBFB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C26" authorId="0" shapeId="0" xr:uid="{0F10E270-2ACC-4903-B97E-9119B3B51C1E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D26" authorId="0" shapeId="0" xr:uid="{EAA82FED-534A-4A60-A7B1-B52EAAFAF0E7}">
      <text>
        <r>
          <rPr>
            <i/>
            <sz val="12"/>
            <color theme="1"/>
            <rFont val="Times New Roman"/>
            <family val="1"/>
          </rPr>
          <t>DK Tactics +3
(converted to -3 AC)</t>
        </r>
      </text>
    </comment>
    <comment ref="W28" authorId="0" shapeId="0" xr:uid="{F04133AF-3DA3-471A-B278-BC4E5C6013A6}">
      <text>
        <r>
          <rPr>
            <i/>
            <sz val="12"/>
            <color indexed="81"/>
            <rFont val="Times New Roman"/>
            <family val="1"/>
          </rPr>
          <t>Finger of Death</t>
        </r>
      </text>
    </comment>
  </commentList>
</comments>
</file>

<file path=xl/sharedStrings.xml><?xml version="1.0" encoding="utf-8"?>
<sst xmlns="http://schemas.openxmlformats.org/spreadsheetml/2006/main" count="619" uniqueCount="199">
  <si>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</si>
  <si>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</si>
  <si>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</si>
  <si>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</si>
  <si>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</si>
  <si>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</si>
  <si>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</si>
  <si>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</si>
  <si>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</si>
  <si>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</si>
  <si>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</si>
  <si>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</si>
  <si>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</si>
  <si>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</si>
  <si>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</si>
  <si>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</si>
  <si>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</si>
  <si>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</si>
  <si>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</si>
  <si>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</si>
  <si>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</si>
  <si>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</si>
  <si>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</si>
  <si>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</si>
  <si>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</si>
  <si>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</si>
  <si>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</si>
  <si>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</si>
  <si>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</si>
  <si>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</si>
  <si>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</si>
  <si>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</si>
  <si>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</si>
  <si>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</si>
  <si>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</si>
  <si>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</si>
  <si>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</si>
  <si>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</si>
  <si>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</si>
  <si>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</si>
  <si>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</si>
  <si>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</si>
  <si>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</si>
  <si>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</si>
  <si>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</si>
  <si>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</si>
  <si>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</si>
  <si>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</si>
  <si>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</si>
  <si>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</si>
  <si>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</si>
  <si>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</si>
  <si>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</si>
  <si>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</si>
  <si>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</si>
  <si>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</si>
  <si>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</si>
  <si>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</si>
  <si>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</si>
  <si>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</si>
  <si>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</si>
  <si>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</si>
  <si>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</si>
  <si>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</si>
  <si>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</si>
  <si>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</si>
  <si>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</si>
  <si>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</si>
  <si>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</si>
  <si>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</si>
  <si>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</si>
  <si>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</si>
  <si>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</si>
  <si>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</si>
  <si>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</si>
  <si>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</si>
  <si>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</si>
  <si>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</si>
  <si>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</si>
  <si>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</si>
  <si>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</si>
  <si>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</si>
  <si>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</si>
  <si>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</si>
  <si>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</si>
  <si>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</si>
  <si>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</si>
  <si>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þ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</si>
  <si>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</si>
  <si>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</si>
  <si>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</si>
  <si>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</si>
  <si>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</si>
  <si>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</si>
  <si>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</si>
  <si>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</si>
  <si>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</si>
  <si>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</si>
  <si>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Avg. ECL/CR</t>
  </si>
  <si>
    <t>20’</t>
  </si>
  <si>
    <t>Imm</t>
  </si>
  <si>
    <t>Current Time</t>
  </si>
  <si>
    <t>Time @ Round 1</t>
  </si>
  <si>
    <t>Steelshade</t>
  </si>
  <si>
    <t>Atlas</t>
  </si>
  <si>
    <t>Devrion</t>
  </si>
  <si>
    <t>Archivist</t>
  </si>
  <si>
    <t>Warmage</t>
  </si>
  <si>
    <t>Rogue</t>
  </si>
  <si>
    <t>Check</t>
  </si>
  <si>
    <t>Allied Party Composition</t>
  </si>
  <si>
    <t>Grapple</t>
  </si>
  <si>
    <t>Brene</t>
  </si>
  <si>
    <t>True Seeing</t>
  </si>
  <si>
    <t>Fiendish Codex I</t>
  </si>
  <si>
    <t>cold iron &amp; good</t>
  </si>
  <si>
    <t>Lion’s Roar</t>
  </si>
  <si>
    <t>Chasing Perfection</t>
  </si>
  <si>
    <t>Protection from Evil</t>
  </si>
  <si>
    <r>
      <t>Brene</t>
    </r>
    <r>
      <rPr>
        <b/>
        <vertAlign val="superscript"/>
        <sz val="12"/>
        <color theme="1"/>
        <rFont val="Times New Roman"/>
        <family val="1"/>
      </rPr>
      <t>PfE</t>
    </r>
  </si>
  <si>
    <t>Dragonskin</t>
  </si>
  <si>
    <t>Mage Armor</t>
  </si>
  <si>
    <t>Haste</t>
  </si>
  <si>
    <t>Concentration</t>
  </si>
  <si>
    <r>
      <t>Angren</t>
    </r>
    <r>
      <rPr>
        <b/>
        <vertAlign val="superscript"/>
        <sz val="11"/>
        <color theme="1"/>
        <rFont val="Times New Roman"/>
        <family val="1"/>
      </rPr>
      <t>PfE/DE</t>
    </r>
  </si>
  <si>
    <r>
      <t>Atlas</t>
    </r>
    <r>
      <rPr>
        <b/>
        <vertAlign val="superscript"/>
        <sz val="12"/>
        <color theme="1"/>
        <rFont val="Times New Roman"/>
        <family val="1"/>
      </rPr>
      <t>PfE</t>
    </r>
  </si>
  <si>
    <r>
      <t>Devrion</t>
    </r>
    <r>
      <rPr>
        <b/>
        <vertAlign val="superscript"/>
        <sz val="12"/>
        <color theme="1"/>
        <rFont val="Times New Roman"/>
        <family val="1"/>
      </rPr>
      <t>PfE</t>
    </r>
  </si>
  <si>
    <t>Diplomacy</t>
  </si>
  <si>
    <t>Call Lightning</t>
  </si>
  <si>
    <t>Bypass SR</t>
  </si>
  <si>
    <t>Freedom of Movement</t>
  </si>
  <si>
    <t>Stoneskin</t>
  </si>
  <si>
    <t>adamantine</t>
  </si>
  <si>
    <t>MM V</t>
  </si>
  <si>
    <t>Spawns of Juiblex</t>
  </si>
  <si>
    <t>Summon Monster III</t>
  </si>
  <si>
    <t>Accuracy</t>
  </si>
  <si>
    <t>Protection from Energy (Fire)</t>
  </si>
  <si>
    <t>Resist Energy</t>
  </si>
  <si>
    <t>R10</t>
  </si>
  <si>
    <t>Keen Edge</t>
  </si>
  <si>
    <t>Juiblex</t>
  </si>
  <si>
    <t>—</t>
  </si>
  <si>
    <t>Elder Spawn</t>
  </si>
  <si>
    <t>Greater Spawn</t>
  </si>
  <si>
    <t>Lesser Spawn</t>
  </si>
  <si>
    <t>Pawn Spawn</t>
  </si>
  <si>
    <t>Drone Spawn</t>
  </si>
  <si>
    <t>Pawn Spawn 1</t>
  </si>
  <si>
    <t>Pawn Spawn 2</t>
  </si>
  <si>
    <t>Pawn Spawn 3</t>
  </si>
  <si>
    <t>Pawn Spawn 4</t>
  </si>
  <si>
    <t>Pawn Spawn 5</t>
  </si>
  <si>
    <t>Pawn Spawn 6</t>
  </si>
  <si>
    <t>Pawn Spawn 7</t>
  </si>
  <si>
    <t>Pawn Spawn 8</t>
  </si>
  <si>
    <t>Pawn Spawn 9</t>
  </si>
  <si>
    <t>Pawn Spawn 10</t>
  </si>
  <si>
    <t>40’</t>
  </si>
  <si>
    <t>Half-Dragon Duskblade</t>
  </si>
  <si>
    <t>Slam 1</t>
  </si>
  <si>
    <t>Slam 2</t>
  </si>
  <si>
    <t>2d8+7 + slimy infestation</t>
  </si>
  <si>
    <t>2d8+10 plus slimy infestation</t>
  </si>
  <si>
    <t>3d8+14 + slimy infestation</t>
  </si>
  <si>
    <t>1d10+4 + slimy infestation</t>
  </si>
  <si>
    <t>1d6+2 + slimy infestation</t>
  </si>
  <si>
    <t>Cleave / Power Attack</t>
  </si>
  <si>
    <t>Constrict 2d6+10+2d6 acid, Dissolve, Engulf</t>
  </si>
  <si>
    <t>Combat Expertise, Improved Trip, Improved Grab</t>
  </si>
  <si>
    <t>Touch</t>
  </si>
  <si>
    <t>Touch Attack</t>
  </si>
  <si>
    <t>Drone Spawn 1</t>
  </si>
  <si>
    <t>Drone Spawn 2</t>
  </si>
  <si>
    <t>Drone Spawn 3</t>
  </si>
  <si>
    <t>Drone Spawn 4</t>
  </si>
  <si>
    <t>Drone Spawn 5</t>
  </si>
  <si>
    <t>Lesser Spawn 1</t>
  </si>
  <si>
    <t>Lesser Spawn 2</t>
  </si>
  <si>
    <t>Lesser Spawn 3</t>
  </si>
  <si>
    <t>Spawn</t>
  </si>
  <si>
    <t>Listen/Spot</t>
  </si>
  <si>
    <t>Lesser Spawn 4</t>
  </si>
  <si>
    <t>Ozyman</t>
  </si>
  <si>
    <t>130-40</t>
  </si>
  <si>
    <t>Snake Swarm</t>
  </si>
  <si>
    <t>Snake Swarm, C</t>
  </si>
  <si>
    <t>Juiblex &amp; Spawns</t>
  </si>
  <si>
    <t>Grapple + 2d6 acid</t>
  </si>
  <si>
    <t>Grapple + 4d6 acid</t>
  </si>
  <si>
    <t>Fortitude DC 22</t>
  </si>
  <si>
    <t>Fortitude DC 27</t>
  </si>
  <si>
    <t>Gr. Spawn 1 (Blob)</t>
  </si>
  <si>
    <t>Gr. Spawn 2 (Cube)</t>
  </si>
  <si>
    <t>Gr. Spawn 3 (Cube)</t>
  </si>
  <si>
    <t>Slam</t>
  </si>
  <si>
    <t>Swarm</t>
  </si>
  <si>
    <t>2d8+10 + slimy infestation</t>
  </si>
  <si>
    <t>Mordenkainen’s Sword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</si>
</sst>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 tint="-0.499984740745262"/>
      <name val="Times New Roman"/>
      <family val="1"/>
    </font>
    <font>
      <b/>
      <sz val="16"/>
      <color theme="1"/>
      <name val="Times New Roman"/>
      <family val="1"/>
    </font>
    <font>
      <b/>
      <sz val="16"/>
      <color theme="0"/>
      <name val="Times New Roman"/>
      <family val="1"/>
    </font>
    <font>
      <b/>
      <vertAlign val="superscript"/>
      <sz val="12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sz val="12"/>
      <color indexed="81"/>
      <name val="Times New Roman"/>
      <family val="1"/>
    </font>
    <font>
      <i/>
      <sz val="12"/>
      <color theme="0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indexed="81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33CC"/>
        <bgColor indexed="64"/>
      </patternFill>
    </fill>
  </fills>
  <borders count="58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</cellStyleXfs>
  <cellXfs count="227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0" fillId="9" borderId="3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4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" fillId="0" borderId="49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4" fillId="23" borderId="51" xfId="0" applyFont="1" applyFill="1" applyBorder="1" applyAlignment="1">
      <alignment horizontal="center" vertical="center"/>
    </xf>
    <xf numFmtId="0" fontId="15" fillId="19" borderId="51" xfId="0" applyFont="1" applyFill="1" applyBorder="1" applyAlignment="1">
      <alignment horizontal="center" vertical="center"/>
    </xf>
    <xf numFmtId="0" fontId="15" fillId="25" borderId="51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" fillId="3" borderId="37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38" xfId="0" quotePrefix="1" applyFill="1" applyBorder="1" applyAlignment="1">
      <alignment vertical="center"/>
    </xf>
    <xf numFmtId="164" fontId="0" fillId="3" borderId="0" xfId="0" applyNumberForma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right" vertical="center"/>
    </xf>
    <xf numFmtId="164" fontId="0" fillId="3" borderId="40" xfId="0" applyNumberForma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7" borderId="32" xfId="0" applyFont="1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7" borderId="30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2" fillId="27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50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right"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right" vertical="center"/>
    </xf>
    <xf numFmtId="0" fontId="7" fillId="5" borderId="41" xfId="0" applyFont="1" applyFill="1" applyBorder="1" applyAlignment="1">
      <alignment horizontal="center" vertical="center"/>
    </xf>
    <xf numFmtId="0" fontId="3" fillId="13" borderId="46" xfId="0" applyFont="1" applyFill="1" applyBorder="1" applyAlignment="1">
      <alignment horizontal="center" vertical="center"/>
    </xf>
    <xf numFmtId="1" fontId="5" fillId="18" borderId="45" xfId="0" applyNumberFormat="1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14" fillId="5" borderId="51" xfId="0" applyFont="1" applyFill="1" applyBorder="1" applyAlignment="1">
      <alignment horizontal="center" vertical="center"/>
    </xf>
    <xf numFmtId="0" fontId="0" fillId="13" borderId="54" xfId="0" applyFill="1" applyBorder="1" applyAlignment="1">
      <alignment horizontal="center" vertical="center"/>
    </xf>
    <xf numFmtId="0" fontId="0" fillId="13" borderId="55" xfId="0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22" borderId="5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57" xfId="0" applyFont="1" applyFill="1" applyBorder="1" applyAlignment="1">
      <alignment horizontal="center" vertical="center"/>
    </xf>
    <xf numFmtId="0" fontId="0" fillId="20" borderId="24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2" fillId="12" borderId="5" xfId="0" applyFont="1" applyFill="1" applyBorder="1" applyAlignment="1">
      <alignment horizontal="center" vertical="center"/>
    </xf>
    <xf numFmtId="20" fontId="19" fillId="0" borderId="52" xfId="0" applyNumberFormat="1" applyFont="1" applyBorder="1" applyAlignment="1">
      <alignment horizontal="center" vertical="center"/>
    </xf>
    <xf numFmtId="0" fontId="2" fillId="19" borderId="53" xfId="0" applyFont="1" applyFill="1" applyBorder="1" applyAlignment="1">
      <alignment horizontal="center" vertical="center" wrapText="1"/>
    </xf>
    <xf numFmtId="0" fontId="6" fillId="28" borderId="53" xfId="0" applyFont="1" applyFill="1" applyBorder="1" applyAlignment="1">
      <alignment horizontal="center" vertical="center" wrapText="1"/>
    </xf>
    <xf numFmtId="0" fontId="2" fillId="29" borderId="53" xfId="0" applyFont="1" applyFill="1" applyBorder="1" applyAlignment="1">
      <alignment horizontal="center" vertical="center" wrapText="1"/>
    </xf>
    <xf numFmtId="0" fontId="4" fillId="14" borderId="47" xfId="0" applyFont="1" applyFill="1" applyBorder="1" applyAlignment="1">
      <alignment horizontal="center" vertical="center" wrapText="1"/>
    </xf>
    <xf numFmtId="0" fontId="0" fillId="27" borderId="32" xfId="0" applyFill="1" applyBorder="1" applyAlignment="1">
      <alignment horizontal="center" vertical="center"/>
    </xf>
    <xf numFmtId="0" fontId="14" fillId="16" borderId="51" xfId="0" applyFont="1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1" fontId="3" fillId="13" borderId="46" xfId="0" applyNumberFormat="1" applyFont="1" applyFill="1" applyBorder="1" applyAlignment="1">
      <alignment horizontal="center" vertical="center"/>
    </xf>
    <xf numFmtId="0" fontId="0" fillId="27" borderId="30" xfId="0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1" fontId="7" fillId="5" borderId="40" xfId="0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2" fillId="22" borderId="5" xfId="0" applyFont="1" applyFill="1" applyBorder="1" applyAlignment="1">
      <alignment horizontal="center" vertical="center"/>
    </xf>
    <xf numFmtId="0" fontId="14" fillId="30" borderId="51" xfId="0" applyFont="1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2" fillId="7" borderId="42" xfId="0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horizontal="center" vertical="center"/>
    </xf>
    <xf numFmtId="0" fontId="2" fillId="7" borderId="43" xfId="0" applyFont="1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7" borderId="38" xfId="0" applyFill="1" applyBorder="1" applyAlignment="1">
      <alignment horizontal="center" vertical="center"/>
    </xf>
    <xf numFmtId="0" fontId="0" fillId="7" borderId="48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50" xfId="0" applyFill="1" applyBorder="1" applyAlignment="1">
      <alignment horizontal="center" vertical="center"/>
    </xf>
    <xf numFmtId="0" fontId="2" fillId="7" borderId="37" xfId="0" applyFont="1" applyFill="1" applyBorder="1" applyAlignment="1">
      <alignment horizontal="right" vertical="center"/>
    </xf>
    <xf numFmtId="0" fontId="0" fillId="7" borderId="0" xfId="0" applyFill="1" applyBorder="1" applyAlignment="1">
      <alignment horizontal="center" vertical="center"/>
    </xf>
    <xf numFmtId="0" fontId="0" fillId="7" borderId="38" xfId="0" quotePrefix="1" applyFill="1" applyBorder="1" applyAlignment="1">
      <alignment vertical="center"/>
    </xf>
    <xf numFmtId="164" fontId="0" fillId="7" borderId="0" xfId="0" applyNumberFormat="1" applyFill="1" applyBorder="1" applyAlignment="1">
      <alignment horizontal="center" vertical="center"/>
    </xf>
    <xf numFmtId="0" fontId="2" fillId="7" borderId="39" xfId="0" applyFont="1" applyFill="1" applyBorder="1" applyAlignment="1">
      <alignment horizontal="right" vertical="center"/>
    </xf>
    <xf numFmtId="164" fontId="0" fillId="7" borderId="40" xfId="0" applyNumberFormat="1" applyFill="1" applyBorder="1" applyAlignment="1">
      <alignment horizontal="center" vertical="center"/>
    </xf>
    <xf numFmtId="0" fontId="0" fillId="7" borderId="41" xfId="0" applyFill="1" applyBorder="1" applyAlignment="1">
      <alignment horizontal="center" vertical="center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23" fillId="0" borderId="22" xfId="0" applyFont="1" applyBorder="1" applyAlignment="1">
      <alignment horizontal="center" vertical="center" wrapText="1"/>
    </xf>
    <xf numFmtId="0" fontId="23" fillId="3" borderId="25" xfId="0" applyFont="1" applyFill="1" applyBorder="1" applyAlignment="1">
      <alignment vertical="center"/>
    </xf>
    <xf numFmtId="0" fontId="24" fillId="5" borderId="25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13" borderId="54" xfId="0" quotePrefix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28" fillId="9" borderId="5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/>
    </xf>
    <xf numFmtId="0" fontId="3" fillId="3" borderId="46" xfId="0" quotePrefix="1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/>
    </xf>
    <xf numFmtId="0" fontId="7" fillId="13" borderId="30" xfId="0" applyFont="1" applyFill="1" applyBorder="1" applyAlignment="1">
      <alignment horizontal="center" vertical="center"/>
    </xf>
    <xf numFmtId="0" fontId="0" fillId="13" borderId="30" xfId="0" applyFill="1" applyBorder="1" applyAlignment="1">
      <alignment horizontal="center" vertical="center"/>
    </xf>
    <xf numFmtId="0" fontId="12" fillId="13" borderId="30" xfId="0" applyFont="1" applyFill="1" applyBorder="1" applyAlignment="1">
      <alignment horizontal="center" vertical="center"/>
    </xf>
    <xf numFmtId="0" fontId="21" fillId="13" borderId="30" xfId="0" applyFont="1" applyFill="1" applyBorder="1" applyAlignment="1">
      <alignment horizontal="center" vertical="center"/>
    </xf>
  </cellXfs>
  <cellStyles count="13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Percent" xfId="11" builtinId="5"/>
    <cellStyle name="Percent 2" xfId="6" xr:uid="{00000000-0005-0000-0000-00000B000000}"/>
    <cellStyle name="Percent 2 2" xfId="8" xr:uid="{00000000-0005-0000-0000-00000C000000}"/>
  </cellStyles>
  <dxfs count="897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FF99"/>
      <color rgb="FF00FFFF"/>
      <color rgb="FF0033CC"/>
      <color rgb="FF008000"/>
      <color rgb="FF9900FF"/>
      <color rgb="FFCC99FF"/>
      <color rgb="FFFF00FF"/>
      <color rgb="FF00FF00"/>
      <color rgb="FF00CC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13</c:v>
                </c:pt>
                <c:pt idx="4">
                  <c:v>17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14</c:v>
                </c:pt>
                <c:pt idx="3">
                  <c:v>12</c:v>
                </c:pt>
                <c:pt idx="4">
                  <c:v>13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6</c:v>
                </c:pt>
                <c:pt idx="1">
                  <c:v>5</c:v>
                </c:pt>
                <c:pt idx="2">
                  <c:v>13</c:v>
                </c:pt>
                <c:pt idx="3">
                  <c:v>11</c:v>
                </c:pt>
                <c:pt idx="4">
                  <c:v>19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8</c:v>
                </c:pt>
                <c:pt idx="1">
                  <c:v>14</c:v>
                </c:pt>
                <c:pt idx="2">
                  <c:v>17</c:v>
                </c:pt>
                <c:pt idx="3">
                  <c:v>32</c:v>
                </c:pt>
                <c:pt idx="4">
                  <c:v>21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10</c:v>
                </c:pt>
                <c:pt idx="1">
                  <c:v>18</c:v>
                </c:pt>
                <c:pt idx="2">
                  <c:v>13</c:v>
                </c:pt>
                <c:pt idx="3">
                  <c:v>31</c:v>
                </c:pt>
                <c:pt idx="4">
                  <c:v>29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16</c:v>
                </c:pt>
                <c:pt idx="1">
                  <c:v>22</c:v>
                </c:pt>
                <c:pt idx="2">
                  <c:v>32</c:v>
                </c:pt>
                <c:pt idx="3">
                  <c:v>50</c:v>
                </c:pt>
                <c:pt idx="4">
                  <c:v>62</c:v>
                </c:pt>
                <c:pt idx="5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5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6</c:v>
                </c:pt>
                <c:pt idx="3">
                  <c:v>5</c:v>
                </c:pt>
                <c:pt idx="4">
                  <c:v>14</c:v>
                </c:pt>
                <c:pt idx="5">
                  <c:v>18</c:v>
                </c:pt>
                <c:pt idx="6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14</c:v>
                </c:pt>
                <c:pt idx="3">
                  <c:v>13</c:v>
                </c:pt>
                <c:pt idx="4">
                  <c:v>17</c:v>
                </c:pt>
                <c:pt idx="5">
                  <c:v>13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7</c:v>
                </c:pt>
                <c:pt idx="1">
                  <c:v>13</c:v>
                </c:pt>
                <c:pt idx="2">
                  <c:v>12</c:v>
                </c:pt>
                <c:pt idx="3">
                  <c:v>11</c:v>
                </c:pt>
                <c:pt idx="4">
                  <c:v>32</c:v>
                </c:pt>
                <c:pt idx="5">
                  <c:v>31</c:v>
                </c:pt>
                <c:pt idx="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9</c:v>
                </c:pt>
                <c:pt idx="1">
                  <c:v>17</c:v>
                </c:pt>
                <c:pt idx="2">
                  <c:v>13</c:v>
                </c:pt>
                <c:pt idx="3">
                  <c:v>19</c:v>
                </c:pt>
                <c:pt idx="4">
                  <c:v>21</c:v>
                </c:pt>
                <c:pt idx="5">
                  <c:v>29</c:v>
                </c:pt>
                <c:pt idx="6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11</c:v>
                </c:pt>
                <c:pt idx="1">
                  <c:v>13</c:v>
                </c:pt>
                <c:pt idx="2">
                  <c:v>11</c:v>
                </c:pt>
                <c:pt idx="3">
                  <c:v>35</c:v>
                </c:pt>
                <c:pt idx="4">
                  <c:v>44</c:v>
                </c:pt>
                <c:pt idx="5">
                  <c:v>44</c:v>
                </c:pt>
                <c:pt idx="6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13</c:v>
                </c:pt>
                <c:pt idx="4">
                  <c:v>17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14</c:v>
                </c:pt>
                <c:pt idx="3">
                  <c:v>12</c:v>
                </c:pt>
                <c:pt idx="4">
                  <c:v>13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6</c:v>
                </c:pt>
                <c:pt idx="1">
                  <c:v>5</c:v>
                </c:pt>
                <c:pt idx="2">
                  <c:v>13</c:v>
                </c:pt>
                <c:pt idx="3">
                  <c:v>11</c:v>
                </c:pt>
                <c:pt idx="4">
                  <c:v>19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8</c:v>
                </c:pt>
                <c:pt idx="1">
                  <c:v>14</c:v>
                </c:pt>
                <c:pt idx="2">
                  <c:v>17</c:v>
                </c:pt>
                <c:pt idx="3">
                  <c:v>32</c:v>
                </c:pt>
                <c:pt idx="4">
                  <c:v>21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10</c:v>
                </c:pt>
                <c:pt idx="1">
                  <c:v>18</c:v>
                </c:pt>
                <c:pt idx="2">
                  <c:v>13</c:v>
                </c:pt>
                <c:pt idx="3">
                  <c:v>31</c:v>
                </c:pt>
                <c:pt idx="4">
                  <c:v>29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16</c:v>
                </c:pt>
                <c:pt idx="1">
                  <c:v>22</c:v>
                </c:pt>
                <c:pt idx="2">
                  <c:v>32</c:v>
                </c:pt>
                <c:pt idx="3">
                  <c:v>50</c:v>
                </c:pt>
                <c:pt idx="4">
                  <c:v>62</c:v>
                </c:pt>
                <c:pt idx="5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30480</xdr:colOff>
      <xdr:row>1</xdr:row>
      <xdr:rowOff>0</xdr:rowOff>
    </xdr:from>
    <xdr:to>
      <xdr:col>23</xdr:col>
      <xdr:colOff>570762</xdr:colOff>
      <xdr:row>9</xdr:row>
      <xdr:rowOff>129326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FE0C91-55AE-447E-BE43-8A5AAB96D6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0040" y="403860"/>
          <a:ext cx="5904762" cy="1714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990600</xdr:colOff>
      <xdr:row>4</xdr:row>
      <xdr:rowOff>7620</xdr:rowOff>
    </xdr:from>
    <xdr:to>
      <xdr:col>1</xdr:col>
      <xdr:colOff>1</xdr:colOff>
      <xdr:row>5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BDF8DB4-0E40-410E-B0B1-A3B81BDE33CB}"/>
            </a:ext>
          </a:extLst>
        </xdr:cNvPr>
        <xdr:cNvSpPr/>
      </xdr:nvSpPr>
      <xdr:spPr>
        <a:xfrm>
          <a:off x="990600" y="1203960"/>
          <a:ext cx="480061" cy="251460"/>
        </a:xfrm>
        <a:prstGeom prst="rect">
          <a:avLst/>
        </a:prstGeom>
        <a:solidFill>
          <a:srgbClr val="FFFF00">
            <a:alpha val="57000"/>
          </a:srgb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600">
              <a:solidFill>
                <a:sysClr val="windowText" lastClr="000000"/>
              </a:solidFill>
            </a:rPr>
            <a:t>40% miss</a:t>
          </a:r>
        </a:p>
      </xdr:txBody>
    </xdr:sp>
    <xdr:clientData/>
  </xdr:twoCellAnchor>
  <xdr:twoCellAnchor>
    <xdr:from>
      <xdr:col>0</xdr:col>
      <xdr:colOff>986118</xdr:colOff>
      <xdr:row>2</xdr:row>
      <xdr:rowOff>22860</xdr:rowOff>
    </xdr:from>
    <xdr:to>
      <xdr:col>1</xdr:col>
      <xdr:colOff>0</xdr:colOff>
      <xdr:row>2</xdr:row>
      <xdr:rowOff>251460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9E477E8C-EA70-4C9C-ACC8-5338AFF3ED74}"/>
            </a:ext>
          </a:extLst>
        </xdr:cNvPr>
        <xdr:cNvSpPr/>
      </xdr:nvSpPr>
      <xdr:spPr>
        <a:xfrm>
          <a:off x="986118" y="701040"/>
          <a:ext cx="537882" cy="228600"/>
        </a:xfrm>
        <a:prstGeom prst="rect">
          <a:avLst/>
        </a:prstGeom>
        <a:solidFill>
          <a:srgbClr val="FFFF00">
            <a:alpha val="57000"/>
          </a:srgb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600">
              <a:solidFill>
                <a:sysClr val="windowText" lastClr="000000"/>
              </a:solidFill>
            </a:rPr>
            <a:t>20% miss</a:t>
          </a:r>
        </a:p>
      </xdr:txBody>
    </xdr:sp>
    <xdr:clientData/>
  </xdr:twoCellAnchor>
  <xdr:twoCellAnchor>
    <xdr:from>
      <xdr:col>0</xdr:col>
      <xdr:colOff>983876</xdr:colOff>
      <xdr:row>0</xdr:row>
      <xdr:rowOff>412376</xdr:rowOff>
    </xdr:from>
    <xdr:to>
      <xdr:col>0</xdr:col>
      <xdr:colOff>1468895</xdr:colOff>
      <xdr:row>1</xdr:row>
      <xdr:rowOff>251460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A4F94C37-827C-4E26-9201-0999698C4AD5}"/>
            </a:ext>
          </a:extLst>
        </xdr:cNvPr>
        <xdr:cNvSpPr/>
      </xdr:nvSpPr>
      <xdr:spPr>
        <a:xfrm>
          <a:off x="983876" y="412376"/>
          <a:ext cx="485019" cy="251460"/>
        </a:xfrm>
        <a:prstGeom prst="rect">
          <a:avLst/>
        </a:prstGeom>
        <a:solidFill>
          <a:srgbClr val="FFFF00">
            <a:alpha val="57000"/>
          </a:srgb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600">
              <a:solidFill>
                <a:sysClr val="windowText" lastClr="000000"/>
              </a:solidFill>
            </a:rPr>
            <a:t>20% miss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showGridLines="0" zoomScaleNormal="100" workbookViewId="0"/>
  </sheetViews>
  <sheetFormatPr defaultRowHeight="15.6" x14ac:dyDescent="0.3"/>
  <cols>
    <col min="1" max="1" width="15.5" style="43" bestFit="1" customWidth="1"/>
    <col min="2" max="2" width="6.296875" style="48" bestFit="1" customWidth="1"/>
    <col min="3" max="3" width="8.5" style="48" bestFit="1" customWidth="1"/>
    <col min="4" max="4" width="4.296875" style="48" bestFit="1" customWidth="1"/>
    <col min="5" max="5" width="8.3984375" style="48" bestFit="1" customWidth="1"/>
    <col min="6" max="6" width="6.8984375" style="48" bestFit="1" customWidth="1"/>
    <col min="7" max="7" width="4.19921875" style="43" customWidth="1"/>
    <col min="8" max="8" width="14.09765625" style="43" bestFit="1" customWidth="1"/>
    <col min="9" max="9" width="4.8984375" style="43" bestFit="1" customWidth="1"/>
    <col min="10" max="10" width="20" style="43" bestFit="1" customWidth="1"/>
    <col min="11" max="11" width="4.19921875" style="43" customWidth="1"/>
    <col min="12" max="12" width="17.09765625" style="43" customWidth="1"/>
    <col min="13" max="13" width="7.3984375" style="43" bestFit="1" customWidth="1"/>
    <col min="14" max="14" width="19.796875" style="43" customWidth="1"/>
    <col min="15" max="15" width="13" style="43" bestFit="1" customWidth="1"/>
    <col min="16" max="16384" width="8.796875" style="43"/>
  </cols>
  <sheetData>
    <row r="1" spans="1:14" s="38" customFormat="1" ht="31.8" thickBot="1" x14ac:dyDescent="0.35">
      <c r="A1" s="36" t="s">
        <v>0</v>
      </c>
      <c r="B1" s="36" t="s">
        <v>1</v>
      </c>
      <c r="C1" s="36" t="s">
        <v>2</v>
      </c>
      <c r="D1" s="37" t="s">
        <v>3</v>
      </c>
      <c r="E1" s="36" t="s">
        <v>4</v>
      </c>
      <c r="F1" s="36" t="s">
        <v>5</v>
      </c>
      <c r="H1" s="39" t="s">
        <v>21</v>
      </c>
      <c r="I1" s="39"/>
      <c r="J1" s="39"/>
      <c r="K1" s="39"/>
      <c r="L1" s="39" t="s">
        <v>83</v>
      </c>
      <c r="M1" s="39"/>
      <c r="N1" s="39"/>
    </row>
    <row r="2" spans="1:14" ht="16.8" thickTop="1" thickBot="1" x14ac:dyDescent="0.35">
      <c r="A2" s="73" t="s">
        <v>103</v>
      </c>
      <c r="B2" s="73">
        <v>1</v>
      </c>
      <c r="C2" s="44">
        <v>5</v>
      </c>
      <c r="D2" s="45">
        <v>10</v>
      </c>
      <c r="E2" s="44">
        <f>SUM(C2:D2)</f>
        <v>15</v>
      </c>
      <c r="F2" s="44" t="s">
        <v>99</v>
      </c>
      <c r="H2" s="74" t="s">
        <v>0</v>
      </c>
      <c r="I2" s="75" t="s">
        <v>22</v>
      </c>
      <c r="J2" s="76" t="s">
        <v>23</v>
      </c>
      <c r="L2" s="131" t="s">
        <v>0</v>
      </c>
      <c r="M2" s="132" t="s">
        <v>84</v>
      </c>
      <c r="N2" s="133" t="s">
        <v>66</v>
      </c>
    </row>
    <row r="3" spans="1:14" x14ac:dyDescent="0.3">
      <c r="A3" s="73" t="s">
        <v>105</v>
      </c>
      <c r="B3" s="73">
        <v>1</v>
      </c>
      <c r="C3" s="44">
        <v>6</v>
      </c>
      <c r="D3" s="45">
        <v>8</v>
      </c>
      <c r="E3" s="44">
        <f>SUM(C3:D3)</f>
        <v>14</v>
      </c>
      <c r="F3" s="44" t="s">
        <v>6</v>
      </c>
      <c r="H3" s="77" t="s">
        <v>104</v>
      </c>
      <c r="I3" s="73">
        <v>18</v>
      </c>
      <c r="J3" s="78" t="s">
        <v>106</v>
      </c>
      <c r="L3" s="134" t="s">
        <v>141</v>
      </c>
      <c r="M3" s="122">
        <v>16</v>
      </c>
      <c r="N3" s="135" t="s">
        <v>114</v>
      </c>
    </row>
    <row r="4" spans="1:14" x14ac:dyDescent="0.3">
      <c r="A4" s="122" t="s">
        <v>187</v>
      </c>
      <c r="B4" s="122">
        <v>2</v>
      </c>
      <c r="C4" s="44">
        <v>1</v>
      </c>
      <c r="D4" s="45">
        <v>13</v>
      </c>
      <c r="E4" s="44">
        <f>SUM(C4:D4)</f>
        <v>14</v>
      </c>
      <c r="F4" s="44" t="s">
        <v>158</v>
      </c>
      <c r="H4" s="77" t="s">
        <v>112</v>
      </c>
      <c r="I4" s="73">
        <v>18</v>
      </c>
      <c r="J4" s="78" t="s">
        <v>108</v>
      </c>
      <c r="L4" s="134" t="s">
        <v>134</v>
      </c>
      <c r="M4" s="122">
        <v>16</v>
      </c>
      <c r="N4" s="135" t="s">
        <v>133</v>
      </c>
    </row>
    <row r="5" spans="1:14" x14ac:dyDescent="0.3">
      <c r="A5" s="73" t="s">
        <v>112</v>
      </c>
      <c r="B5" s="73">
        <v>1</v>
      </c>
      <c r="C5" s="44">
        <v>6</v>
      </c>
      <c r="D5" s="45">
        <v>7</v>
      </c>
      <c r="E5" s="44">
        <f>SUM(C5:D5)</f>
        <v>13</v>
      </c>
      <c r="F5" s="44" t="s">
        <v>6</v>
      </c>
      <c r="H5" s="77" t="s">
        <v>105</v>
      </c>
      <c r="I5" s="73">
        <v>18</v>
      </c>
      <c r="J5" s="78" t="s">
        <v>107</v>
      </c>
      <c r="L5" s="134"/>
      <c r="M5" s="122"/>
      <c r="N5" s="135"/>
    </row>
    <row r="6" spans="1:14" ht="16.2" thickBot="1" x14ac:dyDescent="0.35">
      <c r="A6" s="73" t="s">
        <v>104</v>
      </c>
      <c r="B6" s="73">
        <v>1</v>
      </c>
      <c r="C6" s="44">
        <v>2</v>
      </c>
      <c r="D6" s="45">
        <v>2</v>
      </c>
      <c r="E6" s="44">
        <f>SUM(C6:D6)</f>
        <v>4</v>
      </c>
      <c r="F6" s="44" t="s">
        <v>6</v>
      </c>
      <c r="H6" s="181" t="s">
        <v>103</v>
      </c>
      <c r="I6" s="182">
        <v>18</v>
      </c>
      <c r="J6" s="183" t="s">
        <v>159</v>
      </c>
      <c r="L6" s="134"/>
      <c r="M6" s="122"/>
      <c r="N6" s="135"/>
    </row>
    <row r="7" spans="1:14" ht="16.2" thickBot="1" x14ac:dyDescent="0.35">
      <c r="B7" s="43"/>
      <c r="C7" s="43"/>
      <c r="D7" s="43"/>
      <c r="E7" s="43"/>
      <c r="F7" s="43"/>
      <c r="H7" s="79" t="s">
        <v>24</v>
      </c>
      <c r="I7" s="80">
        <f>SUM(I3:I6)</f>
        <v>72</v>
      </c>
      <c r="J7" s="78"/>
      <c r="L7" s="136"/>
      <c r="M7" s="137"/>
      <c r="N7" s="138"/>
    </row>
    <row r="8" spans="1:14" x14ac:dyDescent="0.3">
      <c r="B8" s="43"/>
      <c r="C8" s="43"/>
      <c r="D8" s="45">
        <f ca="1">RANDBETWEEN(1,20)</f>
        <v>18</v>
      </c>
      <c r="E8" s="43"/>
      <c r="F8" s="43"/>
      <c r="H8" s="79" t="s">
        <v>25</v>
      </c>
      <c r="I8" s="80">
        <f>COUNT(I3:I6)</f>
        <v>4</v>
      </c>
      <c r="J8" s="81"/>
      <c r="L8" s="139" t="s">
        <v>24</v>
      </c>
      <c r="M8" s="140">
        <f>SUM(M3:M7)</f>
        <v>32</v>
      </c>
      <c r="N8" s="135"/>
    </row>
    <row r="9" spans="1:14" x14ac:dyDescent="0.3">
      <c r="H9" s="79" t="s">
        <v>27</v>
      </c>
      <c r="I9" s="82">
        <f>I7/4</f>
        <v>18</v>
      </c>
      <c r="J9" s="78" t="s">
        <v>28</v>
      </c>
      <c r="L9" s="139" t="s">
        <v>98</v>
      </c>
      <c r="M9" s="140">
        <f>AVERAGE(M3:M7)</f>
        <v>16</v>
      </c>
      <c r="N9" s="135"/>
    </row>
    <row r="10" spans="1:14" ht="16.2" thickBot="1" x14ac:dyDescent="0.35">
      <c r="B10" s="43"/>
      <c r="C10" s="43"/>
      <c r="D10" s="43"/>
      <c r="E10" s="43"/>
      <c r="F10" s="43"/>
      <c r="H10" s="83" t="s">
        <v>29</v>
      </c>
      <c r="I10" s="84">
        <f>I9*2</f>
        <v>36</v>
      </c>
      <c r="J10" s="85" t="s">
        <v>30</v>
      </c>
      <c r="L10" s="141" t="s">
        <v>25</v>
      </c>
      <c r="M10" s="175">
        <f>COUNT(M3:M7)</f>
        <v>2</v>
      </c>
      <c r="N10" s="142"/>
    </row>
    <row r="11" spans="1:14" ht="16.2" thickTop="1" x14ac:dyDescent="0.3">
      <c r="B11" s="43"/>
      <c r="C11" s="43"/>
      <c r="D11" s="43"/>
      <c r="E11" s="43"/>
      <c r="F11" s="43"/>
      <c r="H11" s="86"/>
      <c r="I11" s="86"/>
      <c r="J11" s="86"/>
    </row>
    <row r="12" spans="1:14" x14ac:dyDescent="0.3">
      <c r="B12" s="43"/>
      <c r="C12" s="43"/>
      <c r="D12" s="43"/>
      <c r="E12" s="43"/>
      <c r="F12" s="43"/>
      <c r="H12" s="86"/>
      <c r="I12" s="86"/>
      <c r="L12" s="87" t="s">
        <v>31</v>
      </c>
      <c r="M12" s="88">
        <f>I9</f>
        <v>18</v>
      </c>
      <c r="N12" s="86"/>
    </row>
    <row r="13" spans="1:14" ht="16.2" thickBot="1" x14ac:dyDescent="0.35">
      <c r="B13" s="43"/>
      <c r="C13" s="43"/>
      <c r="D13" s="43"/>
      <c r="E13" s="43"/>
      <c r="F13" s="43"/>
      <c r="H13" s="39" t="s">
        <v>110</v>
      </c>
      <c r="I13" s="39"/>
      <c r="J13" s="39"/>
      <c r="L13" s="87" t="s">
        <v>32</v>
      </c>
      <c r="M13" s="88">
        <f>I10</f>
        <v>36</v>
      </c>
      <c r="N13" s="86"/>
    </row>
    <row r="14" spans="1:14" ht="16.8" thickTop="1" thickBot="1" x14ac:dyDescent="0.35">
      <c r="H14" s="186" t="s">
        <v>0</v>
      </c>
      <c r="I14" s="187" t="s">
        <v>22</v>
      </c>
      <c r="J14" s="188" t="s">
        <v>23</v>
      </c>
      <c r="L14" s="87" t="s">
        <v>33</v>
      </c>
      <c r="M14" s="88">
        <f>I7</f>
        <v>72</v>
      </c>
      <c r="N14" s="86"/>
    </row>
    <row r="15" spans="1:14" x14ac:dyDescent="0.3">
      <c r="H15" s="189"/>
      <c r="I15" s="67"/>
      <c r="J15" s="190"/>
      <c r="L15" s="89" t="s">
        <v>34</v>
      </c>
      <c r="M15" s="88">
        <f>M8</f>
        <v>32</v>
      </c>
      <c r="N15" s="86"/>
    </row>
    <row r="16" spans="1:14" x14ac:dyDescent="0.3">
      <c r="B16" s="43"/>
      <c r="C16" s="43"/>
      <c r="D16" s="43"/>
      <c r="E16" s="43"/>
      <c r="F16" s="43"/>
      <c r="H16" s="189"/>
      <c r="I16" s="67"/>
      <c r="J16" s="190"/>
    </row>
    <row r="17" spans="8:14" ht="16.2" thickBot="1" x14ac:dyDescent="0.35">
      <c r="H17" s="191"/>
      <c r="I17" s="192"/>
      <c r="J17" s="193"/>
    </row>
    <row r="18" spans="8:14" x14ac:dyDescent="0.3">
      <c r="H18" s="194" t="s">
        <v>24</v>
      </c>
      <c r="I18" s="195">
        <f>SUM(I15:I17)</f>
        <v>0</v>
      </c>
      <c r="J18" s="190"/>
    </row>
    <row r="19" spans="8:14" x14ac:dyDescent="0.3">
      <c r="H19" s="194" t="s">
        <v>25</v>
      </c>
      <c r="I19" s="195">
        <f>COUNT(I15:I17)</f>
        <v>0</v>
      </c>
      <c r="J19" s="196"/>
    </row>
    <row r="20" spans="8:14" x14ac:dyDescent="0.3">
      <c r="H20" s="194" t="s">
        <v>27</v>
      </c>
      <c r="I20" s="197">
        <f>I18/4</f>
        <v>0</v>
      </c>
      <c r="J20" s="190" t="s">
        <v>28</v>
      </c>
    </row>
    <row r="21" spans="8:14" ht="16.2" thickBot="1" x14ac:dyDescent="0.35">
      <c r="H21" s="198" t="s">
        <v>29</v>
      </c>
      <c r="I21" s="199">
        <f>I20*2</f>
        <v>0</v>
      </c>
      <c r="J21" s="200" t="s">
        <v>30</v>
      </c>
    </row>
    <row r="22" spans="8:14" ht="16.2" thickTop="1" x14ac:dyDescent="0.3"/>
    <row r="30" spans="8:14" x14ac:dyDescent="0.3">
      <c r="L30" s="87"/>
      <c r="M30" s="88"/>
      <c r="N30" s="86"/>
    </row>
    <row r="31" spans="8:14" x14ac:dyDescent="0.3">
      <c r="L31" s="87"/>
      <c r="M31" s="88"/>
      <c r="N31" s="86"/>
    </row>
    <row r="32" spans="8:14" x14ac:dyDescent="0.3">
      <c r="L32" s="87"/>
      <c r="M32" s="88"/>
      <c r="N32" s="86"/>
    </row>
    <row r="33" spans="12:14" x14ac:dyDescent="0.3">
      <c r="N33" s="86"/>
    </row>
    <row r="34" spans="12:14" x14ac:dyDescent="0.3">
      <c r="L34" s="89" t="s">
        <v>34</v>
      </c>
      <c r="M34" s="88">
        <f>M26</f>
        <v>0</v>
      </c>
    </row>
  </sheetData>
  <sortState xmlns:xlrd2="http://schemas.microsoft.com/office/spreadsheetml/2017/richdata2" ref="A2:F6">
    <sortCondition descending="1" ref="E2:E6"/>
    <sortCondition descending="1" ref="C2:C6"/>
  </sortState>
  <conditionalFormatting sqref="M15">
    <cfRule type="cellIs" dxfId="896" priority="1438" operator="greaterThan">
      <formula>$M$14</formula>
    </cfRule>
    <cfRule type="cellIs" dxfId="895" priority="1439" operator="between">
      <formula>$M$13</formula>
      <formula>$M$14</formula>
    </cfRule>
    <cfRule type="cellIs" dxfId="894" priority="1440" operator="between">
      <formula>$M$12</formula>
      <formula>$M$13</formula>
    </cfRule>
    <cfRule type="cellIs" dxfId="893" priority="1441" operator="lessThan">
      <formula>$M$12</formula>
    </cfRule>
  </conditionalFormatting>
  <conditionalFormatting sqref="M34">
    <cfRule type="cellIs" dxfId="892" priority="1" operator="greaterThan">
      <formula>$M$14</formula>
    </cfRule>
    <cfRule type="cellIs" dxfId="891" priority="2" operator="between">
      <formula>$M$13</formula>
      <formula>$M$14</formula>
    </cfRule>
    <cfRule type="cellIs" dxfId="890" priority="3" operator="between">
      <formula>$M$12</formula>
      <formula>$M$13</formula>
    </cfRule>
    <cfRule type="cellIs" dxfId="889" priority="4" operator="lessThan">
      <formula>$M$12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8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5.8984375" style="48" bestFit="1" customWidth="1"/>
    <col min="2" max="2" width="25.3984375" style="48" bestFit="1" customWidth="1"/>
    <col min="3" max="3" width="7.296875" style="48" bestFit="1" customWidth="1"/>
    <col min="4" max="4" width="3.59765625" style="48" bestFit="1" customWidth="1"/>
    <col min="5" max="5" width="7.796875" style="48" bestFit="1" customWidth="1"/>
    <col min="6" max="6" width="8" style="48" bestFit="1" customWidth="1"/>
    <col min="7" max="7" width="9" style="48" bestFit="1" customWidth="1"/>
    <col min="8" max="8" width="6.796875" style="48" bestFit="1" customWidth="1"/>
    <col min="9" max="9" width="7.5" style="48" bestFit="1" customWidth="1"/>
    <col min="10" max="10" width="8.5" style="48" bestFit="1" customWidth="1"/>
    <col min="11" max="11" width="8.796875" style="48" bestFit="1" customWidth="1"/>
    <col min="12" max="12" width="7.296875" style="60" bestFit="1" customWidth="1"/>
    <col min="13" max="13" width="7.5" style="60" bestFit="1" customWidth="1"/>
    <col min="14" max="14" width="2.296875" style="48" customWidth="1"/>
    <col min="15" max="15" width="7.59765625" style="48" bestFit="1" customWidth="1"/>
    <col min="16" max="16" width="8.09765625" style="48" bestFit="1" customWidth="1"/>
    <col min="17" max="17" width="7.796875" style="48" bestFit="1" customWidth="1"/>
    <col min="18" max="18" width="9" style="48" bestFit="1" customWidth="1"/>
    <col min="19" max="19" width="7.59765625" style="48" bestFit="1" customWidth="1"/>
    <col min="20" max="20" width="9" style="48" bestFit="1" customWidth="1"/>
    <col min="21" max="16384" width="8.796875" style="48"/>
  </cols>
  <sheetData>
    <row r="1" spans="1:20" s="56" customFormat="1" ht="31.8" thickBot="1" x14ac:dyDescent="0.35">
      <c r="A1" s="55" t="s">
        <v>73</v>
      </c>
      <c r="B1" s="61" t="s">
        <v>74</v>
      </c>
      <c r="C1" s="61" t="s">
        <v>75</v>
      </c>
      <c r="D1" s="55" t="s">
        <v>76</v>
      </c>
      <c r="E1" s="55" t="s">
        <v>96</v>
      </c>
      <c r="F1" s="55" t="s">
        <v>95</v>
      </c>
      <c r="G1" s="55" t="s">
        <v>94</v>
      </c>
      <c r="H1" s="55" t="s">
        <v>93</v>
      </c>
      <c r="I1" s="55" t="s">
        <v>97</v>
      </c>
      <c r="J1" s="55" t="s">
        <v>77</v>
      </c>
      <c r="K1" s="55" t="s">
        <v>78</v>
      </c>
      <c r="L1" s="55" t="s">
        <v>79</v>
      </c>
      <c r="M1" s="55" t="s">
        <v>80</v>
      </c>
      <c r="O1" s="163" t="s">
        <v>81</v>
      </c>
      <c r="P1" s="71">
        <v>891</v>
      </c>
      <c r="Q1" s="164" t="s">
        <v>102</v>
      </c>
      <c r="R1" s="162">
        <v>0.625</v>
      </c>
      <c r="S1" s="165" t="s">
        <v>101</v>
      </c>
      <c r="T1" s="162">
        <f>R1+((P1)/(24*60*10))</f>
        <v>0.68687500000000001</v>
      </c>
    </row>
    <row r="2" spans="1:20" ht="16.8" x14ac:dyDescent="0.3">
      <c r="A2" s="180" t="s">
        <v>104</v>
      </c>
      <c r="B2" s="62" t="s">
        <v>117</v>
      </c>
      <c r="C2" s="63">
        <v>1</v>
      </c>
      <c r="D2" s="57">
        <v>18</v>
      </c>
      <c r="E2" s="58" t="s">
        <v>82</v>
      </c>
      <c r="F2" s="58" t="s">
        <v>87</v>
      </c>
      <c r="G2" s="58" t="s">
        <v>82</v>
      </c>
      <c r="H2" s="58" t="s">
        <v>82</v>
      </c>
      <c r="I2" s="57"/>
      <c r="J2" s="57">
        <f t="shared" ref="J2:J18" si="0">IF($E2="þ",$D2,IF($F2="þ",($D2*10),IF($G2="þ",($D2*100),IF($H2="þ",($D2*600),$I2))))</f>
        <v>180</v>
      </c>
      <c r="K2" s="57">
        <f t="shared" ref="K2:K9" si="1">J2+C2</f>
        <v>181</v>
      </c>
      <c r="L2" s="58" t="s">
        <v>87</v>
      </c>
      <c r="M2" s="201" t="str">
        <f t="shared" ref="M2:M17" si="2">IF(C2="","",IF(K2&lt;=$P$1,"þ","q"))</f>
        <v>þ</v>
      </c>
    </row>
    <row r="3" spans="1:20" ht="16.8" x14ac:dyDescent="0.3">
      <c r="A3" s="180" t="s">
        <v>104</v>
      </c>
      <c r="B3" s="62" t="s">
        <v>118</v>
      </c>
      <c r="C3" s="63">
        <v>9</v>
      </c>
      <c r="D3" s="57">
        <v>18</v>
      </c>
      <c r="E3" s="58" t="s">
        <v>82</v>
      </c>
      <c r="F3" s="58" t="s">
        <v>87</v>
      </c>
      <c r="G3" s="58" t="s">
        <v>82</v>
      </c>
      <c r="H3" s="58" t="s">
        <v>82</v>
      </c>
      <c r="I3" s="57"/>
      <c r="J3" s="57">
        <f t="shared" si="0"/>
        <v>180</v>
      </c>
      <c r="K3" s="57">
        <f t="shared" ref="K3" si="3">J3+C3</f>
        <v>189</v>
      </c>
      <c r="L3" s="58" t="s">
        <v>87</v>
      </c>
      <c r="M3" s="59" t="str">
        <f t="shared" si="2"/>
        <v>þ</v>
      </c>
    </row>
    <row r="4" spans="1:20" ht="16.8" x14ac:dyDescent="0.3">
      <c r="A4" s="180" t="s">
        <v>104</v>
      </c>
      <c r="B4" s="62" t="s">
        <v>128</v>
      </c>
      <c r="C4" s="63">
        <v>13</v>
      </c>
      <c r="D4" s="57">
        <v>18</v>
      </c>
      <c r="E4" s="58" t="s">
        <v>82</v>
      </c>
      <c r="F4" s="58" t="s">
        <v>87</v>
      </c>
      <c r="G4" s="58" t="s">
        <v>82</v>
      </c>
      <c r="H4" s="58" t="s">
        <v>82</v>
      </c>
      <c r="I4" s="57"/>
      <c r="J4" s="57">
        <f t="shared" si="0"/>
        <v>180</v>
      </c>
      <c r="K4" s="57">
        <f t="shared" si="1"/>
        <v>193</v>
      </c>
      <c r="L4" s="58" t="s">
        <v>87</v>
      </c>
      <c r="M4" s="59" t="str">
        <f t="shared" si="2"/>
        <v>þ</v>
      </c>
      <c r="O4" s="72"/>
    </row>
    <row r="5" spans="1:20" ht="16.8" x14ac:dyDescent="0.3">
      <c r="A5" s="180" t="s">
        <v>104</v>
      </c>
      <c r="B5" s="62" t="s">
        <v>130</v>
      </c>
      <c r="C5" s="63">
        <v>5</v>
      </c>
      <c r="D5" s="57">
        <v>18</v>
      </c>
      <c r="E5" s="58" t="s">
        <v>82</v>
      </c>
      <c r="F5" s="58" t="s">
        <v>82</v>
      </c>
      <c r="G5" s="58" t="s">
        <v>87</v>
      </c>
      <c r="H5" s="58" t="s">
        <v>82</v>
      </c>
      <c r="I5" s="57"/>
      <c r="J5" s="57">
        <f t="shared" si="0"/>
        <v>1800</v>
      </c>
      <c r="K5" s="57">
        <f t="shared" si="1"/>
        <v>1805</v>
      </c>
      <c r="L5" s="58" t="s">
        <v>87</v>
      </c>
      <c r="M5" s="59" t="str">
        <f t="shared" ref="M5" si="4">IF(C5="","",IF(K5&lt;=$P$1,"þ","q"))</f>
        <v>q</v>
      </c>
      <c r="O5" s="72"/>
    </row>
    <row r="6" spans="1:20" ht="16.8" x14ac:dyDescent="0.3">
      <c r="A6" s="180" t="s">
        <v>104</v>
      </c>
      <c r="B6" s="62" t="s">
        <v>116</v>
      </c>
      <c r="C6" s="63"/>
      <c r="D6" s="57">
        <v>18</v>
      </c>
      <c r="E6" s="58" t="s">
        <v>82</v>
      </c>
      <c r="F6" s="58" t="s">
        <v>87</v>
      </c>
      <c r="G6" s="58" t="s">
        <v>82</v>
      </c>
      <c r="H6" s="58" t="s">
        <v>82</v>
      </c>
      <c r="I6" s="57"/>
      <c r="J6" s="57">
        <f t="shared" si="0"/>
        <v>180</v>
      </c>
      <c r="K6" s="57">
        <f t="shared" ref="K6:K8" si="5">J6+C6</f>
        <v>180</v>
      </c>
      <c r="L6" s="58" t="s">
        <v>82</v>
      </c>
      <c r="M6" s="59" t="str">
        <f t="shared" si="2"/>
        <v/>
      </c>
      <c r="O6" s="72"/>
    </row>
    <row r="7" spans="1:20" ht="16.8" x14ac:dyDescent="0.3">
      <c r="A7" s="180" t="s">
        <v>104</v>
      </c>
      <c r="B7" s="62" t="s">
        <v>113</v>
      </c>
      <c r="C7" s="63">
        <v>7</v>
      </c>
      <c r="D7" s="57">
        <v>18</v>
      </c>
      <c r="E7" s="58" t="s">
        <v>82</v>
      </c>
      <c r="F7" s="58" t="s">
        <v>87</v>
      </c>
      <c r="G7" s="58" t="s">
        <v>82</v>
      </c>
      <c r="H7" s="58" t="s">
        <v>82</v>
      </c>
      <c r="I7" s="57"/>
      <c r="J7" s="57">
        <f t="shared" si="0"/>
        <v>180</v>
      </c>
      <c r="K7" s="57">
        <f t="shared" ref="K7" si="6">J7+C7</f>
        <v>187</v>
      </c>
      <c r="L7" s="58" t="s">
        <v>87</v>
      </c>
      <c r="M7" s="59" t="str">
        <f t="shared" ref="M7" si="7">IF(C7="","",IF(K7&lt;=$P$1,"þ","q"))</f>
        <v>þ</v>
      </c>
      <c r="O7" s="72"/>
    </row>
    <row r="8" spans="1:20" ht="16.8" x14ac:dyDescent="0.3">
      <c r="A8" s="66" t="s">
        <v>103</v>
      </c>
      <c r="B8" s="62" t="s">
        <v>122</v>
      </c>
      <c r="C8" s="63"/>
      <c r="D8" s="57">
        <v>17</v>
      </c>
      <c r="E8" s="58" t="s">
        <v>87</v>
      </c>
      <c r="F8" s="58" t="s">
        <v>82</v>
      </c>
      <c r="G8" s="58" t="s">
        <v>82</v>
      </c>
      <c r="H8" s="58" t="s">
        <v>82</v>
      </c>
      <c r="I8" s="57"/>
      <c r="J8" s="57">
        <f t="shared" si="0"/>
        <v>17</v>
      </c>
      <c r="K8" s="57">
        <f t="shared" si="5"/>
        <v>17</v>
      </c>
      <c r="L8" s="58" t="s">
        <v>82</v>
      </c>
      <c r="M8" s="59" t="str">
        <f t="shared" ref="M8" si="8">IF(C8="","",IF(K8&lt;=$P$1,"þ","q"))</f>
        <v/>
      </c>
      <c r="O8" s="72"/>
    </row>
    <row r="9" spans="1:20" ht="16.8" x14ac:dyDescent="0.3">
      <c r="A9" s="66" t="s">
        <v>103</v>
      </c>
      <c r="B9" s="62" t="s">
        <v>113</v>
      </c>
      <c r="C9" s="63">
        <v>5</v>
      </c>
      <c r="D9" s="57">
        <v>17</v>
      </c>
      <c r="E9" s="58" t="s">
        <v>82</v>
      </c>
      <c r="F9" s="58" t="s">
        <v>87</v>
      </c>
      <c r="G9" s="58" t="s">
        <v>82</v>
      </c>
      <c r="H9" s="58" t="s">
        <v>82</v>
      </c>
      <c r="I9" s="57"/>
      <c r="J9" s="57">
        <f t="shared" si="0"/>
        <v>170</v>
      </c>
      <c r="K9" s="57">
        <f t="shared" si="1"/>
        <v>175</v>
      </c>
      <c r="L9" s="58" t="s">
        <v>87</v>
      </c>
      <c r="M9" s="59" t="str">
        <f t="shared" si="2"/>
        <v>þ</v>
      </c>
      <c r="O9" s="72"/>
    </row>
    <row r="10" spans="1:20" ht="16.8" x14ac:dyDescent="0.3">
      <c r="A10" s="66" t="s">
        <v>103</v>
      </c>
      <c r="B10" s="62" t="s">
        <v>120</v>
      </c>
      <c r="C10" s="63">
        <v>2</v>
      </c>
      <c r="D10" s="57">
        <v>17</v>
      </c>
      <c r="E10" s="58" t="s">
        <v>82</v>
      </c>
      <c r="F10" s="58" t="s">
        <v>82</v>
      </c>
      <c r="G10" s="58" t="s">
        <v>87</v>
      </c>
      <c r="H10" s="58" t="s">
        <v>82</v>
      </c>
      <c r="I10" s="57"/>
      <c r="J10" s="57">
        <f t="shared" si="0"/>
        <v>1700</v>
      </c>
      <c r="K10" s="57">
        <f t="shared" ref="K10" si="9">J10+C10</f>
        <v>1702</v>
      </c>
      <c r="L10" s="58" t="s">
        <v>87</v>
      </c>
      <c r="M10" s="59" t="str">
        <f t="shared" si="2"/>
        <v>q</v>
      </c>
      <c r="O10" s="72"/>
    </row>
    <row r="11" spans="1:20" ht="16.8" x14ac:dyDescent="0.3">
      <c r="A11" s="66" t="s">
        <v>103</v>
      </c>
      <c r="B11" s="62" t="s">
        <v>138</v>
      </c>
      <c r="C11" s="63">
        <v>3</v>
      </c>
      <c r="D11" s="57">
        <v>17</v>
      </c>
      <c r="E11" s="58" t="s">
        <v>82</v>
      </c>
      <c r="F11" s="58" t="s">
        <v>82</v>
      </c>
      <c r="G11" s="58" t="s">
        <v>87</v>
      </c>
      <c r="H11" s="58" t="s">
        <v>82</v>
      </c>
      <c r="I11" s="57"/>
      <c r="J11" s="57">
        <f t="shared" si="0"/>
        <v>1700</v>
      </c>
      <c r="K11" s="57">
        <f t="shared" ref="K11:K15" si="10">J11+C11</f>
        <v>1703</v>
      </c>
      <c r="L11" s="58" t="s">
        <v>87</v>
      </c>
      <c r="M11" s="59" t="str">
        <f t="shared" si="2"/>
        <v>q</v>
      </c>
      <c r="O11" s="72"/>
    </row>
    <row r="12" spans="1:20" ht="16.8" x14ac:dyDescent="0.3">
      <c r="A12" s="66" t="s">
        <v>103</v>
      </c>
      <c r="B12" s="62" t="s">
        <v>137</v>
      </c>
      <c r="C12" s="63">
        <v>1</v>
      </c>
      <c r="D12" s="57">
        <v>17</v>
      </c>
      <c r="E12" s="58" t="s">
        <v>82</v>
      </c>
      <c r="F12" s="58" t="s">
        <v>82</v>
      </c>
      <c r="G12" s="58" t="s">
        <v>87</v>
      </c>
      <c r="H12" s="58" t="s">
        <v>82</v>
      </c>
      <c r="I12" s="57"/>
      <c r="J12" s="57">
        <f t="shared" si="0"/>
        <v>1700</v>
      </c>
      <c r="K12" s="57">
        <f t="shared" ref="K12:K14" si="11">J12+C12</f>
        <v>1701</v>
      </c>
      <c r="L12" s="58" t="s">
        <v>87</v>
      </c>
      <c r="M12" s="59" t="str">
        <f t="shared" ref="M12:M14" si="12">IF(C12="","",IF(K12&lt;=$P$1,"þ","q"))</f>
        <v>q</v>
      </c>
      <c r="O12" s="72"/>
    </row>
    <row r="13" spans="1:20" ht="16.8" x14ac:dyDescent="0.3">
      <c r="A13" s="66" t="s">
        <v>103</v>
      </c>
      <c r="B13" s="62" t="s">
        <v>140</v>
      </c>
      <c r="C13" s="63">
        <v>6</v>
      </c>
      <c r="D13" s="57">
        <v>17</v>
      </c>
      <c r="E13" s="58" t="s">
        <v>82</v>
      </c>
      <c r="F13" s="58" t="s">
        <v>87</v>
      </c>
      <c r="G13" s="58" t="s">
        <v>82</v>
      </c>
      <c r="H13" s="58" t="s">
        <v>82</v>
      </c>
      <c r="I13" s="57"/>
      <c r="J13" s="57">
        <f t="shared" si="0"/>
        <v>170</v>
      </c>
      <c r="K13" s="57">
        <f t="shared" ref="K13" si="13">J13+C13</f>
        <v>176</v>
      </c>
      <c r="L13" s="58" t="s">
        <v>87</v>
      </c>
      <c r="M13" s="59" t="str">
        <f t="shared" ref="M13" si="14">IF(C13="","",IF(K13&lt;=$P$1,"þ","q"))</f>
        <v>þ</v>
      </c>
      <c r="O13" s="72"/>
    </row>
    <row r="14" spans="1:20" ht="16.8" x14ac:dyDescent="0.3">
      <c r="A14" s="146" t="s">
        <v>112</v>
      </c>
      <c r="B14" s="62" t="s">
        <v>131</v>
      </c>
      <c r="C14" s="63">
        <v>1</v>
      </c>
      <c r="D14" s="57">
        <v>8</v>
      </c>
      <c r="E14" s="58" t="s">
        <v>82</v>
      </c>
      <c r="F14" s="58" t="s">
        <v>82</v>
      </c>
      <c r="G14" s="58" t="s">
        <v>87</v>
      </c>
      <c r="H14" s="58" t="s">
        <v>82</v>
      </c>
      <c r="I14" s="57"/>
      <c r="J14" s="57">
        <f t="shared" si="0"/>
        <v>800</v>
      </c>
      <c r="K14" s="57">
        <f t="shared" si="11"/>
        <v>801</v>
      </c>
      <c r="L14" s="58" t="s">
        <v>87</v>
      </c>
      <c r="M14" s="59" t="str">
        <f t="shared" si="12"/>
        <v>þ</v>
      </c>
      <c r="O14" s="72"/>
    </row>
    <row r="15" spans="1:20" ht="16.8" x14ac:dyDescent="0.3">
      <c r="A15" s="146" t="s">
        <v>112</v>
      </c>
      <c r="B15" s="62" t="s">
        <v>135</v>
      </c>
      <c r="C15" s="63">
        <v>2</v>
      </c>
      <c r="D15" s="57">
        <v>5</v>
      </c>
      <c r="E15" s="58" t="s">
        <v>87</v>
      </c>
      <c r="F15" s="58" t="s">
        <v>82</v>
      </c>
      <c r="G15" s="58" t="s">
        <v>82</v>
      </c>
      <c r="H15" s="58" t="s">
        <v>82</v>
      </c>
      <c r="I15" s="57"/>
      <c r="J15" s="57">
        <f t="shared" si="0"/>
        <v>5</v>
      </c>
      <c r="K15" s="57">
        <f t="shared" si="10"/>
        <v>7</v>
      </c>
      <c r="L15" s="58" t="s">
        <v>87</v>
      </c>
      <c r="M15" s="59" t="str">
        <f t="shared" si="2"/>
        <v>þ</v>
      </c>
      <c r="O15" s="72"/>
    </row>
    <row r="16" spans="1:20" ht="16.8" x14ac:dyDescent="0.3">
      <c r="A16" s="65" t="s">
        <v>105</v>
      </c>
      <c r="B16" s="62" t="s">
        <v>121</v>
      </c>
      <c r="C16" s="63">
        <v>1</v>
      </c>
      <c r="D16" s="57">
        <v>18</v>
      </c>
      <c r="E16" s="58" t="s">
        <v>82</v>
      </c>
      <c r="F16" s="58" t="s">
        <v>82</v>
      </c>
      <c r="G16" s="58" t="s">
        <v>82</v>
      </c>
      <c r="H16" s="58" t="s">
        <v>87</v>
      </c>
      <c r="I16" s="57"/>
      <c r="J16" s="57">
        <f t="shared" si="0"/>
        <v>10800</v>
      </c>
      <c r="K16" s="57">
        <f t="shared" ref="K16" si="15">J16+C16</f>
        <v>10801</v>
      </c>
      <c r="L16" s="58" t="s">
        <v>87</v>
      </c>
      <c r="M16" s="59" t="str">
        <f t="shared" si="2"/>
        <v>q</v>
      </c>
      <c r="O16" s="72"/>
    </row>
    <row r="17" spans="1:15" ht="16.8" x14ac:dyDescent="0.3">
      <c r="A17" s="65" t="s">
        <v>105</v>
      </c>
      <c r="B17" s="62" t="s">
        <v>136</v>
      </c>
      <c r="C17" s="63">
        <v>2</v>
      </c>
      <c r="D17" s="57">
        <v>18</v>
      </c>
      <c r="E17" s="58" t="s">
        <v>82</v>
      </c>
      <c r="F17" s="58" t="s">
        <v>82</v>
      </c>
      <c r="G17" s="58" t="s">
        <v>87</v>
      </c>
      <c r="H17" s="58" t="s">
        <v>82</v>
      </c>
      <c r="I17" s="57"/>
      <c r="J17" s="57">
        <f t="shared" si="0"/>
        <v>1800</v>
      </c>
      <c r="K17" s="57">
        <f t="shared" ref="K17" si="16">J17+C17</f>
        <v>1802</v>
      </c>
      <c r="L17" s="58" t="s">
        <v>87</v>
      </c>
      <c r="M17" s="59" t="str">
        <f t="shared" si="2"/>
        <v>q</v>
      </c>
      <c r="O17" s="72"/>
    </row>
    <row r="18" spans="1:15" ht="16.8" x14ac:dyDescent="0.3">
      <c r="A18" s="65" t="s">
        <v>105</v>
      </c>
      <c r="B18" s="62" t="s">
        <v>198</v>
      </c>
      <c r="C18" s="63">
        <v>253</v>
      </c>
      <c r="D18" s="57">
        <v>18</v>
      </c>
      <c r="E18" s="58" t="s">
        <v>87</v>
      </c>
      <c r="F18" s="58" t="s">
        <v>82</v>
      </c>
      <c r="G18" s="58" t="s">
        <v>82</v>
      </c>
      <c r="H18" s="58" t="s">
        <v>82</v>
      </c>
      <c r="I18" s="57"/>
      <c r="J18" s="57">
        <f t="shared" si="0"/>
        <v>18</v>
      </c>
      <c r="K18" s="57">
        <f t="shared" ref="K18" si="17">J18+C18</f>
        <v>271</v>
      </c>
      <c r="L18" s="58" t="s">
        <v>87</v>
      </c>
      <c r="M18" s="59" t="str">
        <f t="shared" ref="M18" si="18">IF(C18="","",IF(K18&lt;=$P$1,"þ","q"))</f>
        <v>þ</v>
      </c>
      <c r="O18" s="72"/>
    </row>
    <row r="19" spans="1:15" x14ac:dyDescent="0.3">
      <c r="O19" s="43"/>
    </row>
    <row r="20" spans="1:15" ht="31.2" x14ac:dyDescent="0.3">
      <c r="A20" s="55" t="s">
        <v>73</v>
      </c>
      <c r="B20" s="61" t="s">
        <v>74</v>
      </c>
      <c r="C20" s="61" t="s">
        <v>75</v>
      </c>
      <c r="D20" s="55" t="s">
        <v>76</v>
      </c>
      <c r="E20" s="55" t="s">
        <v>96</v>
      </c>
      <c r="F20" s="55" t="s">
        <v>95</v>
      </c>
      <c r="G20" s="55" t="s">
        <v>94</v>
      </c>
      <c r="H20" s="55" t="s">
        <v>93</v>
      </c>
      <c r="I20" s="55" t="s">
        <v>97</v>
      </c>
      <c r="J20" s="55" t="s">
        <v>77</v>
      </c>
      <c r="K20" s="55" t="s">
        <v>78</v>
      </c>
      <c r="L20" s="55" t="s">
        <v>79</v>
      </c>
      <c r="M20" s="55" t="s">
        <v>80</v>
      </c>
      <c r="O20" s="176"/>
    </row>
    <row r="21" spans="1:15" ht="16.8" x14ac:dyDescent="0.3">
      <c r="A21" s="64"/>
      <c r="B21" s="62"/>
      <c r="C21" s="63"/>
      <c r="D21" s="57"/>
      <c r="E21" s="58" t="s">
        <v>82</v>
      </c>
      <c r="F21" s="58" t="s">
        <v>82</v>
      </c>
      <c r="G21" s="58" t="s">
        <v>82</v>
      </c>
      <c r="H21" s="58" t="s">
        <v>82</v>
      </c>
      <c r="I21" s="57"/>
      <c r="J21" s="57">
        <f t="shared" ref="J21:J28" si="19">IF($E21="þ",$D21,IF($F21="þ",($D21*10),IF($G21="þ",($D21*100),IF($H21="þ",($D21*600),$I21))))</f>
        <v>0</v>
      </c>
      <c r="K21" s="57">
        <f t="shared" ref="K21" si="20">J21+C21</f>
        <v>0</v>
      </c>
      <c r="L21" s="58" t="s">
        <v>82</v>
      </c>
      <c r="M21" s="59" t="str">
        <f t="shared" ref="M21:M28" si="21">IF(C21="","",IF(K21&lt;=$P$1,"þ","q"))</f>
        <v/>
      </c>
    </row>
    <row r="22" spans="1:15" ht="16.8" x14ac:dyDescent="0.3">
      <c r="A22" s="168"/>
      <c r="B22" s="62"/>
      <c r="C22" s="63"/>
      <c r="D22" s="57"/>
      <c r="E22" s="58" t="s">
        <v>82</v>
      </c>
      <c r="F22" s="58" t="s">
        <v>82</v>
      </c>
      <c r="G22" s="58" t="s">
        <v>82</v>
      </c>
      <c r="H22" s="58" t="s">
        <v>82</v>
      </c>
      <c r="I22" s="57"/>
      <c r="J22" s="57">
        <f t="shared" si="19"/>
        <v>0</v>
      </c>
      <c r="K22" s="57">
        <f t="shared" ref="K22" si="22">J22+C22</f>
        <v>0</v>
      </c>
      <c r="L22" s="58" t="s">
        <v>82</v>
      </c>
      <c r="M22" s="59" t="str">
        <f t="shared" si="21"/>
        <v/>
      </c>
    </row>
    <row r="23" spans="1:15" ht="16.8" x14ac:dyDescent="0.3">
      <c r="A23" s="168"/>
      <c r="B23" s="62"/>
      <c r="C23" s="63"/>
      <c r="D23" s="57"/>
      <c r="E23" s="58" t="s">
        <v>82</v>
      </c>
      <c r="F23" s="58" t="s">
        <v>82</v>
      </c>
      <c r="G23" s="58" t="s">
        <v>82</v>
      </c>
      <c r="H23" s="58" t="s">
        <v>82</v>
      </c>
      <c r="I23" s="57"/>
      <c r="J23" s="57">
        <f t="shared" si="19"/>
        <v>0</v>
      </c>
      <c r="K23" s="57">
        <f t="shared" ref="K23" si="23">J23+C23</f>
        <v>0</v>
      </c>
      <c r="L23" s="58" t="s">
        <v>82</v>
      </c>
      <c r="M23" s="59" t="str">
        <f t="shared" si="21"/>
        <v/>
      </c>
    </row>
    <row r="24" spans="1:15" ht="16.8" x14ac:dyDescent="0.3">
      <c r="A24" s="168"/>
      <c r="B24" s="62"/>
      <c r="C24" s="63"/>
      <c r="D24" s="57"/>
      <c r="E24" s="58" t="s">
        <v>82</v>
      </c>
      <c r="F24" s="58" t="s">
        <v>82</v>
      </c>
      <c r="G24" s="58" t="s">
        <v>82</v>
      </c>
      <c r="H24" s="58" t="s">
        <v>82</v>
      </c>
      <c r="I24" s="57"/>
      <c r="J24" s="57">
        <f t="shared" si="19"/>
        <v>0</v>
      </c>
      <c r="K24" s="57">
        <f t="shared" ref="K24:K25" si="24">J24+C24</f>
        <v>0</v>
      </c>
      <c r="L24" s="58" t="s">
        <v>82</v>
      </c>
      <c r="M24" s="59" t="str">
        <f t="shared" si="21"/>
        <v/>
      </c>
    </row>
    <row r="25" spans="1:15" ht="16.8" x14ac:dyDescent="0.3">
      <c r="A25" s="168"/>
      <c r="B25" s="62"/>
      <c r="C25" s="63"/>
      <c r="D25" s="57"/>
      <c r="E25" s="58" t="s">
        <v>82</v>
      </c>
      <c r="F25" s="58" t="s">
        <v>82</v>
      </c>
      <c r="G25" s="58" t="s">
        <v>82</v>
      </c>
      <c r="H25" s="58" t="s">
        <v>82</v>
      </c>
      <c r="I25" s="57"/>
      <c r="J25" s="57">
        <f t="shared" si="19"/>
        <v>0</v>
      </c>
      <c r="K25" s="57">
        <f t="shared" si="24"/>
        <v>0</v>
      </c>
      <c r="L25" s="58" t="s">
        <v>82</v>
      </c>
      <c r="M25" s="59" t="str">
        <f t="shared" si="21"/>
        <v/>
      </c>
    </row>
    <row r="26" spans="1:15" ht="16.8" x14ac:dyDescent="0.3">
      <c r="A26" s="168"/>
      <c r="B26" s="62"/>
      <c r="C26" s="63"/>
      <c r="D26" s="57"/>
      <c r="E26" s="58" t="s">
        <v>82</v>
      </c>
      <c r="F26" s="58" t="s">
        <v>82</v>
      </c>
      <c r="G26" s="58" t="s">
        <v>82</v>
      </c>
      <c r="H26" s="58" t="s">
        <v>82</v>
      </c>
      <c r="I26" s="57"/>
      <c r="J26" s="57">
        <f t="shared" si="19"/>
        <v>0</v>
      </c>
      <c r="K26" s="57">
        <f t="shared" ref="K26" si="25">J26+C26</f>
        <v>0</v>
      </c>
      <c r="L26" s="58" t="s">
        <v>82</v>
      </c>
      <c r="M26" s="59" t="str">
        <f t="shared" si="21"/>
        <v/>
      </c>
    </row>
    <row r="27" spans="1:15" ht="16.8" x14ac:dyDescent="0.3">
      <c r="A27" s="168"/>
      <c r="B27" s="62"/>
      <c r="C27" s="63"/>
      <c r="D27" s="57"/>
      <c r="E27" s="58" t="s">
        <v>82</v>
      </c>
      <c r="F27" s="58" t="s">
        <v>82</v>
      </c>
      <c r="G27" s="58" t="s">
        <v>82</v>
      </c>
      <c r="H27" s="58" t="s">
        <v>82</v>
      </c>
      <c r="I27" s="57"/>
      <c r="J27" s="57">
        <f t="shared" si="19"/>
        <v>0</v>
      </c>
      <c r="K27" s="57">
        <f t="shared" ref="K27" si="26">J27+C27</f>
        <v>0</v>
      </c>
      <c r="L27" s="58" t="s">
        <v>82</v>
      </c>
      <c r="M27" s="59" t="str">
        <f t="shared" si="21"/>
        <v/>
      </c>
    </row>
    <row r="28" spans="1:15" ht="16.8" x14ac:dyDescent="0.3">
      <c r="A28" s="168"/>
      <c r="B28" s="62"/>
      <c r="C28" s="63"/>
      <c r="D28" s="57"/>
      <c r="E28" s="58" t="s">
        <v>82</v>
      </c>
      <c r="F28" s="58" t="s">
        <v>82</v>
      </c>
      <c r="G28" s="58" t="s">
        <v>82</v>
      </c>
      <c r="H28" s="58" t="s">
        <v>82</v>
      </c>
      <c r="I28" s="57"/>
      <c r="J28" s="57">
        <f t="shared" si="19"/>
        <v>0</v>
      </c>
      <c r="K28" s="57">
        <f t="shared" ref="K28" si="27">J28+C28</f>
        <v>0</v>
      </c>
      <c r="L28" s="58" t="s">
        <v>82</v>
      </c>
      <c r="M28" s="59" t="str">
        <f t="shared" si="21"/>
        <v/>
      </c>
    </row>
  </sheetData>
  <sortState xmlns:xlrd2="http://schemas.microsoft.com/office/spreadsheetml/2017/richdata2" ref="A2:M19">
    <sortCondition ref="A2:A19"/>
    <sortCondition ref="C2:C19"/>
  </sortState>
  <conditionalFormatting sqref="M4 E22:E23 G22:H23 M21:M28">
    <cfRule type="cellIs" dxfId="888" priority="2796" stopIfTrue="1" operator="equal">
      <formula>"þ"</formula>
    </cfRule>
  </conditionalFormatting>
  <conditionalFormatting sqref="K4 K2">
    <cfRule type="cellIs" dxfId="887" priority="2795" operator="lessThan">
      <formula>$P$1</formula>
    </cfRule>
  </conditionalFormatting>
  <conditionalFormatting sqref="L19:M19">
    <cfRule type="cellIs" dxfId="886" priority="2794" stopIfTrue="1" operator="equal">
      <formula>"þ"</formula>
    </cfRule>
  </conditionalFormatting>
  <conditionalFormatting sqref="P1">
    <cfRule type="cellIs" dxfId="885" priority="2778" operator="equal">
      <formula>0</formula>
    </cfRule>
  </conditionalFormatting>
  <conditionalFormatting sqref="M9">
    <cfRule type="cellIs" dxfId="884" priority="2699" stopIfTrue="1" operator="equal">
      <formula>"þ"</formula>
    </cfRule>
  </conditionalFormatting>
  <conditionalFormatting sqref="M9">
    <cfRule type="cellIs" dxfId="883" priority="2698" stopIfTrue="1" operator="equal">
      <formula>"þ"</formula>
    </cfRule>
  </conditionalFormatting>
  <conditionalFormatting sqref="K9">
    <cfRule type="cellIs" dxfId="882" priority="2697" operator="lessThan">
      <formula>$P$1</formula>
    </cfRule>
  </conditionalFormatting>
  <conditionalFormatting sqref="H9">
    <cfRule type="cellIs" dxfId="881" priority="2696" stopIfTrue="1" operator="equal">
      <formula>"þ"</formula>
    </cfRule>
  </conditionalFormatting>
  <conditionalFormatting sqref="H9">
    <cfRule type="cellIs" dxfId="880" priority="2695" stopIfTrue="1" operator="equal">
      <formula>"þ"</formula>
    </cfRule>
  </conditionalFormatting>
  <conditionalFormatting sqref="H2">
    <cfRule type="cellIs" dxfId="879" priority="2692" stopIfTrue="1" operator="equal">
      <formula>"þ"</formula>
    </cfRule>
  </conditionalFormatting>
  <conditionalFormatting sqref="H2">
    <cfRule type="cellIs" dxfId="878" priority="2691" stopIfTrue="1" operator="equal">
      <formula>"þ"</formula>
    </cfRule>
  </conditionalFormatting>
  <conditionalFormatting sqref="T1">
    <cfRule type="cellIs" dxfId="877" priority="2374" operator="equal">
      <formula>0</formula>
    </cfRule>
  </conditionalFormatting>
  <conditionalFormatting sqref="R1">
    <cfRule type="cellIs" dxfId="876" priority="2376" operator="equal">
      <formula>0</formula>
    </cfRule>
  </conditionalFormatting>
  <conditionalFormatting sqref="K22">
    <cfRule type="cellIs" dxfId="875" priority="2059" operator="lessThan">
      <formula>$P$1</formula>
    </cfRule>
  </conditionalFormatting>
  <conditionalFormatting sqref="K22">
    <cfRule type="cellIs" dxfId="874" priority="2057" operator="lessThan">
      <formula>$P$1</formula>
    </cfRule>
  </conditionalFormatting>
  <conditionalFormatting sqref="K22">
    <cfRule type="cellIs" dxfId="873" priority="2055" operator="lessThan">
      <formula>$P$1</formula>
    </cfRule>
  </conditionalFormatting>
  <conditionalFormatting sqref="K22">
    <cfRule type="cellIs" dxfId="872" priority="2053" operator="lessThan">
      <formula>$P$1</formula>
    </cfRule>
  </conditionalFormatting>
  <conditionalFormatting sqref="E22 H22">
    <cfRule type="cellIs" dxfId="871" priority="2052" stopIfTrue="1" operator="equal">
      <formula>"þ"</formula>
    </cfRule>
  </conditionalFormatting>
  <conditionalFormatting sqref="E22 H22">
    <cfRule type="cellIs" dxfId="870" priority="2051" stopIfTrue="1" operator="equal">
      <formula>"þ"</formula>
    </cfRule>
  </conditionalFormatting>
  <conditionalFormatting sqref="G22">
    <cfRule type="cellIs" dxfId="869" priority="2050" stopIfTrue="1" operator="equal">
      <formula>"þ"</formula>
    </cfRule>
  </conditionalFormatting>
  <conditionalFormatting sqref="G22">
    <cfRule type="cellIs" dxfId="868" priority="2049" stopIfTrue="1" operator="equal">
      <formula>"þ"</formula>
    </cfRule>
  </conditionalFormatting>
  <conditionalFormatting sqref="E22">
    <cfRule type="cellIs" dxfId="867" priority="2048" stopIfTrue="1" operator="equal">
      <formula>"þ"</formula>
    </cfRule>
  </conditionalFormatting>
  <conditionalFormatting sqref="E22">
    <cfRule type="cellIs" dxfId="866" priority="2047" stopIfTrue="1" operator="equal">
      <formula>"þ"</formula>
    </cfRule>
  </conditionalFormatting>
  <conditionalFormatting sqref="E22">
    <cfRule type="cellIs" dxfId="865" priority="2040" stopIfTrue="1" operator="equal">
      <formula>"þ"</formula>
    </cfRule>
  </conditionalFormatting>
  <conditionalFormatting sqref="E22">
    <cfRule type="cellIs" dxfId="864" priority="2039" stopIfTrue="1" operator="equal">
      <formula>"þ"</formula>
    </cfRule>
  </conditionalFormatting>
  <conditionalFormatting sqref="G3">
    <cfRule type="cellIs" dxfId="863" priority="1979" stopIfTrue="1" operator="equal">
      <formula>"þ"</formula>
    </cfRule>
  </conditionalFormatting>
  <conditionalFormatting sqref="M3">
    <cfRule type="cellIs" dxfId="862" priority="1985" stopIfTrue="1" operator="equal">
      <formula>"þ"</formula>
    </cfRule>
  </conditionalFormatting>
  <conditionalFormatting sqref="K3">
    <cfRule type="cellIs" dxfId="861" priority="1984" operator="lessThan">
      <formula>$P$1</formula>
    </cfRule>
  </conditionalFormatting>
  <conditionalFormatting sqref="G3">
    <cfRule type="cellIs" dxfId="860" priority="1976" stopIfTrue="1" operator="equal">
      <formula>"þ"</formula>
    </cfRule>
  </conditionalFormatting>
  <conditionalFormatting sqref="K23">
    <cfRule type="cellIs" dxfId="859" priority="1910" operator="lessThan">
      <formula>$P$1</formula>
    </cfRule>
  </conditionalFormatting>
  <conditionalFormatting sqref="K23">
    <cfRule type="cellIs" dxfId="858" priority="1908" operator="lessThan">
      <formula>$P$1</formula>
    </cfRule>
  </conditionalFormatting>
  <conditionalFormatting sqref="K23">
    <cfRule type="cellIs" dxfId="857" priority="1906" operator="lessThan">
      <formula>$P$1</formula>
    </cfRule>
  </conditionalFormatting>
  <conditionalFormatting sqref="K23">
    <cfRule type="cellIs" dxfId="856" priority="1904" operator="lessThan">
      <formula>$P$1</formula>
    </cfRule>
  </conditionalFormatting>
  <conditionalFormatting sqref="E23 H23">
    <cfRule type="cellIs" dxfId="855" priority="1903" stopIfTrue="1" operator="equal">
      <formula>"þ"</formula>
    </cfRule>
  </conditionalFormatting>
  <conditionalFormatting sqref="E23 H23">
    <cfRule type="cellIs" dxfId="854" priority="1902" stopIfTrue="1" operator="equal">
      <formula>"þ"</formula>
    </cfRule>
  </conditionalFormatting>
  <conditionalFormatting sqref="G23">
    <cfRule type="cellIs" dxfId="853" priority="1901" stopIfTrue="1" operator="equal">
      <formula>"þ"</formula>
    </cfRule>
  </conditionalFormatting>
  <conditionalFormatting sqref="G23">
    <cfRule type="cellIs" dxfId="852" priority="1900" stopIfTrue="1" operator="equal">
      <formula>"þ"</formula>
    </cfRule>
  </conditionalFormatting>
  <conditionalFormatting sqref="E23">
    <cfRule type="cellIs" dxfId="851" priority="1899" stopIfTrue="1" operator="equal">
      <formula>"þ"</formula>
    </cfRule>
  </conditionalFormatting>
  <conditionalFormatting sqref="E23">
    <cfRule type="cellIs" dxfId="850" priority="1898" stopIfTrue="1" operator="equal">
      <formula>"þ"</formula>
    </cfRule>
  </conditionalFormatting>
  <conditionalFormatting sqref="E23">
    <cfRule type="cellIs" dxfId="849" priority="1891" stopIfTrue="1" operator="equal">
      <formula>"þ"</formula>
    </cfRule>
  </conditionalFormatting>
  <conditionalFormatting sqref="E23">
    <cfRule type="cellIs" dxfId="848" priority="1890" stopIfTrue="1" operator="equal">
      <formula>"þ"</formula>
    </cfRule>
  </conditionalFormatting>
  <conditionalFormatting sqref="E22">
    <cfRule type="cellIs" dxfId="847" priority="1736" stopIfTrue="1" operator="equal">
      <formula>"þ"</formula>
    </cfRule>
  </conditionalFormatting>
  <conditionalFormatting sqref="E22">
    <cfRule type="cellIs" dxfId="846" priority="1735" stopIfTrue="1" operator="equal">
      <formula>"þ"</formula>
    </cfRule>
  </conditionalFormatting>
  <conditionalFormatting sqref="E22">
    <cfRule type="cellIs" dxfId="845" priority="1732" stopIfTrue="1" operator="equal">
      <formula>"þ"</formula>
    </cfRule>
  </conditionalFormatting>
  <conditionalFormatting sqref="E22">
    <cfRule type="cellIs" dxfId="844" priority="1731" stopIfTrue="1" operator="equal">
      <formula>"þ"</formula>
    </cfRule>
  </conditionalFormatting>
  <conditionalFormatting sqref="E22">
    <cfRule type="cellIs" dxfId="843" priority="1730" stopIfTrue="1" operator="equal">
      <formula>"þ"</formula>
    </cfRule>
  </conditionalFormatting>
  <conditionalFormatting sqref="E22">
    <cfRule type="cellIs" dxfId="842" priority="1729" stopIfTrue="1" operator="equal">
      <formula>"þ"</formula>
    </cfRule>
  </conditionalFormatting>
  <conditionalFormatting sqref="E24:H25">
    <cfRule type="cellIs" dxfId="841" priority="1623" stopIfTrue="1" operator="equal">
      <formula>"þ"</formula>
    </cfRule>
  </conditionalFormatting>
  <conditionalFormatting sqref="K24:K25">
    <cfRule type="cellIs" dxfId="840" priority="1621" operator="lessThan">
      <formula>$P$1</formula>
    </cfRule>
  </conditionalFormatting>
  <conditionalFormatting sqref="K24:K25">
    <cfRule type="cellIs" dxfId="839" priority="1619" operator="lessThan">
      <formula>$P$1</formula>
    </cfRule>
  </conditionalFormatting>
  <conditionalFormatting sqref="K24:K25">
    <cfRule type="cellIs" dxfId="838" priority="1617" operator="lessThan">
      <formula>$P$1</formula>
    </cfRule>
  </conditionalFormatting>
  <conditionalFormatting sqref="K24:K25">
    <cfRule type="cellIs" dxfId="837" priority="1615" operator="lessThan">
      <formula>$P$1</formula>
    </cfRule>
  </conditionalFormatting>
  <conditionalFormatting sqref="E24:E25 H24:H25">
    <cfRule type="cellIs" dxfId="836" priority="1614" stopIfTrue="1" operator="equal">
      <formula>"þ"</formula>
    </cfRule>
  </conditionalFormatting>
  <conditionalFormatting sqref="E24:E25 H24:H25">
    <cfRule type="cellIs" dxfId="835" priority="1613" stopIfTrue="1" operator="equal">
      <formula>"þ"</formula>
    </cfRule>
  </conditionalFormatting>
  <conditionalFormatting sqref="G24:G25">
    <cfRule type="cellIs" dxfId="834" priority="1612" stopIfTrue="1" operator="equal">
      <formula>"þ"</formula>
    </cfRule>
  </conditionalFormatting>
  <conditionalFormatting sqref="G24:G25">
    <cfRule type="cellIs" dxfId="833" priority="1611" stopIfTrue="1" operator="equal">
      <formula>"þ"</formula>
    </cfRule>
  </conditionalFormatting>
  <conditionalFormatting sqref="E24:E25">
    <cfRule type="cellIs" dxfId="832" priority="1610" stopIfTrue="1" operator="equal">
      <formula>"þ"</formula>
    </cfRule>
  </conditionalFormatting>
  <conditionalFormatting sqref="E24:E25">
    <cfRule type="cellIs" dxfId="831" priority="1609" stopIfTrue="1" operator="equal">
      <formula>"þ"</formula>
    </cfRule>
  </conditionalFormatting>
  <conditionalFormatting sqref="F24:F25">
    <cfRule type="cellIs" dxfId="830" priority="1606" stopIfTrue="1" operator="equal">
      <formula>"þ"</formula>
    </cfRule>
  </conditionalFormatting>
  <conditionalFormatting sqref="F24:F25">
    <cfRule type="cellIs" dxfId="829" priority="1605" stopIfTrue="1" operator="equal">
      <formula>"þ"</formula>
    </cfRule>
  </conditionalFormatting>
  <conditionalFormatting sqref="F24:F25">
    <cfRule type="cellIs" dxfId="828" priority="1604" stopIfTrue="1" operator="equal">
      <formula>"þ"</formula>
    </cfRule>
  </conditionalFormatting>
  <conditionalFormatting sqref="F24:F25">
    <cfRule type="cellIs" dxfId="827" priority="1603" stopIfTrue="1" operator="equal">
      <formula>"þ"</formula>
    </cfRule>
  </conditionalFormatting>
  <conditionalFormatting sqref="E24:E25">
    <cfRule type="cellIs" dxfId="826" priority="1602" stopIfTrue="1" operator="equal">
      <formula>"þ"</formula>
    </cfRule>
  </conditionalFormatting>
  <conditionalFormatting sqref="E24:E25">
    <cfRule type="cellIs" dxfId="825" priority="1601" stopIfTrue="1" operator="equal">
      <formula>"þ"</formula>
    </cfRule>
  </conditionalFormatting>
  <conditionalFormatting sqref="E23">
    <cfRule type="cellIs" dxfId="824" priority="1598" stopIfTrue="1" operator="equal">
      <formula>"þ"</formula>
    </cfRule>
  </conditionalFormatting>
  <conditionalFormatting sqref="E23">
    <cfRule type="cellIs" dxfId="823" priority="1597" stopIfTrue="1" operator="equal">
      <formula>"þ"</formula>
    </cfRule>
  </conditionalFormatting>
  <conditionalFormatting sqref="E23">
    <cfRule type="cellIs" dxfId="822" priority="1596" stopIfTrue="1" operator="equal">
      <formula>"þ"</formula>
    </cfRule>
  </conditionalFormatting>
  <conditionalFormatting sqref="E23">
    <cfRule type="cellIs" dxfId="821" priority="1595" stopIfTrue="1" operator="equal">
      <formula>"þ"</formula>
    </cfRule>
  </conditionalFormatting>
  <conditionalFormatting sqref="F24:F25">
    <cfRule type="cellIs" dxfId="820" priority="1594" stopIfTrue="1" operator="equal">
      <formula>"þ"</formula>
    </cfRule>
  </conditionalFormatting>
  <conditionalFormatting sqref="F24:F25">
    <cfRule type="cellIs" dxfId="819" priority="1593" stopIfTrue="1" operator="equal">
      <formula>"þ"</formula>
    </cfRule>
  </conditionalFormatting>
  <conditionalFormatting sqref="E24:E25">
    <cfRule type="cellIs" dxfId="818" priority="1592" stopIfTrue="1" operator="equal">
      <formula>"þ"</formula>
    </cfRule>
  </conditionalFormatting>
  <conditionalFormatting sqref="E24:E25">
    <cfRule type="cellIs" dxfId="817" priority="1591" stopIfTrue="1" operator="equal">
      <formula>"þ"</formula>
    </cfRule>
  </conditionalFormatting>
  <conditionalFormatting sqref="E24:E25">
    <cfRule type="cellIs" dxfId="816" priority="1590" stopIfTrue="1" operator="equal">
      <formula>"þ"</formula>
    </cfRule>
  </conditionalFormatting>
  <conditionalFormatting sqref="E24:E25">
    <cfRule type="cellIs" dxfId="815" priority="1589" stopIfTrue="1" operator="equal">
      <formula>"þ"</formula>
    </cfRule>
  </conditionalFormatting>
  <conditionalFormatting sqref="H3">
    <cfRule type="cellIs" dxfId="814" priority="1580" stopIfTrue="1" operator="equal">
      <formula>"þ"</formula>
    </cfRule>
  </conditionalFormatting>
  <conditionalFormatting sqref="L26">
    <cfRule type="cellIs" dxfId="813" priority="1537" stopIfTrue="1" operator="equal">
      <formula>"þ"</formula>
    </cfRule>
  </conditionalFormatting>
  <conditionalFormatting sqref="L26">
    <cfRule type="cellIs" dxfId="812" priority="1536" stopIfTrue="1" operator="equal">
      <formula>"þ"</formula>
    </cfRule>
  </conditionalFormatting>
  <conditionalFormatting sqref="L24:L25">
    <cfRule type="cellIs" dxfId="811" priority="1566" stopIfTrue="1" operator="equal">
      <formula>"þ"</formula>
    </cfRule>
  </conditionalFormatting>
  <conditionalFormatting sqref="L24:L25">
    <cfRule type="cellIs" dxfId="810" priority="1565" stopIfTrue="1" operator="equal">
      <formula>"þ"</formula>
    </cfRule>
  </conditionalFormatting>
  <conditionalFormatting sqref="E26:H26">
    <cfRule type="cellIs" dxfId="809" priority="1564" stopIfTrue="1" operator="equal">
      <formula>"þ"</formula>
    </cfRule>
  </conditionalFormatting>
  <conditionalFormatting sqref="K26">
    <cfRule type="cellIs" dxfId="808" priority="1562" operator="lessThan">
      <formula>$P$1</formula>
    </cfRule>
  </conditionalFormatting>
  <conditionalFormatting sqref="K26">
    <cfRule type="cellIs" dxfId="807" priority="1560" operator="lessThan">
      <formula>$P$1</formula>
    </cfRule>
  </conditionalFormatting>
  <conditionalFormatting sqref="K26">
    <cfRule type="cellIs" dxfId="806" priority="1558" operator="lessThan">
      <formula>$P$1</formula>
    </cfRule>
  </conditionalFormatting>
  <conditionalFormatting sqref="K26">
    <cfRule type="cellIs" dxfId="805" priority="1556" operator="lessThan">
      <formula>$P$1</formula>
    </cfRule>
  </conditionalFormatting>
  <conditionalFormatting sqref="E26 H26">
    <cfRule type="cellIs" dxfId="804" priority="1555" stopIfTrue="1" operator="equal">
      <formula>"þ"</formula>
    </cfRule>
  </conditionalFormatting>
  <conditionalFormatting sqref="E26 H26">
    <cfRule type="cellIs" dxfId="803" priority="1554" stopIfTrue="1" operator="equal">
      <formula>"þ"</formula>
    </cfRule>
  </conditionalFormatting>
  <conditionalFormatting sqref="G26">
    <cfRule type="cellIs" dxfId="802" priority="1553" stopIfTrue="1" operator="equal">
      <formula>"þ"</formula>
    </cfRule>
  </conditionalFormatting>
  <conditionalFormatting sqref="G26">
    <cfRule type="cellIs" dxfId="801" priority="1552" stopIfTrue="1" operator="equal">
      <formula>"þ"</formula>
    </cfRule>
  </conditionalFormatting>
  <conditionalFormatting sqref="E26">
    <cfRule type="cellIs" dxfId="800" priority="1551" stopIfTrue="1" operator="equal">
      <formula>"þ"</formula>
    </cfRule>
  </conditionalFormatting>
  <conditionalFormatting sqref="E26">
    <cfRule type="cellIs" dxfId="799" priority="1550" stopIfTrue="1" operator="equal">
      <formula>"þ"</formula>
    </cfRule>
  </conditionalFormatting>
  <conditionalFormatting sqref="F26">
    <cfRule type="cellIs" dxfId="798" priority="1549" stopIfTrue="1" operator="equal">
      <formula>"þ"</formula>
    </cfRule>
  </conditionalFormatting>
  <conditionalFormatting sqref="F26">
    <cfRule type="cellIs" dxfId="797" priority="1548" stopIfTrue="1" operator="equal">
      <formula>"þ"</formula>
    </cfRule>
  </conditionalFormatting>
  <conditionalFormatting sqref="F26">
    <cfRule type="cellIs" dxfId="796" priority="1547" stopIfTrue="1" operator="equal">
      <formula>"þ"</formula>
    </cfRule>
  </conditionalFormatting>
  <conditionalFormatting sqref="F26">
    <cfRule type="cellIs" dxfId="795" priority="1546" stopIfTrue="1" operator="equal">
      <formula>"þ"</formula>
    </cfRule>
  </conditionalFormatting>
  <conditionalFormatting sqref="E26">
    <cfRule type="cellIs" dxfId="794" priority="1545" stopIfTrue="1" operator="equal">
      <formula>"þ"</formula>
    </cfRule>
  </conditionalFormatting>
  <conditionalFormatting sqref="E26">
    <cfRule type="cellIs" dxfId="793" priority="1544" stopIfTrue="1" operator="equal">
      <formula>"þ"</formula>
    </cfRule>
  </conditionalFormatting>
  <conditionalFormatting sqref="F26">
    <cfRule type="cellIs" dxfId="792" priority="1543" stopIfTrue="1" operator="equal">
      <formula>"þ"</formula>
    </cfRule>
  </conditionalFormatting>
  <conditionalFormatting sqref="F26">
    <cfRule type="cellIs" dxfId="791" priority="1542" stopIfTrue="1" operator="equal">
      <formula>"þ"</formula>
    </cfRule>
  </conditionalFormatting>
  <conditionalFormatting sqref="E26">
    <cfRule type="cellIs" dxfId="790" priority="1541" stopIfTrue="1" operator="equal">
      <formula>"þ"</formula>
    </cfRule>
  </conditionalFormatting>
  <conditionalFormatting sqref="E26">
    <cfRule type="cellIs" dxfId="789" priority="1540" stopIfTrue="1" operator="equal">
      <formula>"þ"</formula>
    </cfRule>
  </conditionalFormatting>
  <conditionalFormatting sqref="E26">
    <cfRule type="cellIs" dxfId="788" priority="1539" stopIfTrue="1" operator="equal">
      <formula>"þ"</formula>
    </cfRule>
  </conditionalFormatting>
  <conditionalFormatting sqref="E26">
    <cfRule type="cellIs" dxfId="787" priority="1538" stopIfTrue="1" operator="equal">
      <formula>"þ"</formula>
    </cfRule>
  </conditionalFormatting>
  <conditionalFormatting sqref="G4">
    <cfRule type="cellIs" dxfId="786" priority="1377" stopIfTrue="1" operator="equal">
      <formula>"þ"</formula>
    </cfRule>
  </conditionalFormatting>
  <conditionalFormatting sqref="G4">
    <cfRule type="cellIs" dxfId="785" priority="1376" stopIfTrue="1" operator="equal">
      <formula>"þ"</formula>
    </cfRule>
  </conditionalFormatting>
  <conditionalFormatting sqref="G4">
    <cfRule type="cellIs" dxfId="784" priority="1375" stopIfTrue="1" operator="equal">
      <formula>"þ"</formula>
    </cfRule>
  </conditionalFormatting>
  <conditionalFormatting sqref="G4">
    <cfRule type="cellIs" dxfId="783" priority="1374" stopIfTrue="1" operator="equal">
      <formula>"þ"</formula>
    </cfRule>
  </conditionalFormatting>
  <conditionalFormatting sqref="G4">
    <cfRule type="cellIs" dxfId="782" priority="1378" stopIfTrue="1" operator="equal">
      <formula>"þ"</formula>
    </cfRule>
  </conditionalFormatting>
  <conditionalFormatting sqref="H4">
    <cfRule type="cellIs" dxfId="781" priority="1373" stopIfTrue="1" operator="equal">
      <formula>"þ"</formula>
    </cfRule>
  </conditionalFormatting>
  <conditionalFormatting sqref="H4">
    <cfRule type="cellIs" dxfId="780" priority="1372" stopIfTrue="1" operator="equal">
      <formula>"þ"</formula>
    </cfRule>
  </conditionalFormatting>
  <conditionalFormatting sqref="G4">
    <cfRule type="cellIs" dxfId="779" priority="1371" stopIfTrue="1" operator="equal">
      <formula>"þ"</formula>
    </cfRule>
  </conditionalFormatting>
  <conditionalFormatting sqref="G4">
    <cfRule type="cellIs" dxfId="778" priority="1370" stopIfTrue="1" operator="equal">
      <formula>"þ"</formula>
    </cfRule>
  </conditionalFormatting>
  <conditionalFormatting sqref="G4">
    <cfRule type="cellIs" dxfId="777" priority="1369" stopIfTrue="1" operator="equal">
      <formula>"þ"</formula>
    </cfRule>
  </conditionalFormatting>
  <conditionalFormatting sqref="E4">
    <cfRule type="cellIs" dxfId="776" priority="1389" stopIfTrue="1" operator="equal">
      <formula>"þ"</formula>
    </cfRule>
  </conditionalFormatting>
  <conditionalFormatting sqref="E4">
    <cfRule type="cellIs" dxfId="775" priority="1388" stopIfTrue="1" operator="equal">
      <formula>"þ"</formula>
    </cfRule>
  </conditionalFormatting>
  <conditionalFormatting sqref="E4">
    <cfRule type="cellIs" dxfId="774" priority="1387" stopIfTrue="1" operator="equal">
      <formula>"þ"</formula>
    </cfRule>
  </conditionalFormatting>
  <conditionalFormatting sqref="E4">
    <cfRule type="cellIs" dxfId="773" priority="1386" stopIfTrue="1" operator="equal">
      <formula>"þ"</formula>
    </cfRule>
  </conditionalFormatting>
  <conditionalFormatting sqref="G4">
    <cfRule type="cellIs" dxfId="772" priority="1379" stopIfTrue="1" operator="equal">
      <formula>"þ"</formula>
    </cfRule>
  </conditionalFormatting>
  <conditionalFormatting sqref="G4">
    <cfRule type="cellIs" dxfId="771" priority="1368" stopIfTrue="1" operator="equal">
      <formula>"þ"</formula>
    </cfRule>
  </conditionalFormatting>
  <conditionalFormatting sqref="G4">
    <cfRule type="cellIs" dxfId="770" priority="1367" stopIfTrue="1" operator="equal">
      <formula>"þ"</formula>
    </cfRule>
  </conditionalFormatting>
  <conditionalFormatting sqref="G4">
    <cfRule type="cellIs" dxfId="769" priority="1366" stopIfTrue="1" operator="equal">
      <formula>"þ"</formula>
    </cfRule>
  </conditionalFormatting>
  <conditionalFormatting sqref="H4">
    <cfRule type="cellIs" dxfId="768" priority="1365" stopIfTrue="1" operator="equal">
      <formula>"þ"</formula>
    </cfRule>
  </conditionalFormatting>
  <conditionalFormatting sqref="H4">
    <cfRule type="cellIs" dxfId="767" priority="1364" stopIfTrue="1" operator="equal">
      <formula>"þ"</formula>
    </cfRule>
  </conditionalFormatting>
  <conditionalFormatting sqref="H4">
    <cfRule type="cellIs" dxfId="766" priority="1363" stopIfTrue="1" operator="equal">
      <formula>"þ"</formula>
    </cfRule>
  </conditionalFormatting>
  <conditionalFormatting sqref="H4">
    <cfRule type="cellIs" dxfId="765" priority="1362" stopIfTrue="1" operator="equal">
      <formula>"þ"</formula>
    </cfRule>
  </conditionalFormatting>
  <conditionalFormatting sqref="H4">
    <cfRule type="cellIs" dxfId="764" priority="1361" stopIfTrue="1" operator="equal">
      <formula>"þ"</formula>
    </cfRule>
  </conditionalFormatting>
  <conditionalFormatting sqref="H4">
    <cfRule type="cellIs" dxfId="763" priority="1360" stopIfTrue="1" operator="equal">
      <formula>"þ"</formula>
    </cfRule>
  </conditionalFormatting>
  <conditionalFormatting sqref="M11">
    <cfRule type="cellIs" dxfId="762" priority="1325" stopIfTrue="1" operator="equal">
      <formula>"þ"</formula>
    </cfRule>
  </conditionalFormatting>
  <conditionalFormatting sqref="M11">
    <cfRule type="cellIs" dxfId="761" priority="1324" stopIfTrue="1" operator="equal">
      <formula>"þ"</formula>
    </cfRule>
  </conditionalFormatting>
  <conditionalFormatting sqref="K11">
    <cfRule type="cellIs" dxfId="760" priority="1323" operator="lessThan">
      <formula>$P$1</formula>
    </cfRule>
  </conditionalFormatting>
  <conditionalFormatting sqref="H15">
    <cfRule type="cellIs" dxfId="759" priority="1306" stopIfTrue="1" operator="equal">
      <formula>"þ"</formula>
    </cfRule>
  </conditionalFormatting>
  <conditionalFormatting sqref="H15">
    <cfRule type="cellIs" dxfId="758" priority="1305" stopIfTrue="1" operator="equal">
      <formula>"þ"</formula>
    </cfRule>
  </conditionalFormatting>
  <conditionalFormatting sqref="M15">
    <cfRule type="cellIs" dxfId="757" priority="1309" stopIfTrue="1" operator="equal">
      <formula>"þ"</formula>
    </cfRule>
  </conditionalFormatting>
  <conditionalFormatting sqref="M15">
    <cfRule type="cellIs" dxfId="756" priority="1308" stopIfTrue="1" operator="equal">
      <formula>"þ"</formula>
    </cfRule>
  </conditionalFormatting>
  <conditionalFormatting sqref="K15">
    <cfRule type="cellIs" dxfId="755" priority="1307" operator="lessThan">
      <formula>$P$1</formula>
    </cfRule>
  </conditionalFormatting>
  <conditionalFormatting sqref="M12">
    <cfRule type="cellIs" dxfId="754" priority="1092" stopIfTrue="1" operator="equal">
      <formula>"þ"</formula>
    </cfRule>
  </conditionalFormatting>
  <conditionalFormatting sqref="M12">
    <cfRule type="cellIs" dxfId="753" priority="1091" stopIfTrue="1" operator="equal">
      <formula>"þ"</formula>
    </cfRule>
  </conditionalFormatting>
  <conditionalFormatting sqref="K12">
    <cfRule type="cellIs" dxfId="752" priority="1078" operator="lessThan">
      <formula>$P$1</formula>
    </cfRule>
  </conditionalFormatting>
  <conditionalFormatting sqref="L21">
    <cfRule type="cellIs" dxfId="751" priority="1009" stopIfTrue="1" operator="equal">
      <formula>"þ"</formula>
    </cfRule>
  </conditionalFormatting>
  <conditionalFormatting sqref="L21">
    <cfRule type="cellIs" dxfId="750" priority="1006" stopIfTrue="1" operator="equal">
      <formula>"þ"</formula>
    </cfRule>
  </conditionalFormatting>
  <conditionalFormatting sqref="L21">
    <cfRule type="cellIs" dxfId="749" priority="1008" stopIfTrue="1" operator="equal">
      <formula>"þ"</formula>
    </cfRule>
  </conditionalFormatting>
  <conditionalFormatting sqref="L21">
    <cfRule type="cellIs" dxfId="748" priority="1007" stopIfTrue="1" operator="equal">
      <formula>"þ"</formula>
    </cfRule>
  </conditionalFormatting>
  <conditionalFormatting sqref="K21">
    <cfRule type="cellIs" dxfId="747" priority="1022" operator="lessThan">
      <formula>$P$1</formula>
    </cfRule>
  </conditionalFormatting>
  <conditionalFormatting sqref="K21">
    <cfRule type="cellIs" dxfId="746" priority="1020" operator="lessThan">
      <formula>$P$1</formula>
    </cfRule>
  </conditionalFormatting>
  <conditionalFormatting sqref="K21">
    <cfRule type="cellIs" dxfId="745" priority="1018" operator="lessThan">
      <formula>$P$1</formula>
    </cfRule>
  </conditionalFormatting>
  <conditionalFormatting sqref="K21">
    <cfRule type="cellIs" dxfId="744" priority="1016" operator="lessThan">
      <formula>$P$1</formula>
    </cfRule>
  </conditionalFormatting>
  <conditionalFormatting sqref="M14">
    <cfRule type="cellIs" dxfId="743" priority="971" stopIfTrue="1" operator="equal">
      <formula>"þ"</formula>
    </cfRule>
  </conditionalFormatting>
  <conditionalFormatting sqref="M14">
    <cfRule type="cellIs" dxfId="742" priority="970" stopIfTrue="1" operator="equal">
      <formula>"þ"</formula>
    </cfRule>
  </conditionalFormatting>
  <conditionalFormatting sqref="K14">
    <cfRule type="cellIs" dxfId="741" priority="967" operator="lessThan">
      <formula>$P$1</formula>
    </cfRule>
  </conditionalFormatting>
  <conditionalFormatting sqref="L27">
    <cfRule type="cellIs" dxfId="740" priority="874" stopIfTrue="1" operator="equal">
      <formula>"þ"</formula>
    </cfRule>
  </conditionalFormatting>
  <conditionalFormatting sqref="L27">
    <cfRule type="cellIs" dxfId="739" priority="873" stopIfTrue="1" operator="equal">
      <formula>"þ"</formula>
    </cfRule>
  </conditionalFormatting>
  <conditionalFormatting sqref="E27:H27">
    <cfRule type="cellIs" dxfId="738" priority="901" stopIfTrue="1" operator="equal">
      <formula>"þ"</formula>
    </cfRule>
  </conditionalFormatting>
  <conditionalFormatting sqref="K27">
    <cfRule type="cellIs" dxfId="737" priority="899" operator="lessThan">
      <formula>$P$1</formula>
    </cfRule>
  </conditionalFormatting>
  <conditionalFormatting sqref="K27">
    <cfRule type="cellIs" dxfId="736" priority="897" operator="lessThan">
      <formula>$P$1</formula>
    </cfRule>
  </conditionalFormatting>
  <conditionalFormatting sqref="K27">
    <cfRule type="cellIs" dxfId="735" priority="895" operator="lessThan">
      <formula>$P$1</formula>
    </cfRule>
  </conditionalFormatting>
  <conditionalFormatting sqref="K27">
    <cfRule type="cellIs" dxfId="734" priority="893" operator="lessThan">
      <formula>$P$1</formula>
    </cfRule>
  </conditionalFormatting>
  <conditionalFormatting sqref="E27 H27">
    <cfRule type="cellIs" dxfId="733" priority="892" stopIfTrue="1" operator="equal">
      <formula>"þ"</formula>
    </cfRule>
  </conditionalFormatting>
  <conditionalFormatting sqref="E27 H27">
    <cfRule type="cellIs" dxfId="732" priority="891" stopIfTrue="1" operator="equal">
      <formula>"þ"</formula>
    </cfRule>
  </conditionalFormatting>
  <conditionalFormatting sqref="G27">
    <cfRule type="cellIs" dxfId="731" priority="890" stopIfTrue="1" operator="equal">
      <formula>"þ"</formula>
    </cfRule>
  </conditionalFormatting>
  <conditionalFormatting sqref="G27">
    <cfRule type="cellIs" dxfId="730" priority="889" stopIfTrue="1" operator="equal">
      <formula>"þ"</formula>
    </cfRule>
  </conditionalFormatting>
  <conditionalFormatting sqref="E27">
    <cfRule type="cellIs" dxfId="729" priority="888" stopIfTrue="1" operator="equal">
      <formula>"þ"</formula>
    </cfRule>
  </conditionalFormatting>
  <conditionalFormatting sqref="E27">
    <cfRule type="cellIs" dxfId="728" priority="887" stopIfTrue="1" operator="equal">
      <formula>"þ"</formula>
    </cfRule>
  </conditionalFormatting>
  <conditionalFormatting sqref="F27">
    <cfRule type="cellIs" dxfId="727" priority="886" stopIfTrue="1" operator="equal">
      <formula>"þ"</formula>
    </cfRule>
  </conditionalFormatting>
  <conditionalFormatting sqref="F27">
    <cfRule type="cellIs" dxfId="726" priority="885" stopIfTrue="1" operator="equal">
      <formula>"þ"</formula>
    </cfRule>
  </conditionalFormatting>
  <conditionalFormatting sqref="F27">
    <cfRule type="cellIs" dxfId="725" priority="884" stopIfTrue="1" operator="equal">
      <formula>"þ"</formula>
    </cfRule>
  </conditionalFormatting>
  <conditionalFormatting sqref="F27">
    <cfRule type="cellIs" dxfId="724" priority="883" stopIfTrue="1" operator="equal">
      <formula>"þ"</formula>
    </cfRule>
  </conditionalFormatting>
  <conditionalFormatting sqref="E27">
    <cfRule type="cellIs" dxfId="723" priority="882" stopIfTrue="1" operator="equal">
      <formula>"þ"</formula>
    </cfRule>
  </conditionalFormatting>
  <conditionalFormatting sqref="E27">
    <cfRule type="cellIs" dxfId="722" priority="881" stopIfTrue="1" operator="equal">
      <formula>"þ"</formula>
    </cfRule>
  </conditionalFormatting>
  <conditionalFormatting sqref="F27">
    <cfRule type="cellIs" dxfId="721" priority="880" stopIfTrue="1" operator="equal">
      <formula>"þ"</formula>
    </cfRule>
  </conditionalFormatting>
  <conditionalFormatting sqref="F27">
    <cfRule type="cellIs" dxfId="720" priority="879" stopIfTrue="1" operator="equal">
      <formula>"þ"</formula>
    </cfRule>
  </conditionalFormatting>
  <conditionalFormatting sqref="E27">
    <cfRule type="cellIs" dxfId="719" priority="878" stopIfTrue="1" operator="equal">
      <formula>"þ"</formula>
    </cfRule>
  </conditionalFormatting>
  <conditionalFormatting sqref="E27">
    <cfRule type="cellIs" dxfId="718" priority="877" stopIfTrue="1" operator="equal">
      <formula>"þ"</formula>
    </cfRule>
  </conditionalFormatting>
  <conditionalFormatting sqref="E27">
    <cfRule type="cellIs" dxfId="717" priority="876" stopIfTrue="1" operator="equal">
      <formula>"þ"</formula>
    </cfRule>
  </conditionalFormatting>
  <conditionalFormatting sqref="E27">
    <cfRule type="cellIs" dxfId="716" priority="875" stopIfTrue="1" operator="equal">
      <formula>"þ"</formula>
    </cfRule>
  </conditionalFormatting>
  <conditionalFormatting sqref="M16">
    <cfRule type="cellIs" dxfId="715" priority="872" stopIfTrue="1" operator="equal">
      <formula>"þ"</formula>
    </cfRule>
  </conditionalFormatting>
  <conditionalFormatting sqref="M16">
    <cfRule type="cellIs" dxfId="714" priority="871" stopIfTrue="1" operator="equal">
      <formula>"þ"</formula>
    </cfRule>
  </conditionalFormatting>
  <conditionalFormatting sqref="K16">
    <cfRule type="cellIs" dxfId="713" priority="870" operator="lessThan">
      <formula>$P$1</formula>
    </cfRule>
  </conditionalFormatting>
  <conditionalFormatting sqref="F16">
    <cfRule type="cellIs" dxfId="712" priority="862" stopIfTrue="1" operator="equal">
      <formula>"þ"</formula>
    </cfRule>
  </conditionalFormatting>
  <conditionalFormatting sqref="F16">
    <cfRule type="cellIs" dxfId="711" priority="861" stopIfTrue="1" operator="equal">
      <formula>"þ"</formula>
    </cfRule>
  </conditionalFormatting>
  <conditionalFormatting sqref="G16">
    <cfRule type="cellIs" dxfId="710" priority="858" stopIfTrue="1" operator="equal">
      <formula>"þ"</formula>
    </cfRule>
  </conditionalFormatting>
  <conditionalFormatting sqref="G16">
    <cfRule type="cellIs" dxfId="709" priority="857" stopIfTrue="1" operator="equal">
      <formula>"þ"</formula>
    </cfRule>
  </conditionalFormatting>
  <conditionalFormatting sqref="M10">
    <cfRule type="cellIs" dxfId="708" priority="817" stopIfTrue="1" operator="equal">
      <formula>"þ"</formula>
    </cfRule>
  </conditionalFormatting>
  <conditionalFormatting sqref="M10">
    <cfRule type="cellIs" dxfId="707" priority="816" stopIfTrue="1" operator="equal">
      <formula>"þ"</formula>
    </cfRule>
  </conditionalFormatting>
  <conditionalFormatting sqref="K10">
    <cfRule type="cellIs" dxfId="706" priority="815" operator="lessThan">
      <formula>$P$1</formula>
    </cfRule>
  </conditionalFormatting>
  <conditionalFormatting sqref="H10">
    <cfRule type="cellIs" dxfId="705" priority="814" stopIfTrue="1" operator="equal">
      <formula>"þ"</formula>
    </cfRule>
  </conditionalFormatting>
  <conditionalFormatting sqref="H10">
    <cfRule type="cellIs" dxfId="704" priority="813" stopIfTrue="1" operator="equal">
      <formula>"þ"</formula>
    </cfRule>
  </conditionalFormatting>
  <conditionalFormatting sqref="F10">
    <cfRule type="cellIs" dxfId="703" priority="810" stopIfTrue="1" operator="equal">
      <formula>"þ"</formula>
    </cfRule>
  </conditionalFormatting>
  <conditionalFormatting sqref="L28">
    <cfRule type="cellIs" dxfId="702" priority="778" stopIfTrue="1" operator="equal">
      <formula>"þ"</formula>
    </cfRule>
  </conditionalFormatting>
  <conditionalFormatting sqref="L28">
    <cfRule type="cellIs" dxfId="701" priority="777" stopIfTrue="1" operator="equal">
      <formula>"þ"</formula>
    </cfRule>
  </conditionalFormatting>
  <conditionalFormatting sqref="E28:H28">
    <cfRule type="cellIs" dxfId="700" priority="805" stopIfTrue="1" operator="equal">
      <formula>"þ"</formula>
    </cfRule>
  </conditionalFormatting>
  <conditionalFormatting sqref="K28">
    <cfRule type="cellIs" dxfId="699" priority="803" operator="lessThan">
      <formula>$P$1</formula>
    </cfRule>
  </conditionalFormatting>
  <conditionalFormatting sqref="K28">
    <cfRule type="cellIs" dxfId="698" priority="801" operator="lessThan">
      <formula>$P$1</formula>
    </cfRule>
  </conditionalFormatting>
  <conditionalFormatting sqref="K28">
    <cfRule type="cellIs" dxfId="697" priority="799" operator="lessThan">
      <formula>$P$1</formula>
    </cfRule>
  </conditionalFormatting>
  <conditionalFormatting sqref="K28">
    <cfRule type="cellIs" dxfId="696" priority="797" operator="lessThan">
      <formula>$P$1</formula>
    </cfRule>
  </conditionalFormatting>
  <conditionalFormatting sqref="E28 H28">
    <cfRule type="cellIs" dxfId="695" priority="796" stopIfTrue="1" operator="equal">
      <formula>"þ"</formula>
    </cfRule>
  </conditionalFormatting>
  <conditionalFormatting sqref="E28 H28">
    <cfRule type="cellIs" dxfId="694" priority="795" stopIfTrue="1" operator="equal">
      <formula>"þ"</formula>
    </cfRule>
  </conditionalFormatting>
  <conditionalFormatting sqref="G28">
    <cfRule type="cellIs" dxfId="693" priority="794" stopIfTrue="1" operator="equal">
      <formula>"þ"</formula>
    </cfRule>
  </conditionalFormatting>
  <conditionalFormatting sqref="G28">
    <cfRule type="cellIs" dxfId="692" priority="793" stopIfTrue="1" operator="equal">
      <formula>"þ"</formula>
    </cfRule>
  </conditionalFormatting>
  <conditionalFormatting sqref="E28">
    <cfRule type="cellIs" dxfId="691" priority="792" stopIfTrue="1" operator="equal">
      <formula>"þ"</formula>
    </cfRule>
  </conditionalFormatting>
  <conditionalFormatting sqref="E28">
    <cfRule type="cellIs" dxfId="690" priority="791" stopIfTrue="1" operator="equal">
      <formula>"þ"</formula>
    </cfRule>
  </conditionalFormatting>
  <conditionalFormatting sqref="F28">
    <cfRule type="cellIs" dxfId="689" priority="790" stopIfTrue="1" operator="equal">
      <formula>"þ"</formula>
    </cfRule>
  </conditionalFormatting>
  <conditionalFormatting sqref="F28">
    <cfRule type="cellIs" dxfId="688" priority="789" stopIfTrue="1" operator="equal">
      <formula>"þ"</formula>
    </cfRule>
  </conditionalFormatting>
  <conditionalFormatting sqref="F28">
    <cfRule type="cellIs" dxfId="687" priority="788" stopIfTrue="1" operator="equal">
      <formula>"þ"</formula>
    </cfRule>
  </conditionalFormatting>
  <conditionalFormatting sqref="F28">
    <cfRule type="cellIs" dxfId="686" priority="787" stopIfTrue="1" operator="equal">
      <formula>"þ"</formula>
    </cfRule>
  </conditionalFormatting>
  <conditionalFormatting sqref="E28">
    <cfRule type="cellIs" dxfId="685" priority="786" stopIfTrue="1" operator="equal">
      <formula>"þ"</formula>
    </cfRule>
  </conditionalFormatting>
  <conditionalFormatting sqref="E28">
    <cfRule type="cellIs" dxfId="684" priority="785" stopIfTrue="1" operator="equal">
      <formula>"þ"</formula>
    </cfRule>
  </conditionalFormatting>
  <conditionalFormatting sqref="F28">
    <cfRule type="cellIs" dxfId="683" priority="784" stopIfTrue="1" operator="equal">
      <formula>"þ"</formula>
    </cfRule>
  </conditionalFormatting>
  <conditionalFormatting sqref="F28">
    <cfRule type="cellIs" dxfId="682" priority="783" stopIfTrue="1" operator="equal">
      <formula>"þ"</formula>
    </cfRule>
  </conditionalFormatting>
  <conditionalFormatting sqref="E28">
    <cfRule type="cellIs" dxfId="681" priority="782" stopIfTrue="1" operator="equal">
      <formula>"þ"</formula>
    </cfRule>
  </conditionalFormatting>
  <conditionalFormatting sqref="E28">
    <cfRule type="cellIs" dxfId="680" priority="781" stopIfTrue="1" operator="equal">
      <formula>"þ"</formula>
    </cfRule>
  </conditionalFormatting>
  <conditionalFormatting sqref="E28">
    <cfRule type="cellIs" dxfId="679" priority="780" stopIfTrue="1" operator="equal">
      <formula>"þ"</formula>
    </cfRule>
  </conditionalFormatting>
  <conditionalFormatting sqref="E28">
    <cfRule type="cellIs" dxfId="678" priority="779" stopIfTrue="1" operator="equal">
      <formula>"þ"</formula>
    </cfRule>
  </conditionalFormatting>
  <conditionalFormatting sqref="F28">
    <cfRule type="cellIs" dxfId="677" priority="776" stopIfTrue="1" operator="equal">
      <formula>"þ"</formula>
    </cfRule>
  </conditionalFormatting>
  <conditionalFormatting sqref="F28">
    <cfRule type="cellIs" dxfId="676" priority="775" stopIfTrue="1" operator="equal">
      <formula>"þ"</formula>
    </cfRule>
  </conditionalFormatting>
  <conditionalFormatting sqref="F28">
    <cfRule type="cellIs" dxfId="675" priority="774" stopIfTrue="1" operator="equal">
      <formula>"þ"</formula>
    </cfRule>
  </conditionalFormatting>
  <conditionalFormatting sqref="F28">
    <cfRule type="cellIs" dxfId="674" priority="773" stopIfTrue="1" operator="equal">
      <formula>"þ"</formula>
    </cfRule>
  </conditionalFormatting>
  <conditionalFormatting sqref="G28">
    <cfRule type="cellIs" dxfId="673" priority="772" stopIfTrue="1" operator="equal">
      <formula>"þ"</formula>
    </cfRule>
  </conditionalFormatting>
  <conditionalFormatting sqref="G28">
    <cfRule type="cellIs" dxfId="672" priority="771" stopIfTrue="1" operator="equal">
      <formula>"þ"</formula>
    </cfRule>
  </conditionalFormatting>
  <conditionalFormatting sqref="G28">
    <cfRule type="cellIs" dxfId="671" priority="770" stopIfTrue="1" operator="equal">
      <formula>"þ"</formula>
    </cfRule>
  </conditionalFormatting>
  <conditionalFormatting sqref="G28">
    <cfRule type="cellIs" dxfId="670" priority="769" stopIfTrue="1" operator="equal">
      <formula>"þ"</formula>
    </cfRule>
  </conditionalFormatting>
  <conditionalFormatting sqref="F28">
    <cfRule type="cellIs" dxfId="669" priority="768" stopIfTrue="1" operator="equal">
      <formula>"þ"</formula>
    </cfRule>
  </conditionalFormatting>
  <conditionalFormatting sqref="F28">
    <cfRule type="cellIs" dxfId="668" priority="767" stopIfTrue="1" operator="equal">
      <formula>"þ"</formula>
    </cfRule>
  </conditionalFormatting>
  <conditionalFormatting sqref="G28">
    <cfRule type="cellIs" dxfId="667" priority="766" stopIfTrue="1" operator="equal">
      <formula>"þ"</formula>
    </cfRule>
  </conditionalFormatting>
  <conditionalFormatting sqref="G28">
    <cfRule type="cellIs" dxfId="666" priority="765" stopIfTrue="1" operator="equal">
      <formula>"þ"</formula>
    </cfRule>
  </conditionalFormatting>
  <conditionalFormatting sqref="F28">
    <cfRule type="cellIs" dxfId="665" priority="764" stopIfTrue="1" operator="equal">
      <formula>"þ"</formula>
    </cfRule>
  </conditionalFormatting>
  <conditionalFormatting sqref="F28">
    <cfRule type="cellIs" dxfId="664" priority="763" stopIfTrue="1" operator="equal">
      <formula>"þ"</formula>
    </cfRule>
  </conditionalFormatting>
  <conditionalFormatting sqref="F28">
    <cfRule type="cellIs" dxfId="663" priority="762" stopIfTrue="1" operator="equal">
      <formula>"þ"</formula>
    </cfRule>
  </conditionalFormatting>
  <conditionalFormatting sqref="F28">
    <cfRule type="cellIs" dxfId="662" priority="761" stopIfTrue="1" operator="equal">
      <formula>"þ"</formula>
    </cfRule>
  </conditionalFormatting>
  <conditionalFormatting sqref="H11 E11:E12 G12:H12 E14 G14:H14">
    <cfRule type="cellIs" dxfId="661" priority="760" stopIfTrue="1" operator="equal">
      <formula>"þ"</formula>
    </cfRule>
  </conditionalFormatting>
  <conditionalFormatting sqref="H11 E11:E12 G12:H12 E14 G14:H14">
    <cfRule type="cellIs" dxfId="660" priority="759" stopIfTrue="1" operator="equal">
      <formula>"þ"</formula>
    </cfRule>
  </conditionalFormatting>
  <conditionalFormatting sqref="H11 E11:E12 G12:H12 E14 G14:H14">
    <cfRule type="cellIs" dxfId="659" priority="758" stopIfTrue="1" operator="equal">
      <formula>"þ"</formula>
    </cfRule>
  </conditionalFormatting>
  <conditionalFormatting sqref="H11 E11:E12 G12:H12 E14 G14:H14">
    <cfRule type="cellIs" dxfId="658" priority="757" stopIfTrue="1" operator="equal">
      <formula>"þ"</formula>
    </cfRule>
  </conditionalFormatting>
  <conditionalFormatting sqref="H11 E11:E12 G12:H12 E14 G14:H14">
    <cfRule type="cellIs" dxfId="657" priority="756" stopIfTrue="1" operator="equal">
      <formula>"þ"</formula>
    </cfRule>
  </conditionalFormatting>
  <conditionalFormatting sqref="H11 E11:E12 G12:H12 E14 G14:H14">
    <cfRule type="cellIs" dxfId="656" priority="755" stopIfTrue="1" operator="equal">
      <formula>"þ"</formula>
    </cfRule>
  </conditionalFormatting>
  <conditionalFormatting sqref="H11 E11:E12 G12:H12 E14 G14:H14">
    <cfRule type="cellIs" dxfId="655" priority="754" stopIfTrue="1" operator="equal">
      <formula>"þ"</formula>
    </cfRule>
  </conditionalFormatting>
  <conditionalFormatting sqref="H11 E11:E12 G12:H12 E14 G14:H14">
    <cfRule type="cellIs" dxfId="654" priority="753" stopIfTrue="1" operator="equal">
      <formula>"þ"</formula>
    </cfRule>
  </conditionalFormatting>
  <conditionalFormatting sqref="G11">
    <cfRule type="cellIs" dxfId="653" priority="752" stopIfTrue="1" operator="equal">
      <formula>"þ"</formula>
    </cfRule>
  </conditionalFormatting>
  <conditionalFormatting sqref="G11">
    <cfRule type="cellIs" dxfId="652" priority="751" stopIfTrue="1" operator="equal">
      <formula>"þ"</formula>
    </cfRule>
  </conditionalFormatting>
  <conditionalFormatting sqref="E16">
    <cfRule type="cellIs" dxfId="651" priority="745" stopIfTrue="1" operator="equal">
      <formula>"þ"</formula>
    </cfRule>
  </conditionalFormatting>
  <conditionalFormatting sqref="E16">
    <cfRule type="cellIs" dxfId="650" priority="744" stopIfTrue="1" operator="equal">
      <formula>"þ"</formula>
    </cfRule>
  </conditionalFormatting>
  <conditionalFormatting sqref="M17">
    <cfRule type="cellIs" dxfId="649" priority="735" stopIfTrue="1" operator="equal">
      <formula>"þ"</formula>
    </cfRule>
  </conditionalFormatting>
  <conditionalFormatting sqref="M17">
    <cfRule type="cellIs" dxfId="648" priority="734" stopIfTrue="1" operator="equal">
      <formula>"þ"</formula>
    </cfRule>
  </conditionalFormatting>
  <conditionalFormatting sqref="K17">
    <cfRule type="cellIs" dxfId="647" priority="733" operator="lessThan">
      <formula>$P$1</formula>
    </cfRule>
  </conditionalFormatting>
  <conditionalFormatting sqref="H17">
    <cfRule type="cellIs" dxfId="646" priority="732" stopIfTrue="1" operator="equal">
      <formula>"þ"</formula>
    </cfRule>
  </conditionalFormatting>
  <conditionalFormatting sqref="H17">
    <cfRule type="cellIs" dxfId="645" priority="731" stopIfTrue="1" operator="equal">
      <formula>"þ"</formula>
    </cfRule>
  </conditionalFormatting>
  <conditionalFormatting sqref="E17">
    <cfRule type="cellIs" dxfId="644" priority="726" stopIfTrue="1" operator="equal">
      <formula>"þ"</formula>
    </cfRule>
  </conditionalFormatting>
  <conditionalFormatting sqref="E17">
    <cfRule type="cellIs" dxfId="643" priority="725" stopIfTrue="1" operator="equal">
      <formula>"þ"</formula>
    </cfRule>
  </conditionalFormatting>
  <conditionalFormatting sqref="F17">
    <cfRule type="cellIs" dxfId="642" priority="722" stopIfTrue="1" operator="equal">
      <formula>"þ"</formula>
    </cfRule>
  </conditionalFormatting>
  <conditionalFormatting sqref="F17">
    <cfRule type="cellIs" dxfId="641" priority="721" stopIfTrue="1" operator="equal">
      <formula>"þ"</formula>
    </cfRule>
  </conditionalFormatting>
  <conditionalFormatting sqref="G21">
    <cfRule type="cellIs" dxfId="640" priority="706" stopIfTrue="1" operator="equal">
      <formula>"þ"</formula>
    </cfRule>
  </conditionalFormatting>
  <conditionalFormatting sqref="G21">
    <cfRule type="cellIs" dxfId="639" priority="705" stopIfTrue="1" operator="equal">
      <formula>"þ"</formula>
    </cfRule>
  </conditionalFormatting>
  <conditionalFormatting sqref="G21">
    <cfRule type="cellIs" dxfId="638" priority="704" stopIfTrue="1" operator="equal">
      <formula>"þ"</formula>
    </cfRule>
  </conditionalFormatting>
  <conditionalFormatting sqref="G21">
    <cfRule type="cellIs" dxfId="637" priority="703" stopIfTrue="1" operator="equal">
      <formula>"þ"</formula>
    </cfRule>
  </conditionalFormatting>
  <conditionalFormatting sqref="G21">
    <cfRule type="cellIs" dxfId="636" priority="707" stopIfTrue="1" operator="equal">
      <formula>"þ"</formula>
    </cfRule>
  </conditionalFormatting>
  <conditionalFormatting sqref="H21">
    <cfRule type="cellIs" dxfId="635" priority="702" stopIfTrue="1" operator="equal">
      <formula>"þ"</formula>
    </cfRule>
  </conditionalFormatting>
  <conditionalFormatting sqref="H21">
    <cfRule type="cellIs" dxfId="634" priority="701" stopIfTrue="1" operator="equal">
      <formula>"þ"</formula>
    </cfRule>
  </conditionalFormatting>
  <conditionalFormatting sqref="G21">
    <cfRule type="cellIs" dxfId="633" priority="700" stopIfTrue="1" operator="equal">
      <formula>"þ"</formula>
    </cfRule>
  </conditionalFormatting>
  <conditionalFormatting sqref="G21">
    <cfRule type="cellIs" dxfId="632" priority="699" stopIfTrue="1" operator="equal">
      <formula>"þ"</formula>
    </cfRule>
  </conditionalFormatting>
  <conditionalFormatting sqref="G21">
    <cfRule type="cellIs" dxfId="631" priority="698" stopIfTrue="1" operator="equal">
      <formula>"þ"</formula>
    </cfRule>
  </conditionalFormatting>
  <conditionalFormatting sqref="E21">
    <cfRule type="cellIs" dxfId="630" priority="712" stopIfTrue="1" operator="equal">
      <formula>"þ"</formula>
    </cfRule>
  </conditionalFormatting>
  <conditionalFormatting sqref="E21">
    <cfRule type="cellIs" dxfId="629" priority="711" stopIfTrue="1" operator="equal">
      <formula>"þ"</formula>
    </cfRule>
  </conditionalFormatting>
  <conditionalFormatting sqref="E21">
    <cfRule type="cellIs" dxfId="628" priority="710" stopIfTrue="1" operator="equal">
      <formula>"þ"</formula>
    </cfRule>
  </conditionalFormatting>
  <conditionalFormatting sqref="E21">
    <cfRule type="cellIs" dxfId="627" priority="709" stopIfTrue="1" operator="equal">
      <formula>"þ"</formula>
    </cfRule>
  </conditionalFormatting>
  <conditionalFormatting sqref="G21">
    <cfRule type="cellIs" dxfId="626" priority="708" stopIfTrue="1" operator="equal">
      <formula>"þ"</formula>
    </cfRule>
  </conditionalFormatting>
  <conditionalFormatting sqref="G21">
    <cfRule type="cellIs" dxfId="625" priority="697" stopIfTrue="1" operator="equal">
      <formula>"þ"</formula>
    </cfRule>
  </conditionalFormatting>
  <conditionalFormatting sqref="G21">
    <cfRule type="cellIs" dxfId="624" priority="696" stopIfTrue="1" operator="equal">
      <formula>"þ"</formula>
    </cfRule>
  </conditionalFormatting>
  <conditionalFormatting sqref="G21">
    <cfRule type="cellIs" dxfId="623" priority="695" stopIfTrue="1" operator="equal">
      <formula>"þ"</formula>
    </cfRule>
  </conditionalFormatting>
  <conditionalFormatting sqref="H21">
    <cfRule type="cellIs" dxfId="622" priority="694" stopIfTrue="1" operator="equal">
      <formula>"þ"</formula>
    </cfRule>
  </conditionalFormatting>
  <conditionalFormatting sqref="H21">
    <cfRule type="cellIs" dxfId="621" priority="693" stopIfTrue="1" operator="equal">
      <formula>"þ"</formula>
    </cfRule>
  </conditionalFormatting>
  <conditionalFormatting sqref="H21">
    <cfRule type="cellIs" dxfId="620" priority="692" stopIfTrue="1" operator="equal">
      <formula>"þ"</formula>
    </cfRule>
  </conditionalFormatting>
  <conditionalFormatting sqref="H21">
    <cfRule type="cellIs" dxfId="619" priority="691" stopIfTrue="1" operator="equal">
      <formula>"þ"</formula>
    </cfRule>
  </conditionalFormatting>
  <conditionalFormatting sqref="H21">
    <cfRule type="cellIs" dxfId="618" priority="690" stopIfTrue="1" operator="equal">
      <formula>"þ"</formula>
    </cfRule>
  </conditionalFormatting>
  <conditionalFormatting sqref="H21">
    <cfRule type="cellIs" dxfId="617" priority="689" stopIfTrue="1" operator="equal">
      <formula>"þ"</formula>
    </cfRule>
  </conditionalFormatting>
  <conditionalFormatting sqref="F21">
    <cfRule type="cellIs" dxfId="616" priority="688" stopIfTrue="1" operator="equal">
      <formula>"þ"</formula>
    </cfRule>
  </conditionalFormatting>
  <conditionalFormatting sqref="F22">
    <cfRule type="cellIs" dxfId="615" priority="686" stopIfTrue="1" operator="equal">
      <formula>"þ"</formula>
    </cfRule>
  </conditionalFormatting>
  <conditionalFormatting sqref="F23">
    <cfRule type="cellIs" dxfId="614" priority="681" stopIfTrue="1" operator="equal">
      <formula>"þ"</formula>
    </cfRule>
  </conditionalFormatting>
  <conditionalFormatting sqref="L23">
    <cfRule type="cellIs" dxfId="613" priority="680" stopIfTrue="1" operator="equal">
      <formula>"þ"</formula>
    </cfRule>
  </conditionalFormatting>
  <conditionalFormatting sqref="L23">
    <cfRule type="cellIs" dxfId="612" priority="679" stopIfTrue="1" operator="equal">
      <formula>"þ"</formula>
    </cfRule>
  </conditionalFormatting>
  <conditionalFormatting sqref="L23">
    <cfRule type="cellIs" dxfId="611" priority="678" stopIfTrue="1" operator="equal">
      <formula>"þ"</formula>
    </cfRule>
  </conditionalFormatting>
  <conditionalFormatting sqref="L23">
    <cfRule type="cellIs" dxfId="610" priority="677" stopIfTrue="1" operator="equal">
      <formula>"þ"</formula>
    </cfRule>
  </conditionalFormatting>
  <conditionalFormatting sqref="M2">
    <cfRule type="cellIs" dxfId="609" priority="674" stopIfTrue="1" operator="equal">
      <formula>"þ"</formula>
    </cfRule>
  </conditionalFormatting>
  <conditionalFormatting sqref="E15">
    <cfRule type="cellIs" dxfId="608" priority="671" stopIfTrue="1" operator="equal">
      <formula>"þ"</formula>
    </cfRule>
  </conditionalFormatting>
  <conditionalFormatting sqref="E15">
    <cfRule type="cellIs" dxfId="607" priority="670" stopIfTrue="1" operator="equal">
      <formula>"þ"</formula>
    </cfRule>
  </conditionalFormatting>
  <conditionalFormatting sqref="G15">
    <cfRule type="cellIs" dxfId="606" priority="661" stopIfTrue="1" operator="equal">
      <formula>"þ"</formula>
    </cfRule>
  </conditionalFormatting>
  <conditionalFormatting sqref="G15">
    <cfRule type="cellIs" dxfId="605" priority="660" stopIfTrue="1" operator="equal">
      <formula>"þ"</formula>
    </cfRule>
  </conditionalFormatting>
  <conditionalFormatting sqref="F12">
    <cfRule type="cellIs" dxfId="604" priority="651" stopIfTrue="1" operator="equal">
      <formula>"þ"</formula>
    </cfRule>
  </conditionalFormatting>
  <conditionalFormatting sqref="F12">
    <cfRule type="cellIs" dxfId="603" priority="650" stopIfTrue="1" operator="equal">
      <formula>"þ"</formula>
    </cfRule>
  </conditionalFormatting>
  <conditionalFormatting sqref="F12">
    <cfRule type="cellIs" dxfId="602" priority="649" stopIfTrue="1" operator="equal">
      <formula>"þ"</formula>
    </cfRule>
  </conditionalFormatting>
  <conditionalFormatting sqref="F12">
    <cfRule type="cellIs" dxfId="601" priority="648" stopIfTrue="1" operator="equal">
      <formula>"þ"</formula>
    </cfRule>
  </conditionalFormatting>
  <conditionalFormatting sqref="F12">
    <cfRule type="cellIs" dxfId="600" priority="647" stopIfTrue="1" operator="equal">
      <formula>"þ"</formula>
    </cfRule>
  </conditionalFormatting>
  <conditionalFormatting sqref="F12">
    <cfRule type="cellIs" dxfId="599" priority="646" stopIfTrue="1" operator="equal">
      <formula>"þ"</formula>
    </cfRule>
  </conditionalFormatting>
  <conditionalFormatting sqref="F12">
    <cfRule type="cellIs" dxfId="598" priority="645" stopIfTrue="1" operator="equal">
      <formula>"þ"</formula>
    </cfRule>
  </conditionalFormatting>
  <conditionalFormatting sqref="F12">
    <cfRule type="cellIs" dxfId="597" priority="644" stopIfTrue="1" operator="equal">
      <formula>"þ"</formula>
    </cfRule>
  </conditionalFormatting>
  <conditionalFormatting sqref="L9">
    <cfRule type="cellIs" dxfId="596" priority="643" stopIfTrue="1" operator="equal">
      <formula>"þ"</formula>
    </cfRule>
  </conditionalFormatting>
  <conditionalFormatting sqref="L9">
    <cfRule type="cellIs" dxfId="595" priority="642" stopIfTrue="1" operator="equal">
      <formula>"þ"</formula>
    </cfRule>
  </conditionalFormatting>
  <conditionalFormatting sqref="E4">
    <cfRule type="cellIs" dxfId="594" priority="621" stopIfTrue="1" operator="equal">
      <formula>"þ"</formula>
    </cfRule>
  </conditionalFormatting>
  <conditionalFormatting sqref="L2">
    <cfRule type="cellIs" dxfId="593" priority="618" stopIfTrue="1" operator="equal">
      <formula>"þ"</formula>
    </cfRule>
  </conditionalFormatting>
  <conditionalFormatting sqref="L2">
    <cfRule type="cellIs" dxfId="592" priority="617" stopIfTrue="1" operator="equal">
      <formula>"þ"</formula>
    </cfRule>
  </conditionalFormatting>
  <conditionalFormatting sqref="E3">
    <cfRule type="cellIs" dxfId="591" priority="616" stopIfTrue="1" operator="equal">
      <formula>"þ"</formula>
    </cfRule>
  </conditionalFormatting>
  <conditionalFormatting sqref="L3">
    <cfRule type="cellIs" dxfId="590" priority="615" stopIfTrue="1" operator="equal">
      <formula>"þ"</formula>
    </cfRule>
  </conditionalFormatting>
  <conditionalFormatting sqref="L3">
    <cfRule type="cellIs" dxfId="589" priority="614" stopIfTrue="1" operator="equal">
      <formula>"þ"</formula>
    </cfRule>
  </conditionalFormatting>
  <conditionalFormatting sqref="M6">
    <cfRule type="cellIs" dxfId="588" priority="613" stopIfTrue="1" operator="equal">
      <formula>"þ"</formula>
    </cfRule>
  </conditionalFormatting>
  <conditionalFormatting sqref="K6">
    <cfRule type="cellIs" dxfId="587" priority="612" operator="lessThan">
      <formula>$P$1</formula>
    </cfRule>
  </conditionalFormatting>
  <conditionalFormatting sqref="G6">
    <cfRule type="cellIs" dxfId="586" priority="609" stopIfTrue="1" operator="equal">
      <formula>"þ"</formula>
    </cfRule>
  </conditionalFormatting>
  <conditionalFormatting sqref="G6">
    <cfRule type="cellIs" dxfId="585" priority="608" stopIfTrue="1" operator="equal">
      <formula>"þ"</formula>
    </cfRule>
  </conditionalFormatting>
  <conditionalFormatting sqref="G6">
    <cfRule type="cellIs" dxfId="584" priority="607" stopIfTrue="1" operator="equal">
      <formula>"þ"</formula>
    </cfRule>
  </conditionalFormatting>
  <conditionalFormatting sqref="G6">
    <cfRule type="cellIs" dxfId="583" priority="606" stopIfTrue="1" operator="equal">
      <formula>"þ"</formula>
    </cfRule>
  </conditionalFormatting>
  <conditionalFormatting sqref="G6">
    <cfRule type="cellIs" dxfId="582" priority="610" stopIfTrue="1" operator="equal">
      <formula>"þ"</formula>
    </cfRule>
  </conditionalFormatting>
  <conditionalFormatting sqref="H6">
    <cfRule type="cellIs" dxfId="581" priority="605" stopIfTrue="1" operator="equal">
      <formula>"þ"</formula>
    </cfRule>
  </conditionalFormatting>
  <conditionalFormatting sqref="H6">
    <cfRule type="cellIs" dxfId="580" priority="604" stopIfTrue="1" operator="equal">
      <formula>"þ"</formula>
    </cfRule>
  </conditionalFormatting>
  <conditionalFormatting sqref="G6">
    <cfRule type="cellIs" dxfId="579" priority="603" stopIfTrue="1" operator="equal">
      <formula>"þ"</formula>
    </cfRule>
  </conditionalFormatting>
  <conditionalFormatting sqref="G6">
    <cfRule type="cellIs" dxfId="578" priority="602" stopIfTrue="1" operator="equal">
      <formula>"þ"</formula>
    </cfRule>
  </conditionalFormatting>
  <conditionalFormatting sqref="G6">
    <cfRule type="cellIs" dxfId="577" priority="601" stopIfTrue="1" operator="equal">
      <formula>"þ"</formula>
    </cfRule>
  </conditionalFormatting>
  <conditionalFormatting sqref="G6">
    <cfRule type="cellIs" dxfId="576" priority="611" stopIfTrue="1" operator="equal">
      <formula>"þ"</formula>
    </cfRule>
  </conditionalFormatting>
  <conditionalFormatting sqref="G6">
    <cfRule type="cellIs" dxfId="575" priority="600" stopIfTrue="1" operator="equal">
      <formula>"þ"</formula>
    </cfRule>
  </conditionalFormatting>
  <conditionalFormatting sqref="G6">
    <cfRule type="cellIs" dxfId="574" priority="599" stopIfTrue="1" operator="equal">
      <formula>"þ"</formula>
    </cfRule>
  </conditionalFormatting>
  <conditionalFormatting sqref="G6">
    <cfRule type="cellIs" dxfId="573" priority="598" stopIfTrue="1" operator="equal">
      <formula>"þ"</formula>
    </cfRule>
  </conditionalFormatting>
  <conditionalFormatting sqref="H6">
    <cfRule type="cellIs" dxfId="572" priority="597" stopIfTrue="1" operator="equal">
      <formula>"þ"</formula>
    </cfRule>
  </conditionalFormatting>
  <conditionalFormatting sqref="H6">
    <cfRule type="cellIs" dxfId="571" priority="596" stopIfTrue="1" operator="equal">
      <formula>"þ"</formula>
    </cfRule>
  </conditionalFormatting>
  <conditionalFormatting sqref="H6">
    <cfRule type="cellIs" dxfId="570" priority="595" stopIfTrue="1" operator="equal">
      <formula>"þ"</formula>
    </cfRule>
  </conditionalFormatting>
  <conditionalFormatting sqref="H6">
    <cfRule type="cellIs" dxfId="569" priority="594" stopIfTrue="1" operator="equal">
      <formula>"þ"</formula>
    </cfRule>
  </conditionalFormatting>
  <conditionalFormatting sqref="H6">
    <cfRule type="cellIs" dxfId="568" priority="593" stopIfTrue="1" operator="equal">
      <formula>"þ"</formula>
    </cfRule>
  </conditionalFormatting>
  <conditionalFormatting sqref="H6">
    <cfRule type="cellIs" dxfId="567" priority="592" stopIfTrue="1" operator="equal">
      <formula>"þ"</formula>
    </cfRule>
  </conditionalFormatting>
  <conditionalFormatting sqref="E6">
    <cfRule type="cellIs" dxfId="566" priority="591" stopIfTrue="1" operator="equal">
      <formula>"þ"</formula>
    </cfRule>
  </conditionalFormatting>
  <conditionalFormatting sqref="E6">
    <cfRule type="cellIs" dxfId="565" priority="590" stopIfTrue="1" operator="equal">
      <formula>"þ"</formula>
    </cfRule>
  </conditionalFormatting>
  <conditionalFormatting sqref="E6">
    <cfRule type="cellIs" dxfId="564" priority="589" stopIfTrue="1" operator="equal">
      <formula>"þ"</formula>
    </cfRule>
  </conditionalFormatting>
  <conditionalFormatting sqref="E6">
    <cfRule type="cellIs" dxfId="563" priority="588" stopIfTrue="1" operator="equal">
      <formula>"þ"</formula>
    </cfRule>
  </conditionalFormatting>
  <conditionalFormatting sqref="E6">
    <cfRule type="cellIs" dxfId="562" priority="587" stopIfTrue="1" operator="equal">
      <formula>"þ"</formula>
    </cfRule>
  </conditionalFormatting>
  <conditionalFormatting sqref="E6">
    <cfRule type="cellIs" dxfId="561" priority="586" stopIfTrue="1" operator="equal">
      <formula>"þ"</formula>
    </cfRule>
  </conditionalFormatting>
  <conditionalFormatting sqref="E6">
    <cfRule type="cellIs" dxfId="560" priority="585" stopIfTrue="1" operator="equal">
      <formula>"þ"</formula>
    </cfRule>
  </conditionalFormatting>
  <conditionalFormatting sqref="E6">
    <cfRule type="cellIs" dxfId="559" priority="584" stopIfTrue="1" operator="equal">
      <formula>"þ"</formula>
    </cfRule>
  </conditionalFormatting>
  <conditionalFormatting sqref="L6">
    <cfRule type="cellIs" dxfId="558" priority="583" stopIfTrue="1" operator="equal">
      <formula>"þ"</formula>
    </cfRule>
  </conditionalFormatting>
  <conditionalFormatting sqref="L6">
    <cfRule type="cellIs" dxfId="557" priority="582" stopIfTrue="1" operator="equal">
      <formula>"þ"</formula>
    </cfRule>
  </conditionalFormatting>
  <conditionalFormatting sqref="F6">
    <cfRule type="cellIs" dxfId="556" priority="581" stopIfTrue="1" operator="equal">
      <formula>"þ"</formula>
    </cfRule>
  </conditionalFormatting>
  <conditionalFormatting sqref="F6">
    <cfRule type="cellIs" dxfId="555" priority="580" stopIfTrue="1" operator="equal">
      <formula>"þ"</formula>
    </cfRule>
  </conditionalFormatting>
  <conditionalFormatting sqref="F6">
    <cfRule type="cellIs" dxfId="554" priority="579" stopIfTrue="1" operator="equal">
      <formula>"þ"</formula>
    </cfRule>
  </conditionalFormatting>
  <conditionalFormatting sqref="F6">
    <cfRule type="cellIs" dxfId="553" priority="578" stopIfTrue="1" operator="equal">
      <formula>"þ"</formula>
    </cfRule>
  </conditionalFormatting>
  <conditionalFormatting sqref="F6">
    <cfRule type="cellIs" dxfId="552" priority="577" stopIfTrue="1" operator="equal">
      <formula>"þ"</formula>
    </cfRule>
  </conditionalFormatting>
  <conditionalFormatting sqref="F6">
    <cfRule type="cellIs" dxfId="551" priority="576" stopIfTrue="1" operator="equal">
      <formula>"þ"</formula>
    </cfRule>
  </conditionalFormatting>
  <conditionalFormatting sqref="F6">
    <cfRule type="cellIs" dxfId="550" priority="575" stopIfTrue="1" operator="equal">
      <formula>"þ"</formula>
    </cfRule>
  </conditionalFormatting>
  <conditionalFormatting sqref="F6">
    <cfRule type="cellIs" dxfId="549" priority="574" stopIfTrue="1" operator="equal">
      <formula>"þ"</formula>
    </cfRule>
  </conditionalFormatting>
  <conditionalFormatting sqref="L22">
    <cfRule type="cellIs" dxfId="548" priority="573" stopIfTrue="1" operator="equal">
      <formula>"þ"</formula>
    </cfRule>
  </conditionalFormatting>
  <conditionalFormatting sqref="L22">
    <cfRule type="cellIs" dxfId="547" priority="570" stopIfTrue="1" operator="equal">
      <formula>"þ"</formula>
    </cfRule>
  </conditionalFormatting>
  <conditionalFormatting sqref="L22">
    <cfRule type="cellIs" dxfId="546" priority="572" stopIfTrue="1" operator="equal">
      <formula>"þ"</formula>
    </cfRule>
  </conditionalFormatting>
  <conditionalFormatting sqref="L22">
    <cfRule type="cellIs" dxfId="545" priority="571" stopIfTrue="1" operator="equal">
      <formula>"þ"</formula>
    </cfRule>
  </conditionalFormatting>
  <conditionalFormatting sqref="M8">
    <cfRule type="cellIs" dxfId="544" priority="569" stopIfTrue="1" operator="equal">
      <formula>"þ"</formula>
    </cfRule>
  </conditionalFormatting>
  <conditionalFormatting sqref="K8">
    <cfRule type="cellIs" dxfId="543" priority="568" operator="lessThan">
      <formula>$P$1</formula>
    </cfRule>
  </conditionalFormatting>
  <conditionalFormatting sqref="G8">
    <cfRule type="cellIs" dxfId="542" priority="565" stopIfTrue="1" operator="equal">
      <formula>"þ"</formula>
    </cfRule>
  </conditionalFormatting>
  <conditionalFormatting sqref="G8">
    <cfRule type="cellIs" dxfId="541" priority="564" stopIfTrue="1" operator="equal">
      <formula>"þ"</formula>
    </cfRule>
  </conditionalFormatting>
  <conditionalFormatting sqref="G8">
    <cfRule type="cellIs" dxfId="540" priority="563" stopIfTrue="1" operator="equal">
      <formula>"þ"</formula>
    </cfRule>
  </conditionalFormatting>
  <conditionalFormatting sqref="G8">
    <cfRule type="cellIs" dxfId="539" priority="562" stopIfTrue="1" operator="equal">
      <formula>"þ"</formula>
    </cfRule>
  </conditionalFormatting>
  <conditionalFormatting sqref="G8">
    <cfRule type="cellIs" dxfId="538" priority="566" stopIfTrue="1" operator="equal">
      <formula>"þ"</formula>
    </cfRule>
  </conditionalFormatting>
  <conditionalFormatting sqref="H8">
    <cfRule type="cellIs" dxfId="537" priority="561" stopIfTrue="1" operator="equal">
      <formula>"þ"</formula>
    </cfRule>
  </conditionalFormatting>
  <conditionalFormatting sqref="H8">
    <cfRule type="cellIs" dxfId="536" priority="560" stopIfTrue="1" operator="equal">
      <formula>"þ"</formula>
    </cfRule>
  </conditionalFormatting>
  <conditionalFormatting sqref="G8">
    <cfRule type="cellIs" dxfId="535" priority="559" stopIfTrue="1" operator="equal">
      <formula>"þ"</formula>
    </cfRule>
  </conditionalFormatting>
  <conditionalFormatting sqref="G8">
    <cfRule type="cellIs" dxfId="534" priority="558" stopIfTrue="1" operator="equal">
      <formula>"þ"</formula>
    </cfRule>
  </conditionalFormatting>
  <conditionalFormatting sqref="G8">
    <cfRule type="cellIs" dxfId="533" priority="557" stopIfTrue="1" operator="equal">
      <formula>"þ"</formula>
    </cfRule>
  </conditionalFormatting>
  <conditionalFormatting sqref="G8">
    <cfRule type="cellIs" dxfId="532" priority="567" stopIfTrue="1" operator="equal">
      <formula>"þ"</formula>
    </cfRule>
  </conditionalFormatting>
  <conditionalFormatting sqref="G8">
    <cfRule type="cellIs" dxfId="531" priority="556" stopIfTrue="1" operator="equal">
      <formula>"þ"</formula>
    </cfRule>
  </conditionalFormatting>
  <conditionalFormatting sqref="G8">
    <cfRule type="cellIs" dxfId="530" priority="555" stopIfTrue="1" operator="equal">
      <formula>"þ"</formula>
    </cfRule>
  </conditionalFormatting>
  <conditionalFormatting sqref="G8">
    <cfRule type="cellIs" dxfId="529" priority="554" stopIfTrue="1" operator="equal">
      <formula>"þ"</formula>
    </cfRule>
  </conditionalFormatting>
  <conditionalFormatting sqref="H8">
    <cfRule type="cellIs" dxfId="528" priority="553" stopIfTrue="1" operator="equal">
      <formula>"þ"</formula>
    </cfRule>
  </conditionalFormatting>
  <conditionalFormatting sqref="H8">
    <cfRule type="cellIs" dxfId="527" priority="552" stopIfTrue="1" operator="equal">
      <formula>"þ"</formula>
    </cfRule>
  </conditionalFormatting>
  <conditionalFormatting sqref="H8">
    <cfRule type="cellIs" dxfId="526" priority="551" stopIfTrue="1" operator="equal">
      <formula>"þ"</formula>
    </cfRule>
  </conditionalFormatting>
  <conditionalFormatting sqref="H8">
    <cfRule type="cellIs" dxfId="525" priority="550" stopIfTrue="1" operator="equal">
      <formula>"þ"</formula>
    </cfRule>
  </conditionalFormatting>
  <conditionalFormatting sqref="H8">
    <cfRule type="cellIs" dxfId="524" priority="549" stopIfTrue="1" operator="equal">
      <formula>"þ"</formula>
    </cfRule>
  </conditionalFormatting>
  <conditionalFormatting sqref="H8">
    <cfRule type="cellIs" dxfId="523" priority="548" stopIfTrue="1" operator="equal">
      <formula>"þ"</formula>
    </cfRule>
  </conditionalFormatting>
  <conditionalFormatting sqref="E8">
    <cfRule type="cellIs" dxfId="522" priority="547" stopIfTrue="1" operator="equal">
      <formula>"þ"</formula>
    </cfRule>
  </conditionalFormatting>
  <conditionalFormatting sqref="E8">
    <cfRule type="cellIs" dxfId="521" priority="546" stopIfTrue="1" operator="equal">
      <formula>"þ"</formula>
    </cfRule>
  </conditionalFormatting>
  <conditionalFormatting sqref="E8">
    <cfRule type="cellIs" dxfId="520" priority="545" stopIfTrue="1" operator="equal">
      <formula>"þ"</formula>
    </cfRule>
  </conditionalFormatting>
  <conditionalFormatting sqref="E8">
    <cfRule type="cellIs" dxfId="519" priority="544" stopIfTrue="1" operator="equal">
      <formula>"þ"</formula>
    </cfRule>
  </conditionalFormatting>
  <conditionalFormatting sqref="E8">
    <cfRule type="cellIs" dxfId="518" priority="543" stopIfTrue="1" operator="equal">
      <formula>"þ"</formula>
    </cfRule>
  </conditionalFormatting>
  <conditionalFormatting sqref="E8">
    <cfRule type="cellIs" dxfId="517" priority="542" stopIfTrue="1" operator="equal">
      <formula>"þ"</formula>
    </cfRule>
  </conditionalFormatting>
  <conditionalFormatting sqref="E8">
    <cfRule type="cellIs" dxfId="516" priority="541" stopIfTrue="1" operator="equal">
      <formula>"þ"</formula>
    </cfRule>
  </conditionalFormatting>
  <conditionalFormatting sqref="E8">
    <cfRule type="cellIs" dxfId="515" priority="540" stopIfTrue="1" operator="equal">
      <formula>"þ"</formula>
    </cfRule>
  </conditionalFormatting>
  <conditionalFormatting sqref="L8">
    <cfRule type="cellIs" dxfId="514" priority="539" stopIfTrue="1" operator="equal">
      <formula>"þ"</formula>
    </cfRule>
  </conditionalFormatting>
  <conditionalFormatting sqref="L8">
    <cfRule type="cellIs" dxfId="513" priority="538" stopIfTrue="1" operator="equal">
      <formula>"þ"</formula>
    </cfRule>
  </conditionalFormatting>
  <conditionalFormatting sqref="F8">
    <cfRule type="cellIs" dxfId="512" priority="537" stopIfTrue="1" operator="equal">
      <formula>"þ"</formula>
    </cfRule>
  </conditionalFormatting>
  <conditionalFormatting sqref="F8">
    <cfRule type="cellIs" dxfId="511" priority="536" stopIfTrue="1" operator="equal">
      <formula>"þ"</formula>
    </cfRule>
  </conditionalFormatting>
  <conditionalFormatting sqref="F8">
    <cfRule type="cellIs" dxfId="510" priority="535" stopIfTrue="1" operator="equal">
      <formula>"þ"</formula>
    </cfRule>
  </conditionalFormatting>
  <conditionalFormatting sqref="F8">
    <cfRule type="cellIs" dxfId="509" priority="534" stopIfTrue="1" operator="equal">
      <formula>"þ"</formula>
    </cfRule>
  </conditionalFormatting>
  <conditionalFormatting sqref="F8">
    <cfRule type="cellIs" dxfId="508" priority="533" stopIfTrue="1" operator="equal">
      <formula>"þ"</formula>
    </cfRule>
  </conditionalFormatting>
  <conditionalFormatting sqref="F8">
    <cfRule type="cellIs" dxfId="507" priority="532" stopIfTrue="1" operator="equal">
      <formula>"þ"</formula>
    </cfRule>
  </conditionalFormatting>
  <conditionalFormatting sqref="F8">
    <cfRule type="cellIs" dxfId="506" priority="531" stopIfTrue="1" operator="equal">
      <formula>"þ"</formula>
    </cfRule>
  </conditionalFormatting>
  <conditionalFormatting sqref="F8">
    <cfRule type="cellIs" dxfId="505" priority="530" stopIfTrue="1" operator="equal">
      <formula>"þ"</formula>
    </cfRule>
  </conditionalFormatting>
  <conditionalFormatting sqref="E9">
    <cfRule type="cellIs" dxfId="504" priority="527" stopIfTrue="1" operator="equal">
      <formula>"þ"</formula>
    </cfRule>
  </conditionalFormatting>
  <conditionalFormatting sqref="E9">
    <cfRule type="cellIs" dxfId="503" priority="526" stopIfTrue="1" operator="equal">
      <formula>"þ"</formula>
    </cfRule>
  </conditionalFormatting>
  <conditionalFormatting sqref="G9">
    <cfRule type="cellIs" dxfId="502" priority="525" stopIfTrue="1" operator="equal">
      <formula>"þ"</formula>
    </cfRule>
  </conditionalFormatting>
  <conditionalFormatting sqref="G9">
    <cfRule type="cellIs" dxfId="501" priority="524" stopIfTrue="1" operator="equal">
      <formula>"þ"</formula>
    </cfRule>
  </conditionalFormatting>
  <conditionalFormatting sqref="G2">
    <cfRule type="cellIs" dxfId="500" priority="507" stopIfTrue="1" operator="equal">
      <formula>"þ"</formula>
    </cfRule>
  </conditionalFormatting>
  <conditionalFormatting sqref="G2">
    <cfRule type="cellIs" dxfId="499" priority="506" stopIfTrue="1" operator="equal">
      <formula>"þ"</formula>
    </cfRule>
  </conditionalFormatting>
  <conditionalFormatting sqref="E2">
    <cfRule type="cellIs" dxfId="498" priority="503" stopIfTrue="1" operator="equal">
      <formula>"þ"</formula>
    </cfRule>
  </conditionalFormatting>
  <conditionalFormatting sqref="F2">
    <cfRule type="cellIs" dxfId="497" priority="502" stopIfTrue="1" operator="equal">
      <formula>"þ"</formula>
    </cfRule>
  </conditionalFormatting>
  <conditionalFormatting sqref="F15">
    <cfRule type="cellIs" dxfId="496" priority="501" stopIfTrue="1" operator="equal">
      <formula>"þ"</formula>
    </cfRule>
  </conditionalFormatting>
  <conditionalFormatting sqref="F15">
    <cfRule type="cellIs" dxfId="495" priority="500" stopIfTrue="1" operator="equal">
      <formula>"þ"</formula>
    </cfRule>
  </conditionalFormatting>
  <conditionalFormatting sqref="G10">
    <cfRule type="cellIs" dxfId="494" priority="499" stopIfTrue="1" operator="equal">
      <formula>"þ"</formula>
    </cfRule>
  </conditionalFormatting>
  <conditionalFormatting sqref="G10">
    <cfRule type="cellIs" dxfId="493" priority="498" stopIfTrue="1" operator="equal">
      <formula>"þ"</formula>
    </cfRule>
  </conditionalFormatting>
  <conditionalFormatting sqref="E10">
    <cfRule type="cellIs" dxfId="492" priority="497" stopIfTrue="1" operator="equal">
      <formula>"þ"</formula>
    </cfRule>
  </conditionalFormatting>
  <conditionalFormatting sqref="F11">
    <cfRule type="cellIs" dxfId="491" priority="496" stopIfTrue="1" operator="equal">
      <formula>"þ"</formula>
    </cfRule>
  </conditionalFormatting>
  <conditionalFormatting sqref="F11">
    <cfRule type="cellIs" dxfId="490" priority="495" stopIfTrue="1" operator="equal">
      <formula>"þ"</formula>
    </cfRule>
  </conditionalFormatting>
  <conditionalFormatting sqref="H16">
    <cfRule type="cellIs" dxfId="489" priority="494" stopIfTrue="1" operator="equal">
      <formula>"þ"</formula>
    </cfRule>
  </conditionalFormatting>
  <conditionalFormatting sqref="H16">
    <cfRule type="cellIs" dxfId="488" priority="493" stopIfTrue="1" operator="equal">
      <formula>"þ"</formula>
    </cfRule>
  </conditionalFormatting>
  <conditionalFormatting sqref="F3">
    <cfRule type="cellIs" dxfId="487" priority="492" stopIfTrue="1" operator="equal">
      <formula>"þ"</formula>
    </cfRule>
  </conditionalFormatting>
  <conditionalFormatting sqref="M8">
    <cfRule type="cellIs" dxfId="486" priority="491" stopIfTrue="1" operator="equal">
      <formula>"þ"</formula>
    </cfRule>
  </conditionalFormatting>
  <conditionalFormatting sqref="M8">
    <cfRule type="cellIs" dxfId="485" priority="490" stopIfTrue="1" operator="equal">
      <formula>"þ"</formula>
    </cfRule>
  </conditionalFormatting>
  <conditionalFormatting sqref="K8">
    <cfRule type="cellIs" dxfId="484" priority="489" operator="lessThan">
      <formula>$P$1</formula>
    </cfRule>
  </conditionalFormatting>
  <conditionalFormatting sqref="H8">
    <cfRule type="cellIs" dxfId="483" priority="488" stopIfTrue="1" operator="equal">
      <formula>"þ"</formula>
    </cfRule>
  </conditionalFormatting>
  <conditionalFormatting sqref="H8">
    <cfRule type="cellIs" dxfId="482" priority="487" stopIfTrue="1" operator="equal">
      <formula>"þ"</formula>
    </cfRule>
  </conditionalFormatting>
  <conditionalFormatting sqref="L8">
    <cfRule type="cellIs" dxfId="481" priority="486" stopIfTrue="1" operator="equal">
      <formula>"þ"</formula>
    </cfRule>
  </conditionalFormatting>
  <conditionalFormatting sqref="L8">
    <cfRule type="cellIs" dxfId="480" priority="485" stopIfTrue="1" operator="equal">
      <formula>"þ"</formula>
    </cfRule>
  </conditionalFormatting>
  <conditionalFormatting sqref="M6">
    <cfRule type="cellIs" dxfId="479" priority="484" stopIfTrue="1" operator="equal">
      <formula>"þ"</formula>
    </cfRule>
  </conditionalFormatting>
  <conditionalFormatting sqref="K6">
    <cfRule type="cellIs" dxfId="478" priority="483" operator="lessThan">
      <formula>$P$1</formula>
    </cfRule>
  </conditionalFormatting>
  <conditionalFormatting sqref="G6">
    <cfRule type="cellIs" dxfId="477" priority="480" stopIfTrue="1" operator="equal">
      <formula>"þ"</formula>
    </cfRule>
  </conditionalFormatting>
  <conditionalFormatting sqref="G6">
    <cfRule type="cellIs" dxfId="476" priority="479" stopIfTrue="1" operator="equal">
      <formula>"þ"</formula>
    </cfRule>
  </conditionalFormatting>
  <conditionalFormatting sqref="G6">
    <cfRule type="cellIs" dxfId="475" priority="478" stopIfTrue="1" operator="equal">
      <formula>"þ"</formula>
    </cfRule>
  </conditionalFormatting>
  <conditionalFormatting sqref="G6">
    <cfRule type="cellIs" dxfId="474" priority="477" stopIfTrue="1" operator="equal">
      <formula>"þ"</formula>
    </cfRule>
  </conditionalFormatting>
  <conditionalFormatting sqref="G6">
    <cfRule type="cellIs" dxfId="473" priority="481" stopIfTrue="1" operator="equal">
      <formula>"þ"</formula>
    </cfRule>
  </conditionalFormatting>
  <conditionalFormatting sqref="H6">
    <cfRule type="cellIs" dxfId="472" priority="476" stopIfTrue="1" operator="equal">
      <formula>"þ"</formula>
    </cfRule>
  </conditionalFormatting>
  <conditionalFormatting sqref="H6">
    <cfRule type="cellIs" dxfId="471" priority="475" stopIfTrue="1" operator="equal">
      <formula>"þ"</formula>
    </cfRule>
  </conditionalFormatting>
  <conditionalFormatting sqref="G6">
    <cfRule type="cellIs" dxfId="470" priority="474" stopIfTrue="1" operator="equal">
      <formula>"þ"</formula>
    </cfRule>
  </conditionalFormatting>
  <conditionalFormatting sqref="G6">
    <cfRule type="cellIs" dxfId="469" priority="473" stopIfTrue="1" operator="equal">
      <formula>"þ"</formula>
    </cfRule>
  </conditionalFormatting>
  <conditionalFormatting sqref="G6">
    <cfRule type="cellIs" dxfId="468" priority="472" stopIfTrue="1" operator="equal">
      <formula>"þ"</formula>
    </cfRule>
  </conditionalFormatting>
  <conditionalFormatting sqref="G6">
    <cfRule type="cellIs" dxfId="467" priority="482" stopIfTrue="1" operator="equal">
      <formula>"þ"</formula>
    </cfRule>
  </conditionalFormatting>
  <conditionalFormatting sqref="G6">
    <cfRule type="cellIs" dxfId="466" priority="471" stopIfTrue="1" operator="equal">
      <formula>"þ"</formula>
    </cfRule>
  </conditionalFormatting>
  <conditionalFormatting sqref="G6">
    <cfRule type="cellIs" dxfId="465" priority="470" stopIfTrue="1" operator="equal">
      <formula>"þ"</formula>
    </cfRule>
  </conditionalFormatting>
  <conditionalFormatting sqref="G6">
    <cfRule type="cellIs" dxfId="464" priority="469" stopIfTrue="1" operator="equal">
      <formula>"þ"</formula>
    </cfRule>
  </conditionalFormatting>
  <conditionalFormatting sqref="H6">
    <cfRule type="cellIs" dxfId="463" priority="468" stopIfTrue="1" operator="equal">
      <formula>"þ"</formula>
    </cfRule>
  </conditionalFormatting>
  <conditionalFormatting sqref="H6">
    <cfRule type="cellIs" dxfId="462" priority="467" stopIfTrue="1" operator="equal">
      <formula>"þ"</formula>
    </cfRule>
  </conditionalFormatting>
  <conditionalFormatting sqref="H6">
    <cfRule type="cellIs" dxfId="461" priority="466" stopIfTrue="1" operator="equal">
      <formula>"þ"</formula>
    </cfRule>
  </conditionalFormatting>
  <conditionalFormatting sqref="H6">
    <cfRule type="cellIs" dxfId="460" priority="465" stopIfTrue="1" operator="equal">
      <formula>"þ"</formula>
    </cfRule>
  </conditionalFormatting>
  <conditionalFormatting sqref="H6">
    <cfRule type="cellIs" dxfId="459" priority="464" stopIfTrue="1" operator="equal">
      <formula>"þ"</formula>
    </cfRule>
  </conditionalFormatting>
  <conditionalFormatting sqref="H6">
    <cfRule type="cellIs" dxfId="458" priority="463" stopIfTrue="1" operator="equal">
      <formula>"þ"</formula>
    </cfRule>
  </conditionalFormatting>
  <conditionalFormatting sqref="E6">
    <cfRule type="cellIs" dxfId="457" priority="462" stopIfTrue="1" operator="equal">
      <formula>"þ"</formula>
    </cfRule>
  </conditionalFormatting>
  <conditionalFormatting sqref="E6">
    <cfRule type="cellIs" dxfId="456" priority="461" stopIfTrue="1" operator="equal">
      <formula>"þ"</formula>
    </cfRule>
  </conditionalFormatting>
  <conditionalFormatting sqref="E6">
    <cfRule type="cellIs" dxfId="455" priority="460" stopIfTrue="1" operator="equal">
      <formula>"þ"</formula>
    </cfRule>
  </conditionalFormatting>
  <conditionalFormatting sqref="E6">
    <cfRule type="cellIs" dxfId="454" priority="459" stopIfTrue="1" operator="equal">
      <formula>"þ"</formula>
    </cfRule>
  </conditionalFormatting>
  <conditionalFormatting sqref="E6">
    <cfRule type="cellIs" dxfId="453" priority="458" stopIfTrue="1" operator="equal">
      <formula>"þ"</formula>
    </cfRule>
  </conditionalFormatting>
  <conditionalFormatting sqref="E6">
    <cfRule type="cellIs" dxfId="452" priority="457" stopIfTrue="1" operator="equal">
      <formula>"þ"</formula>
    </cfRule>
  </conditionalFormatting>
  <conditionalFormatting sqref="E6">
    <cfRule type="cellIs" dxfId="451" priority="456" stopIfTrue="1" operator="equal">
      <formula>"þ"</formula>
    </cfRule>
  </conditionalFormatting>
  <conditionalFormatting sqref="E6">
    <cfRule type="cellIs" dxfId="450" priority="455" stopIfTrue="1" operator="equal">
      <formula>"þ"</formula>
    </cfRule>
  </conditionalFormatting>
  <conditionalFormatting sqref="L6">
    <cfRule type="cellIs" dxfId="449" priority="454" stopIfTrue="1" operator="equal">
      <formula>"þ"</formula>
    </cfRule>
  </conditionalFormatting>
  <conditionalFormatting sqref="L6">
    <cfRule type="cellIs" dxfId="448" priority="453" stopIfTrue="1" operator="equal">
      <formula>"þ"</formula>
    </cfRule>
  </conditionalFormatting>
  <conditionalFormatting sqref="F6">
    <cfRule type="cellIs" dxfId="447" priority="452" stopIfTrue="1" operator="equal">
      <formula>"þ"</formula>
    </cfRule>
  </conditionalFormatting>
  <conditionalFormatting sqref="F6">
    <cfRule type="cellIs" dxfId="446" priority="451" stopIfTrue="1" operator="equal">
      <formula>"þ"</formula>
    </cfRule>
  </conditionalFormatting>
  <conditionalFormatting sqref="F6">
    <cfRule type="cellIs" dxfId="445" priority="450" stopIfTrue="1" operator="equal">
      <formula>"þ"</formula>
    </cfRule>
  </conditionalFormatting>
  <conditionalFormatting sqref="F6">
    <cfRule type="cellIs" dxfId="444" priority="449" stopIfTrue="1" operator="equal">
      <formula>"þ"</formula>
    </cfRule>
  </conditionalFormatting>
  <conditionalFormatting sqref="F6">
    <cfRule type="cellIs" dxfId="443" priority="448" stopIfTrue="1" operator="equal">
      <formula>"þ"</formula>
    </cfRule>
  </conditionalFormatting>
  <conditionalFormatting sqref="F6">
    <cfRule type="cellIs" dxfId="442" priority="447" stopIfTrue="1" operator="equal">
      <formula>"þ"</formula>
    </cfRule>
  </conditionalFormatting>
  <conditionalFormatting sqref="F6">
    <cfRule type="cellIs" dxfId="441" priority="446" stopIfTrue="1" operator="equal">
      <formula>"þ"</formula>
    </cfRule>
  </conditionalFormatting>
  <conditionalFormatting sqref="F6">
    <cfRule type="cellIs" dxfId="440" priority="445" stopIfTrue="1" operator="equal">
      <formula>"þ"</formula>
    </cfRule>
  </conditionalFormatting>
  <conditionalFormatting sqref="F8">
    <cfRule type="cellIs" dxfId="439" priority="444" stopIfTrue="1" operator="equal">
      <formula>"þ"</formula>
    </cfRule>
  </conditionalFormatting>
  <conditionalFormatting sqref="F8">
    <cfRule type="cellIs" dxfId="438" priority="443" stopIfTrue="1" operator="equal">
      <formula>"þ"</formula>
    </cfRule>
  </conditionalFormatting>
  <conditionalFormatting sqref="E8">
    <cfRule type="cellIs" dxfId="437" priority="442" stopIfTrue="1" operator="equal">
      <formula>"þ"</formula>
    </cfRule>
  </conditionalFormatting>
  <conditionalFormatting sqref="E8">
    <cfRule type="cellIs" dxfId="436" priority="441" stopIfTrue="1" operator="equal">
      <formula>"þ"</formula>
    </cfRule>
  </conditionalFormatting>
  <conditionalFormatting sqref="G8">
    <cfRule type="cellIs" dxfId="435" priority="440" stopIfTrue="1" operator="equal">
      <formula>"þ"</formula>
    </cfRule>
  </conditionalFormatting>
  <conditionalFormatting sqref="G8">
    <cfRule type="cellIs" dxfId="434" priority="439" stopIfTrue="1" operator="equal">
      <formula>"þ"</formula>
    </cfRule>
  </conditionalFormatting>
  <conditionalFormatting sqref="M5">
    <cfRule type="cellIs" dxfId="433" priority="438" stopIfTrue="1" operator="equal">
      <formula>"þ"</formula>
    </cfRule>
  </conditionalFormatting>
  <conditionalFormatting sqref="K5">
    <cfRule type="cellIs" dxfId="432" priority="437" operator="lessThan">
      <formula>$P$1</formula>
    </cfRule>
  </conditionalFormatting>
  <conditionalFormatting sqref="H5">
    <cfRule type="cellIs" dxfId="431" priority="430" stopIfTrue="1" operator="equal">
      <formula>"þ"</formula>
    </cfRule>
  </conditionalFormatting>
  <conditionalFormatting sqref="H5">
    <cfRule type="cellIs" dxfId="430" priority="429" stopIfTrue="1" operator="equal">
      <formula>"þ"</formula>
    </cfRule>
  </conditionalFormatting>
  <conditionalFormatting sqref="H5">
    <cfRule type="cellIs" dxfId="429" priority="422" stopIfTrue="1" operator="equal">
      <formula>"þ"</formula>
    </cfRule>
  </conditionalFormatting>
  <conditionalFormatting sqref="H5">
    <cfRule type="cellIs" dxfId="428" priority="421" stopIfTrue="1" operator="equal">
      <formula>"þ"</formula>
    </cfRule>
  </conditionalFormatting>
  <conditionalFormatting sqref="H5">
    <cfRule type="cellIs" dxfId="427" priority="420" stopIfTrue="1" operator="equal">
      <formula>"þ"</formula>
    </cfRule>
  </conditionalFormatting>
  <conditionalFormatting sqref="H5">
    <cfRule type="cellIs" dxfId="426" priority="419" stopIfTrue="1" operator="equal">
      <formula>"þ"</formula>
    </cfRule>
  </conditionalFormatting>
  <conditionalFormatting sqref="H5">
    <cfRule type="cellIs" dxfId="425" priority="418" stopIfTrue="1" operator="equal">
      <formula>"þ"</formula>
    </cfRule>
  </conditionalFormatting>
  <conditionalFormatting sqref="H5">
    <cfRule type="cellIs" dxfId="424" priority="417" stopIfTrue="1" operator="equal">
      <formula>"þ"</formula>
    </cfRule>
  </conditionalFormatting>
  <conditionalFormatting sqref="E5">
    <cfRule type="cellIs" dxfId="423" priority="416" stopIfTrue="1" operator="equal">
      <formula>"þ"</formula>
    </cfRule>
  </conditionalFormatting>
  <conditionalFormatting sqref="E5">
    <cfRule type="cellIs" dxfId="422" priority="415" stopIfTrue="1" operator="equal">
      <formula>"þ"</formula>
    </cfRule>
  </conditionalFormatting>
  <conditionalFormatting sqref="E5">
    <cfRule type="cellIs" dxfId="421" priority="414" stopIfTrue="1" operator="equal">
      <formula>"þ"</formula>
    </cfRule>
  </conditionalFormatting>
  <conditionalFormatting sqref="E5">
    <cfRule type="cellIs" dxfId="420" priority="413" stopIfTrue="1" operator="equal">
      <formula>"þ"</formula>
    </cfRule>
  </conditionalFormatting>
  <conditionalFormatting sqref="E5">
    <cfRule type="cellIs" dxfId="419" priority="412" stopIfTrue="1" operator="equal">
      <formula>"þ"</formula>
    </cfRule>
  </conditionalFormatting>
  <conditionalFormatting sqref="E5">
    <cfRule type="cellIs" dxfId="418" priority="411" stopIfTrue="1" operator="equal">
      <formula>"þ"</formula>
    </cfRule>
  </conditionalFormatting>
  <conditionalFormatting sqref="E5">
    <cfRule type="cellIs" dxfId="417" priority="410" stopIfTrue="1" operator="equal">
      <formula>"þ"</formula>
    </cfRule>
  </conditionalFormatting>
  <conditionalFormatting sqref="E5">
    <cfRule type="cellIs" dxfId="416" priority="409" stopIfTrue="1" operator="equal">
      <formula>"þ"</formula>
    </cfRule>
  </conditionalFormatting>
  <conditionalFormatting sqref="F5">
    <cfRule type="cellIs" dxfId="415" priority="406" stopIfTrue="1" operator="equal">
      <formula>"þ"</formula>
    </cfRule>
  </conditionalFormatting>
  <conditionalFormatting sqref="F5">
    <cfRule type="cellIs" dxfId="414" priority="405" stopIfTrue="1" operator="equal">
      <formula>"þ"</formula>
    </cfRule>
  </conditionalFormatting>
  <conditionalFormatting sqref="F5">
    <cfRule type="cellIs" dxfId="413" priority="404" stopIfTrue="1" operator="equal">
      <formula>"þ"</formula>
    </cfRule>
  </conditionalFormatting>
  <conditionalFormatting sqref="F5">
    <cfRule type="cellIs" dxfId="412" priority="403" stopIfTrue="1" operator="equal">
      <formula>"þ"</formula>
    </cfRule>
  </conditionalFormatting>
  <conditionalFormatting sqref="F5">
    <cfRule type="cellIs" dxfId="411" priority="402" stopIfTrue="1" operator="equal">
      <formula>"þ"</formula>
    </cfRule>
  </conditionalFormatting>
  <conditionalFormatting sqref="F5">
    <cfRule type="cellIs" dxfId="410" priority="401" stopIfTrue="1" operator="equal">
      <formula>"þ"</formula>
    </cfRule>
  </conditionalFormatting>
  <conditionalFormatting sqref="F5">
    <cfRule type="cellIs" dxfId="409" priority="400" stopIfTrue="1" operator="equal">
      <formula>"þ"</formula>
    </cfRule>
  </conditionalFormatting>
  <conditionalFormatting sqref="F5">
    <cfRule type="cellIs" dxfId="408" priority="399" stopIfTrue="1" operator="equal">
      <formula>"þ"</formula>
    </cfRule>
  </conditionalFormatting>
  <conditionalFormatting sqref="M5">
    <cfRule type="cellIs" dxfId="407" priority="398" stopIfTrue="1" operator="equal">
      <formula>"þ"</formula>
    </cfRule>
  </conditionalFormatting>
  <conditionalFormatting sqref="K5">
    <cfRule type="cellIs" dxfId="406" priority="397" operator="lessThan">
      <formula>$P$1</formula>
    </cfRule>
  </conditionalFormatting>
  <conditionalFormatting sqref="H5">
    <cfRule type="cellIs" dxfId="405" priority="390" stopIfTrue="1" operator="equal">
      <formula>"þ"</formula>
    </cfRule>
  </conditionalFormatting>
  <conditionalFormatting sqref="H5">
    <cfRule type="cellIs" dxfId="404" priority="389" stopIfTrue="1" operator="equal">
      <formula>"þ"</formula>
    </cfRule>
  </conditionalFormatting>
  <conditionalFormatting sqref="H5">
    <cfRule type="cellIs" dxfId="403" priority="382" stopIfTrue="1" operator="equal">
      <formula>"þ"</formula>
    </cfRule>
  </conditionalFormatting>
  <conditionalFormatting sqref="H5">
    <cfRule type="cellIs" dxfId="402" priority="381" stopIfTrue="1" operator="equal">
      <formula>"þ"</formula>
    </cfRule>
  </conditionalFormatting>
  <conditionalFormatting sqref="H5">
    <cfRule type="cellIs" dxfId="401" priority="380" stopIfTrue="1" operator="equal">
      <formula>"þ"</formula>
    </cfRule>
  </conditionalFormatting>
  <conditionalFormatting sqref="H5">
    <cfRule type="cellIs" dxfId="400" priority="379" stopIfTrue="1" operator="equal">
      <formula>"þ"</formula>
    </cfRule>
  </conditionalFormatting>
  <conditionalFormatting sqref="H5">
    <cfRule type="cellIs" dxfId="399" priority="378" stopIfTrue="1" operator="equal">
      <formula>"þ"</formula>
    </cfRule>
  </conditionalFormatting>
  <conditionalFormatting sqref="H5">
    <cfRule type="cellIs" dxfId="398" priority="377" stopIfTrue="1" operator="equal">
      <formula>"þ"</formula>
    </cfRule>
  </conditionalFormatting>
  <conditionalFormatting sqref="E5">
    <cfRule type="cellIs" dxfId="397" priority="376" stopIfTrue="1" operator="equal">
      <formula>"þ"</formula>
    </cfRule>
  </conditionalFormatting>
  <conditionalFormatting sqref="E5">
    <cfRule type="cellIs" dxfId="396" priority="375" stopIfTrue="1" operator="equal">
      <formula>"þ"</formula>
    </cfRule>
  </conditionalFormatting>
  <conditionalFormatting sqref="E5">
    <cfRule type="cellIs" dxfId="395" priority="374" stopIfTrue="1" operator="equal">
      <formula>"þ"</formula>
    </cfRule>
  </conditionalFormatting>
  <conditionalFormatting sqref="E5">
    <cfRule type="cellIs" dxfId="394" priority="373" stopIfTrue="1" operator="equal">
      <formula>"þ"</formula>
    </cfRule>
  </conditionalFormatting>
  <conditionalFormatting sqref="E5">
    <cfRule type="cellIs" dxfId="393" priority="372" stopIfTrue="1" operator="equal">
      <formula>"þ"</formula>
    </cfRule>
  </conditionalFormatting>
  <conditionalFormatting sqref="E5">
    <cfRule type="cellIs" dxfId="392" priority="371" stopIfTrue="1" operator="equal">
      <formula>"þ"</formula>
    </cfRule>
  </conditionalFormatting>
  <conditionalFormatting sqref="E5">
    <cfRule type="cellIs" dxfId="391" priority="370" stopIfTrue="1" operator="equal">
      <formula>"þ"</formula>
    </cfRule>
  </conditionalFormatting>
  <conditionalFormatting sqref="E5">
    <cfRule type="cellIs" dxfId="390" priority="369" stopIfTrue="1" operator="equal">
      <formula>"þ"</formula>
    </cfRule>
  </conditionalFormatting>
  <conditionalFormatting sqref="F5">
    <cfRule type="cellIs" dxfId="389" priority="366" stopIfTrue="1" operator="equal">
      <formula>"þ"</formula>
    </cfRule>
  </conditionalFormatting>
  <conditionalFormatting sqref="F5">
    <cfRule type="cellIs" dxfId="388" priority="365" stopIfTrue="1" operator="equal">
      <formula>"þ"</formula>
    </cfRule>
  </conditionalFormatting>
  <conditionalFormatting sqref="F5">
    <cfRule type="cellIs" dxfId="387" priority="364" stopIfTrue="1" operator="equal">
      <formula>"þ"</formula>
    </cfRule>
  </conditionalFormatting>
  <conditionalFormatting sqref="F5">
    <cfRule type="cellIs" dxfId="386" priority="363" stopIfTrue="1" operator="equal">
      <formula>"þ"</formula>
    </cfRule>
  </conditionalFormatting>
  <conditionalFormatting sqref="F5">
    <cfRule type="cellIs" dxfId="385" priority="362" stopIfTrue="1" operator="equal">
      <formula>"þ"</formula>
    </cfRule>
  </conditionalFormatting>
  <conditionalFormatting sqref="F5">
    <cfRule type="cellIs" dxfId="384" priority="361" stopIfTrue="1" operator="equal">
      <formula>"þ"</formula>
    </cfRule>
  </conditionalFormatting>
  <conditionalFormatting sqref="F5">
    <cfRule type="cellIs" dxfId="383" priority="360" stopIfTrue="1" operator="equal">
      <formula>"þ"</formula>
    </cfRule>
  </conditionalFormatting>
  <conditionalFormatting sqref="F5">
    <cfRule type="cellIs" dxfId="382" priority="359" stopIfTrue="1" operator="equal">
      <formula>"þ"</formula>
    </cfRule>
  </conditionalFormatting>
  <conditionalFormatting sqref="M12">
    <cfRule type="cellIs" dxfId="381" priority="358" stopIfTrue="1" operator="equal">
      <formula>"þ"</formula>
    </cfRule>
  </conditionalFormatting>
  <conditionalFormatting sqref="M12">
    <cfRule type="cellIs" dxfId="380" priority="357" stopIfTrue="1" operator="equal">
      <formula>"þ"</formula>
    </cfRule>
  </conditionalFormatting>
  <conditionalFormatting sqref="K12">
    <cfRule type="cellIs" dxfId="379" priority="356" operator="lessThan">
      <formula>$P$1</formula>
    </cfRule>
  </conditionalFormatting>
  <conditionalFormatting sqref="M14">
    <cfRule type="cellIs" dxfId="378" priority="355" stopIfTrue="1" operator="equal">
      <formula>"þ"</formula>
    </cfRule>
  </conditionalFormatting>
  <conditionalFormatting sqref="M14">
    <cfRule type="cellIs" dxfId="377" priority="354" stopIfTrue="1" operator="equal">
      <formula>"þ"</formula>
    </cfRule>
  </conditionalFormatting>
  <conditionalFormatting sqref="K14">
    <cfRule type="cellIs" dxfId="376" priority="353" operator="lessThan">
      <formula>$P$1</formula>
    </cfRule>
  </conditionalFormatting>
  <conditionalFormatting sqref="G12">
    <cfRule type="cellIs" dxfId="375" priority="352" stopIfTrue="1" operator="equal">
      <formula>"þ"</formula>
    </cfRule>
  </conditionalFormatting>
  <conditionalFormatting sqref="G12">
    <cfRule type="cellIs" dxfId="374" priority="351" stopIfTrue="1" operator="equal">
      <formula>"þ"</formula>
    </cfRule>
  </conditionalFormatting>
  <conditionalFormatting sqref="F12">
    <cfRule type="cellIs" dxfId="373" priority="342" stopIfTrue="1" operator="equal">
      <formula>"þ"</formula>
    </cfRule>
  </conditionalFormatting>
  <conditionalFormatting sqref="F12">
    <cfRule type="cellIs" dxfId="372" priority="341" stopIfTrue="1" operator="equal">
      <formula>"þ"</formula>
    </cfRule>
  </conditionalFormatting>
  <conditionalFormatting sqref="F12">
    <cfRule type="cellIs" dxfId="371" priority="340" stopIfTrue="1" operator="equal">
      <formula>"þ"</formula>
    </cfRule>
  </conditionalFormatting>
  <conditionalFormatting sqref="F12">
    <cfRule type="cellIs" dxfId="370" priority="339" stopIfTrue="1" operator="equal">
      <formula>"þ"</formula>
    </cfRule>
  </conditionalFormatting>
  <conditionalFormatting sqref="F12">
    <cfRule type="cellIs" dxfId="369" priority="338" stopIfTrue="1" operator="equal">
      <formula>"þ"</formula>
    </cfRule>
  </conditionalFormatting>
  <conditionalFormatting sqref="F12">
    <cfRule type="cellIs" dxfId="368" priority="337" stopIfTrue="1" operator="equal">
      <formula>"þ"</formula>
    </cfRule>
  </conditionalFormatting>
  <conditionalFormatting sqref="F12">
    <cfRule type="cellIs" dxfId="367" priority="336" stopIfTrue="1" operator="equal">
      <formula>"þ"</formula>
    </cfRule>
  </conditionalFormatting>
  <conditionalFormatting sqref="F12">
    <cfRule type="cellIs" dxfId="366" priority="335" stopIfTrue="1" operator="equal">
      <formula>"þ"</formula>
    </cfRule>
  </conditionalFormatting>
  <conditionalFormatting sqref="F12">
    <cfRule type="cellIs" dxfId="365" priority="334" stopIfTrue="1" operator="equal">
      <formula>"þ"</formula>
    </cfRule>
  </conditionalFormatting>
  <conditionalFormatting sqref="F12">
    <cfRule type="cellIs" dxfId="364" priority="333" stopIfTrue="1" operator="equal">
      <formula>"þ"</formula>
    </cfRule>
  </conditionalFormatting>
  <conditionalFormatting sqref="G12">
    <cfRule type="cellIs" dxfId="363" priority="332" stopIfTrue="1" operator="equal">
      <formula>"þ"</formula>
    </cfRule>
  </conditionalFormatting>
  <conditionalFormatting sqref="G12">
    <cfRule type="cellIs" dxfId="362" priority="331" stopIfTrue="1" operator="equal">
      <formula>"þ"</formula>
    </cfRule>
  </conditionalFormatting>
  <conditionalFormatting sqref="G12">
    <cfRule type="cellIs" dxfId="361" priority="330" stopIfTrue="1" operator="equal">
      <formula>"þ"</formula>
    </cfRule>
  </conditionalFormatting>
  <conditionalFormatting sqref="G12">
    <cfRule type="cellIs" dxfId="360" priority="329" stopIfTrue="1" operator="equal">
      <formula>"þ"</formula>
    </cfRule>
  </conditionalFormatting>
  <conditionalFormatting sqref="G12">
    <cfRule type="cellIs" dxfId="359" priority="328" stopIfTrue="1" operator="equal">
      <formula>"þ"</formula>
    </cfRule>
  </conditionalFormatting>
  <conditionalFormatting sqref="G12">
    <cfRule type="cellIs" dxfId="358" priority="327" stopIfTrue="1" operator="equal">
      <formula>"þ"</formula>
    </cfRule>
  </conditionalFormatting>
  <conditionalFormatting sqref="G12">
    <cfRule type="cellIs" dxfId="357" priority="326" stopIfTrue="1" operator="equal">
      <formula>"þ"</formula>
    </cfRule>
  </conditionalFormatting>
  <conditionalFormatting sqref="G12">
    <cfRule type="cellIs" dxfId="356" priority="325" stopIfTrue="1" operator="equal">
      <formula>"þ"</formula>
    </cfRule>
  </conditionalFormatting>
  <conditionalFormatting sqref="G12">
    <cfRule type="cellIs" dxfId="355" priority="324" stopIfTrue="1" operator="equal">
      <formula>"þ"</formula>
    </cfRule>
  </conditionalFormatting>
  <conditionalFormatting sqref="G12">
    <cfRule type="cellIs" dxfId="354" priority="323" stopIfTrue="1" operator="equal">
      <formula>"þ"</formula>
    </cfRule>
  </conditionalFormatting>
  <conditionalFormatting sqref="M7">
    <cfRule type="cellIs" dxfId="353" priority="322" stopIfTrue="1" operator="equal">
      <formula>"þ"</formula>
    </cfRule>
  </conditionalFormatting>
  <conditionalFormatting sqref="K7">
    <cfRule type="cellIs" dxfId="352" priority="321" operator="lessThan">
      <formula>$P$1</formula>
    </cfRule>
  </conditionalFormatting>
  <conditionalFormatting sqref="G7">
    <cfRule type="cellIs" dxfId="351" priority="318" stopIfTrue="1" operator="equal">
      <formula>"þ"</formula>
    </cfRule>
  </conditionalFormatting>
  <conditionalFormatting sqref="G7">
    <cfRule type="cellIs" dxfId="350" priority="317" stopIfTrue="1" operator="equal">
      <formula>"þ"</formula>
    </cfRule>
  </conditionalFormatting>
  <conditionalFormatting sqref="G7">
    <cfRule type="cellIs" dxfId="349" priority="316" stopIfTrue="1" operator="equal">
      <formula>"þ"</formula>
    </cfRule>
  </conditionalFormatting>
  <conditionalFormatting sqref="G7">
    <cfRule type="cellIs" dxfId="348" priority="315" stopIfTrue="1" operator="equal">
      <formula>"þ"</formula>
    </cfRule>
  </conditionalFormatting>
  <conditionalFormatting sqref="G7">
    <cfRule type="cellIs" dxfId="347" priority="319" stopIfTrue="1" operator="equal">
      <formula>"þ"</formula>
    </cfRule>
  </conditionalFormatting>
  <conditionalFormatting sqref="H7">
    <cfRule type="cellIs" dxfId="346" priority="314" stopIfTrue="1" operator="equal">
      <formula>"þ"</formula>
    </cfRule>
  </conditionalFormatting>
  <conditionalFormatting sqref="H7">
    <cfRule type="cellIs" dxfId="345" priority="313" stopIfTrue="1" operator="equal">
      <formula>"þ"</formula>
    </cfRule>
  </conditionalFormatting>
  <conditionalFormatting sqref="G7">
    <cfRule type="cellIs" dxfId="344" priority="312" stopIfTrue="1" operator="equal">
      <formula>"þ"</formula>
    </cfRule>
  </conditionalFormatting>
  <conditionalFormatting sqref="G7">
    <cfRule type="cellIs" dxfId="343" priority="311" stopIfTrue="1" operator="equal">
      <formula>"þ"</formula>
    </cfRule>
  </conditionalFormatting>
  <conditionalFormatting sqref="G7">
    <cfRule type="cellIs" dxfId="342" priority="310" stopIfTrue="1" operator="equal">
      <formula>"þ"</formula>
    </cfRule>
  </conditionalFormatting>
  <conditionalFormatting sqref="G7">
    <cfRule type="cellIs" dxfId="341" priority="320" stopIfTrue="1" operator="equal">
      <formula>"þ"</formula>
    </cfRule>
  </conditionalFormatting>
  <conditionalFormatting sqref="G7">
    <cfRule type="cellIs" dxfId="340" priority="309" stopIfTrue="1" operator="equal">
      <formula>"þ"</formula>
    </cfRule>
  </conditionalFormatting>
  <conditionalFormatting sqref="G7">
    <cfRule type="cellIs" dxfId="339" priority="308" stopIfTrue="1" operator="equal">
      <formula>"þ"</formula>
    </cfRule>
  </conditionalFormatting>
  <conditionalFormatting sqref="G7">
    <cfRule type="cellIs" dxfId="338" priority="307" stopIfTrue="1" operator="equal">
      <formula>"þ"</formula>
    </cfRule>
  </conditionalFormatting>
  <conditionalFormatting sqref="H7">
    <cfRule type="cellIs" dxfId="337" priority="306" stopIfTrue="1" operator="equal">
      <formula>"þ"</formula>
    </cfRule>
  </conditionalFormatting>
  <conditionalFormatting sqref="H7">
    <cfRule type="cellIs" dxfId="336" priority="305" stopIfTrue="1" operator="equal">
      <formula>"þ"</formula>
    </cfRule>
  </conditionalFormatting>
  <conditionalFormatting sqref="H7">
    <cfRule type="cellIs" dxfId="335" priority="304" stopIfTrue="1" operator="equal">
      <formula>"þ"</formula>
    </cfRule>
  </conditionalFormatting>
  <conditionalFormatting sqref="H7">
    <cfRule type="cellIs" dxfId="334" priority="303" stopIfTrue="1" operator="equal">
      <formula>"þ"</formula>
    </cfRule>
  </conditionalFormatting>
  <conditionalFormatting sqref="H7">
    <cfRule type="cellIs" dxfId="333" priority="302" stopIfTrue="1" operator="equal">
      <formula>"þ"</formula>
    </cfRule>
  </conditionalFormatting>
  <conditionalFormatting sqref="H7">
    <cfRule type="cellIs" dxfId="332" priority="301" stopIfTrue="1" operator="equal">
      <formula>"þ"</formula>
    </cfRule>
  </conditionalFormatting>
  <conditionalFormatting sqref="E7">
    <cfRule type="cellIs" dxfId="331" priority="300" stopIfTrue="1" operator="equal">
      <formula>"þ"</formula>
    </cfRule>
  </conditionalFormatting>
  <conditionalFormatting sqref="E7">
    <cfRule type="cellIs" dxfId="330" priority="299" stopIfTrue="1" operator="equal">
      <formula>"þ"</formula>
    </cfRule>
  </conditionalFormatting>
  <conditionalFormatting sqref="E7">
    <cfRule type="cellIs" dxfId="329" priority="298" stopIfTrue="1" operator="equal">
      <formula>"þ"</formula>
    </cfRule>
  </conditionalFormatting>
  <conditionalFormatting sqref="E7">
    <cfRule type="cellIs" dxfId="328" priority="297" stopIfTrue="1" operator="equal">
      <formula>"þ"</formula>
    </cfRule>
  </conditionalFormatting>
  <conditionalFormatting sqref="E7">
    <cfRule type="cellIs" dxfId="327" priority="296" stopIfTrue="1" operator="equal">
      <formula>"þ"</formula>
    </cfRule>
  </conditionalFormatting>
  <conditionalFormatting sqref="E7">
    <cfRule type="cellIs" dxfId="326" priority="295" stopIfTrue="1" operator="equal">
      <formula>"þ"</formula>
    </cfRule>
  </conditionalFormatting>
  <conditionalFormatting sqref="E7">
    <cfRule type="cellIs" dxfId="325" priority="294" stopIfTrue="1" operator="equal">
      <formula>"þ"</formula>
    </cfRule>
  </conditionalFormatting>
  <conditionalFormatting sqref="E7">
    <cfRule type="cellIs" dxfId="324" priority="293" stopIfTrue="1" operator="equal">
      <formula>"þ"</formula>
    </cfRule>
  </conditionalFormatting>
  <conditionalFormatting sqref="F7">
    <cfRule type="cellIs" dxfId="323" priority="290" stopIfTrue="1" operator="equal">
      <formula>"þ"</formula>
    </cfRule>
  </conditionalFormatting>
  <conditionalFormatting sqref="F7">
    <cfRule type="cellIs" dxfId="322" priority="289" stopIfTrue="1" operator="equal">
      <formula>"þ"</formula>
    </cfRule>
  </conditionalFormatting>
  <conditionalFormatting sqref="F7">
    <cfRule type="cellIs" dxfId="321" priority="288" stopIfTrue="1" operator="equal">
      <formula>"þ"</formula>
    </cfRule>
  </conditionalFormatting>
  <conditionalFormatting sqref="F7">
    <cfRule type="cellIs" dxfId="320" priority="287" stopIfTrue="1" operator="equal">
      <formula>"þ"</formula>
    </cfRule>
  </conditionalFormatting>
  <conditionalFormatting sqref="F7">
    <cfRule type="cellIs" dxfId="319" priority="286" stopIfTrue="1" operator="equal">
      <formula>"þ"</formula>
    </cfRule>
  </conditionalFormatting>
  <conditionalFormatting sqref="F7">
    <cfRule type="cellIs" dxfId="318" priority="285" stopIfTrue="1" operator="equal">
      <formula>"þ"</formula>
    </cfRule>
  </conditionalFormatting>
  <conditionalFormatting sqref="F7">
    <cfRule type="cellIs" dxfId="317" priority="284" stopIfTrue="1" operator="equal">
      <formula>"þ"</formula>
    </cfRule>
  </conditionalFormatting>
  <conditionalFormatting sqref="F7">
    <cfRule type="cellIs" dxfId="316" priority="283" stopIfTrue="1" operator="equal">
      <formula>"þ"</formula>
    </cfRule>
  </conditionalFormatting>
  <conditionalFormatting sqref="M7">
    <cfRule type="cellIs" dxfId="315" priority="282" stopIfTrue="1" operator="equal">
      <formula>"þ"</formula>
    </cfRule>
  </conditionalFormatting>
  <conditionalFormatting sqref="K7">
    <cfRule type="cellIs" dxfId="314" priority="281" operator="lessThan">
      <formula>$P$1</formula>
    </cfRule>
  </conditionalFormatting>
  <conditionalFormatting sqref="G7">
    <cfRule type="cellIs" dxfId="313" priority="278" stopIfTrue="1" operator="equal">
      <formula>"þ"</formula>
    </cfRule>
  </conditionalFormatting>
  <conditionalFormatting sqref="G7">
    <cfRule type="cellIs" dxfId="312" priority="277" stopIfTrue="1" operator="equal">
      <formula>"þ"</formula>
    </cfRule>
  </conditionalFormatting>
  <conditionalFormatting sqref="G7">
    <cfRule type="cellIs" dxfId="311" priority="276" stopIfTrue="1" operator="equal">
      <formula>"þ"</formula>
    </cfRule>
  </conditionalFormatting>
  <conditionalFormatting sqref="G7">
    <cfRule type="cellIs" dxfId="310" priority="275" stopIfTrue="1" operator="equal">
      <formula>"þ"</formula>
    </cfRule>
  </conditionalFormatting>
  <conditionalFormatting sqref="G7">
    <cfRule type="cellIs" dxfId="309" priority="279" stopIfTrue="1" operator="equal">
      <formula>"þ"</formula>
    </cfRule>
  </conditionalFormatting>
  <conditionalFormatting sqref="H7">
    <cfRule type="cellIs" dxfId="308" priority="274" stopIfTrue="1" operator="equal">
      <formula>"þ"</formula>
    </cfRule>
  </conditionalFormatting>
  <conditionalFormatting sqref="H7">
    <cfRule type="cellIs" dxfId="307" priority="273" stopIfTrue="1" operator="equal">
      <formula>"þ"</formula>
    </cfRule>
  </conditionalFormatting>
  <conditionalFormatting sqref="G7">
    <cfRule type="cellIs" dxfId="306" priority="272" stopIfTrue="1" operator="equal">
      <formula>"þ"</formula>
    </cfRule>
  </conditionalFormatting>
  <conditionalFormatting sqref="G7">
    <cfRule type="cellIs" dxfId="305" priority="271" stopIfTrue="1" operator="equal">
      <formula>"þ"</formula>
    </cfRule>
  </conditionalFormatting>
  <conditionalFormatting sqref="G7">
    <cfRule type="cellIs" dxfId="304" priority="270" stopIfTrue="1" operator="equal">
      <formula>"þ"</formula>
    </cfRule>
  </conditionalFormatting>
  <conditionalFormatting sqref="G7">
    <cfRule type="cellIs" dxfId="303" priority="280" stopIfTrue="1" operator="equal">
      <formula>"þ"</formula>
    </cfRule>
  </conditionalFormatting>
  <conditionalFormatting sqref="G7">
    <cfRule type="cellIs" dxfId="302" priority="269" stopIfTrue="1" operator="equal">
      <formula>"þ"</formula>
    </cfRule>
  </conditionalFormatting>
  <conditionalFormatting sqref="G7">
    <cfRule type="cellIs" dxfId="301" priority="268" stopIfTrue="1" operator="equal">
      <formula>"þ"</formula>
    </cfRule>
  </conditionalFormatting>
  <conditionalFormatting sqref="G7">
    <cfRule type="cellIs" dxfId="300" priority="267" stopIfTrue="1" operator="equal">
      <formula>"þ"</formula>
    </cfRule>
  </conditionalFormatting>
  <conditionalFormatting sqref="H7">
    <cfRule type="cellIs" dxfId="299" priority="266" stopIfTrue="1" operator="equal">
      <formula>"þ"</formula>
    </cfRule>
  </conditionalFormatting>
  <conditionalFormatting sqref="H7">
    <cfRule type="cellIs" dxfId="298" priority="265" stopIfTrue="1" operator="equal">
      <formula>"þ"</formula>
    </cfRule>
  </conditionalFormatting>
  <conditionalFormatting sqref="H7">
    <cfRule type="cellIs" dxfId="297" priority="264" stopIfTrue="1" operator="equal">
      <formula>"þ"</formula>
    </cfRule>
  </conditionalFormatting>
  <conditionalFormatting sqref="H7">
    <cfRule type="cellIs" dxfId="296" priority="263" stopIfTrue="1" operator="equal">
      <formula>"þ"</formula>
    </cfRule>
  </conditionalFormatting>
  <conditionalFormatting sqref="H7">
    <cfRule type="cellIs" dxfId="295" priority="262" stopIfTrue="1" operator="equal">
      <formula>"þ"</formula>
    </cfRule>
  </conditionalFormatting>
  <conditionalFormatting sqref="H7">
    <cfRule type="cellIs" dxfId="294" priority="261" stopIfTrue="1" operator="equal">
      <formula>"þ"</formula>
    </cfRule>
  </conditionalFormatting>
  <conditionalFormatting sqref="E7">
    <cfRule type="cellIs" dxfId="293" priority="260" stopIfTrue="1" operator="equal">
      <formula>"þ"</formula>
    </cfRule>
  </conditionalFormatting>
  <conditionalFormatting sqref="E7">
    <cfRule type="cellIs" dxfId="292" priority="259" stopIfTrue="1" operator="equal">
      <formula>"þ"</formula>
    </cfRule>
  </conditionalFormatting>
  <conditionalFormatting sqref="E7">
    <cfRule type="cellIs" dxfId="291" priority="258" stopIfTrue="1" operator="equal">
      <formula>"þ"</formula>
    </cfRule>
  </conditionalFormatting>
  <conditionalFormatting sqref="E7">
    <cfRule type="cellIs" dxfId="290" priority="257" stopIfTrue="1" operator="equal">
      <formula>"þ"</formula>
    </cfRule>
  </conditionalFormatting>
  <conditionalFormatting sqref="E7">
    <cfRule type="cellIs" dxfId="289" priority="256" stopIfTrue="1" operator="equal">
      <formula>"þ"</formula>
    </cfRule>
  </conditionalFormatting>
  <conditionalFormatting sqref="E7">
    <cfRule type="cellIs" dxfId="288" priority="255" stopIfTrue="1" operator="equal">
      <formula>"þ"</formula>
    </cfRule>
  </conditionalFormatting>
  <conditionalFormatting sqref="E7">
    <cfRule type="cellIs" dxfId="287" priority="254" stopIfTrue="1" operator="equal">
      <formula>"þ"</formula>
    </cfRule>
  </conditionalFormatting>
  <conditionalFormatting sqref="E7">
    <cfRule type="cellIs" dxfId="286" priority="253" stopIfTrue="1" operator="equal">
      <formula>"þ"</formula>
    </cfRule>
  </conditionalFormatting>
  <conditionalFormatting sqref="F7">
    <cfRule type="cellIs" dxfId="285" priority="250" stopIfTrue="1" operator="equal">
      <formula>"þ"</formula>
    </cfRule>
  </conditionalFormatting>
  <conditionalFormatting sqref="F7">
    <cfRule type="cellIs" dxfId="284" priority="249" stopIfTrue="1" operator="equal">
      <formula>"þ"</formula>
    </cfRule>
  </conditionalFormatting>
  <conditionalFormatting sqref="F7">
    <cfRule type="cellIs" dxfId="283" priority="248" stopIfTrue="1" operator="equal">
      <formula>"þ"</formula>
    </cfRule>
  </conditionalFormatting>
  <conditionalFormatting sqref="F7">
    <cfRule type="cellIs" dxfId="282" priority="247" stopIfTrue="1" operator="equal">
      <formula>"þ"</formula>
    </cfRule>
  </conditionalFormatting>
  <conditionalFormatting sqref="F7">
    <cfRule type="cellIs" dxfId="281" priority="246" stopIfTrue="1" operator="equal">
      <formula>"þ"</formula>
    </cfRule>
  </conditionalFormatting>
  <conditionalFormatting sqref="F7">
    <cfRule type="cellIs" dxfId="280" priority="245" stopIfTrue="1" operator="equal">
      <formula>"þ"</formula>
    </cfRule>
  </conditionalFormatting>
  <conditionalFormatting sqref="F7">
    <cfRule type="cellIs" dxfId="279" priority="244" stopIfTrue="1" operator="equal">
      <formula>"þ"</formula>
    </cfRule>
  </conditionalFormatting>
  <conditionalFormatting sqref="F7">
    <cfRule type="cellIs" dxfId="278" priority="243" stopIfTrue="1" operator="equal">
      <formula>"þ"</formula>
    </cfRule>
  </conditionalFormatting>
  <conditionalFormatting sqref="G14">
    <cfRule type="cellIs" dxfId="277" priority="242" stopIfTrue="1" operator="equal">
      <formula>"þ"</formula>
    </cfRule>
  </conditionalFormatting>
  <conditionalFormatting sqref="G14">
    <cfRule type="cellIs" dxfId="276" priority="241" stopIfTrue="1" operator="equal">
      <formula>"þ"</formula>
    </cfRule>
  </conditionalFormatting>
  <conditionalFormatting sqref="G14">
    <cfRule type="cellIs" dxfId="275" priority="240" stopIfTrue="1" operator="equal">
      <formula>"þ"</formula>
    </cfRule>
  </conditionalFormatting>
  <conditionalFormatting sqref="G14">
    <cfRule type="cellIs" dxfId="274" priority="239" stopIfTrue="1" operator="equal">
      <formula>"þ"</formula>
    </cfRule>
  </conditionalFormatting>
  <conditionalFormatting sqref="G14">
    <cfRule type="cellIs" dxfId="273" priority="238" stopIfTrue="1" operator="equal">
      <formula>"þ"</formula>
    </cfRule>
  </conditionalFormatting>
  <conditionalFormatting sqref="G14">
    <cfRule type="cellIs" dxfId="272" priority="237" stopIfTrue="1" operator="equal">
      <formula>"þ"</formula>
    </cfRule>
  </conditionalFormatting>
  <conditionalFormatting sqref="G14">
    <cfRule type="cellIs" dxfId="271" priority="236" stopIfTrue="1" operator="equal">
      <formula>"þ"</formula>
    </cfRule>
  </conditionalFormatting>
  <conditionalFormatting sqref="G14">
    <cfRule type="cellIs" dxfId="270" priority="235" stopIfTrue="1" operator="equal">
      <formula>"þ"</formula>
    </cfRule>
  </conditionalFormatting>
  <conditionalFormatting sqref="G14">
    <cfRule type="cellIs" dxfId="269" priority="234" stopIfTrue="1" operator="equal">
      <formula>"þ"</formula>
    </cfRule>
  </conditionalFormatting>
  <conditionalFormatting sqref="G14">
    <cfRule type="cellIs" dxfId="268" priority="233" stopIfTrue="1" operator="equal">
      <formula>"þ"</formula>
    </cfRule>
  </conditionalFormatting>
  <conditionalFormatting sqref="G14">
    <cfRule type="cellIs" dxfId="267" priority="232" stopIfTrue="1" operator="equal">
      <formula>"þ"</formula>
    </cfRule>
  </conditionalFormatting>
  <conditionalFormatting sqref="G14">
    <cfRule type="cellIs" dxfId="266" priority="231" stopIfTrue="1" operator="equal">
      <formula>"þ"</formula>
    </cfRule>
  </conditionalFormatting>
  <conditionalFormatting sqref="M13">
    <cfRule type="cellIs" dxfId="265" priority="218" stopIfTrue="1" operator="equal">
      <formula>"þ"</formula>
    </cfRule>
  </conditionalFormatting>
  <conditionalFormatting sqref="M13">
    <cfRule type="cellIs" dxfId="264" priority="217" stopIfTrue="1" operator="equal">
      <formula>"þ"</formula>
    </cfRule>
  </conditionalFormatting>
  <conditionalFormatting sqref="K13">
    <cfRule type="cellIs" dxfId="263" priority="216" operator="lessThan">
      <formula>$P$1</formula>
    </cfRule>
  </conditionalFormatting>
  <conditionalFormatting sqref="E13:H13">
    <cfRule type="cellIs" dxfId="262" priority="215" stopIfTrue="1" operator="equal">
      <formula>"þ"</formula>
    </cfRule>
  </conditionalFormatting>
  <conditionalFormatting sqref="E13:H13">
    <cfRule type="cellIs" dxfId="261" priority="214" stopIfTrue="1" operator="equal">
      <formula>"þ"</formula>
    </cfRule>
  </conditionalFormatting>
  <conditionalFormatting sqref="E13:H13">
    <cfRule type="cellIs" dxfId="260" priority="213" stopIfTrue="1" operator="equal">
      <formula>"þ"</formula>
    </cfRule>
  </conditionalFormatting>
  <conditionalFormatting sqref="E13:H13">
    <cfRule type="cellIs" dxfId="259" priority="212" stopIfTrue="1" operator="equal">
      <formula>"þ"</formula>
    </cfRule>
  </conditionalFormatting>
  <conditionalFormatting sqref="E13:H13">
    <cfRule type="cellIs" dxfId="258" priority="211" stopIfTrue="1" operator="equal">
      <formula>"þ"</formula>
    </cfRule>
  </conditionalFormatting>
  <conditionalFormatting sqref="E13:H13">
    <cfRule type="cellIs" dxfId="257" priority="210" stopIfTrue="1" operator="equal">
      <formula>"þ"</formula>
    </cfRule>
  </conditionalFormatting>
  <conditionalFormatting sqref="E13:H13">
    <cfRule type="cellIs" dxfId="256" priority="209" stopIfTrue="1" operator="equal">
      <formula>"þ"</formula>
    </cfRule>
  </conditionalFormatting>
  <conditionalFormatting sqref="E13:H13">
    <cfRule type="cellIs" dxfId="255" priority="208" stopIfTrue="1" operator="equal">
      <formula>"þ"</formula>
    </cfRule>
  </conditionalFormatting>
  <conditionalFormatting sqref="F13">
    <cfRule type="cellIs" dxfId="254" priority="207" stopIfTrue="1" operator="equal">
      <formula>"þ"</formula>
    </cfRule>
  </conditionalFormatting>
  <conditionalFormatting sqref="F13">
    <cfRule type="cellIs" dxfId="253" priority="206" stopIfTrue="1" operator="equal">
      <formula>"þ"</formula>
    </cfRule>
  </conditionalFormatting>
  <conditionalFormatting sqref="F13">
    <cfRule type="cellIs" dxfId="252" priority="205" stopIfTrue="1" operator="equal">
      <formula>"þ"</formula>
    </cfRule>
  </conditionalFormatting>
  <conditionalFormatting sqref="F13">
    <cfRule type="cellIs" dxfId="251" priority="204" stopIfTrue="1" operator="equal">
      <formula>"þ"</formula>
    </cfRule>
  </conditionalFormatting>
  <conditionalFormatting sqref="F13">
    <cfRule type="cellIs" dxfId="250" priority="203" stopIfTrue="1" operator="equal">
      <formula>"þ"</formula>
    </cfRule>
  </conditionalFormatting>
  <conditionalFormatting sqref="F13">
    <cfRule type="cellIs" dxfId="249" priority="202" stopIfTrue="1" operator="equal">
      <formula>"þ"</formula>
    </cfRule>
  </conditionalFormatting>
  <conditionalFormatting sqref="F13">
    <cfRule type="cellIs" dxfId="248" priority="201" stopIfTrue="1" operator="equal">
      <formula>"þ"</formula>
    </cfRule>
  </conditionalFormatting>
  <conditionalFormatting sqref="F13">
    <cfRule type="cellIs" dxfId="247" priority="200" stopIfTrue="1" operator="equal">
      <formula>"þ"</formula>
    </cfRule>
  </conditionalFormatting>
  <conditionalFormatting sqref="M13">
    <cfRule type="cellIs" dxfId="246" priority="197" stopIfTrue="1" operator="equal">
      <formula>"þ"</formula>
    </cfRule>
  </conditionalFormatting>
  <conditionalFormatting sqref="M13">
    <cfRule type="cellIs" dxfId="245" priority="196" stopIfTrue="1" operator="equal">
      <formula>"þ"</formula>
    </cfRule>
  </conditionalFormatting>
  <conditionalFormatting sqref="K13">
    <cfRule type="cellIs" dxfId="244" priority="195" operator="lessThan">
      <formula>$P$1</formula>
    </cfRule>
  </conditionalFormatting>
  <conditionalFormatting sqref="G13">
    <cfRule type="cellIs" dxfId="243" priority="194" stopIfTrue="1" operator="equal">
      <formula>"þ"</formula>
    </cfRule>
  </conditionalFormatting>
  <conditionalFormatting sqref="G13">
    <cfRule type="cellIs" dxfId="242" priority="193" stopIfTrue="1" operator="equal">
      <formula>"þ"</formula>
    </cfRule>
  </conditionalFormatting>
  <conditionalFormatting sqref="F13">
    <cfRule type="cellIs" dxfId="241" priority="192" stopIfTrue="1" operator="equal">
      <formula>"þ"</formula>
    </cfRule>
  </conditionalFormatting>
  <conditionalFormatting sqref="F13">
    <cfRule type="cellIs" dxfId="240" priority="191" stopIfTrue="1" operator="equal">
      <formula>"þ"</formula>
    </cfRule>
  </conditionalFormatting>
  <conditionalFormatting sqref="F13">
    <cfRule type="cellIs" dxfId="239" priority="190" stopIfTrue="1" operator="equal">
      <formula>"þ"</formula>
    </cfRule>
  </conditionalFormatting>
  <conditionalFormatting sqref="F13">
    <cfRule type="cellIs" dxfId="238" priority="189" stopIfTrue="1" operator="equal">
      <formula>"þ"</formula>
    </cfRule>
  </conditionalFormatting>
  <conditionalFormatting sqref="F13">
    <cfRule type="cellIs" dxfId="237" priority="188" stopIfTrue="1" operator="equal">
      <formula>"þ"</formula>
    </cfRule>
  </conditionalFormatting>
  <conditionalFormatting sqref="F13">
    <cfRule type="cellIs" dxfId="236" priority="187" stopIfTrue="1" operator="equal">
      <formula>"þ"</formula>
    </cfRule>
  </conditionalFormatting>
  <conditionalFormatting sqref="F13">
    <cfRule type="cellIs" dxfId="235" priority="186" stopIfTrue="1" operator="equal">
      <formula>"þ"</formula>
    </cfRule>
  </conditionalFormatting>
  <conditionalFormatting sqref="F13">
    <cfRule type="cellIs" dxfId="234" priority="185" stopIfTrue="1" operator="equal">
      <formula>"þ"</formula>
    </cfRule>
  </conditionalFormatting>
  <conditionalFormatting sqref="F13">
    <cfRule type="cellIs" dxfId="233" priority="184" stopIfTrue="1" operator="equal">
      <formula>"þ"</formula>
    </cfRule>
  </conditionalFormatting>
  <conditionalFormatting sqref="F13">
    <cfRule type="cellIs" dxfId="232" priority="183" stopIfTrue="1" operator="equal">
      <formula>"þ"</formula>
    </cfRule>
  </conditionalFormatting>
  <conditionalFormatting sqref="G13">
    <cfRule type="cellIs" dxfId="231" priority="182" stopIfTrue="1" operator="equal">
      <formula>"þ"</formula>
    </cfRule>
  </conditionalFormatting>
  <conditionalFormatting sqref="G13">
    <cfRule type="cellIs" dxfId="230" priority="181" stopIfTrue="1" operator="equal">
      <formula>"þ"</formula>
    </cfRule>
  </conditionalFormatting>
  <conditionalFormatting sqref="G13">
    <cfRule type="cellIs" dxfId="229" priority="180" stopIfTrue="1" operator="equal">
      <formula>"þ"</formula>
    </cfRule>
  </conditionalFormatting>
  <conditionalFormatting sqref="G13">
    <cfRule type="cellIs" dxfId="228" priority="179" stopIfTrue="1" operator="equal">
      <formula>"þ"</formula>
    </cfRule>
  </conditionalFormatting>
  <conditionalFormatting sqref="G13">
    <cfRule type="cellIs" dxfId="227" priority="178" stopIfTrue="1" operator="equal">
      <formula>"þ"</formula>
    </cfRule>
  </conditionalFormatting>
  <conditionalFormatting sqref="G13">
    <cfRule type="cellIs" dxfId="226" priority="177" stopIfTrue="1" operator="equal">
      <formula>"þ"</formula>
    </cfRule>
  </conditionalFormatting>
  <conditionalFormatting sqref="G13">
    <cfRule type="cellIs" dxfId="225" priority="176" stopIfTrue="1" operator="equal">
      <formula>"þ"</formula>
    </cfRule>
  </conditionalFormatting>
  <conditionalFormatting sqref="G13">
    <cfRule type="cellIs" dxfId="224" priority="175" stopIfTrue="1" operator="equal">
      <formula>"þ"</formula>
    </cfRule>
  </conditionalFormatting>
  <conditionalFormatting sqref="G13">
    <cfRule type="cellIs" dxfId="223" priority="174" stopIfTrue="1" operator="equal">
      <formula>"þ"</formula>
    </cfRule>
  </conditionalFormatting>
  <conditionalFormatting sqref="G13">
    <cfRule type="cellIs" dxfId="222" priority="173" stopIfTrue="1" operator="equal">
      <formula>"þ"</formula>
    </cfRule>
  </conditionalFormatting>
  <conditionalFormatting sqref="F13">
    <cfRule type="cellIs" dxfId="221" priority="172" stopIfTrue="1" operator="equal">
      <formula>"þ"</formula>
    </cfRule>
  </conditionalFormatting>
  <conditionalFormatting sqref="F13">
    <cfRule type="cellIs" dxfId="220" priority="171" stopIfTrue="1" operator="equal">
      <formula>"þ"</formula>
    </cfRule>
  </conditionalFormatting>
  <conditionalFormatting sqref="F13">
    <cfRule type="cellIs" dxfId="219" priority="170" stopIfTrue="1" operator="equal">
      <formula>"þ"</formula>
    </cfRule>
  </conditionalFormatting>
  <conditionalFormatting sqref="F13">
    <cfRule type="cellIs" dxfId="218" priority="169" stopIfTrue="1" operator="equal">
      <formula>"þ"</formula>
    </cfRule>
  </conditionalFormatting>
  <conditionalFormatting sqref="F13">
    <cfRule type="cellIs" dxfId="217" priority="168" stopIfTrue="1" operator="equal">
      <formula>"þ"</formula>
    </cfRule>
  </conditionalFormatting>
  <conditionalFormatting sqref="F13">
    <cfRule type="cellIs" dxfId="216" priority="167" stopIfTrue="1" operator="equal">
      <formula>"þ"</formula>
    </cfRule>
  </conditionalFormatting>
  <conditionalFormatting sqref="F13">
    <cfRule type="cellIs" dxfId="215" priority="166" stopIfTrue="1" operator="equal">
      <formula>"þ"</formula>
    </cfRule>
  </conditionalFormatting>
  <conditionalFormatting sqref="F13">
    <cfRule type="cellIs" dxfId="214" priority="165" stopIfTrue="1" operator="equal">
      <formula>"þ"</formula>
    </cfRule>
  </conditionalFormatting>
  <conditionalFormatting sqref="F13">
    <cfRule type="cellIs" dxfId="213" priority="164" stopIfTrue="1" operator="equal">
      <formula>"þ"</formula>
    </cfRule>
  </conditionalFormatting>
  <conditionalFormatting sqref="F13">
    <cfRule type="cellIs" dxfId="212" priority="163" stopIfTrue="1" operator="equal">
      <formula>"þ"</formula>
    </cfRule>
  </conditionalFormatting>
  <conditionalFormatting sqref="F13">
    <cfRule type="cellIs" dxfId="211" priority="162" stopIfTrue="1" operator="equal">
      <formula>"þ"</formula>
    </cfRule>
  </conditionalFormatting>
  <conditionalFormatting sqref="F13">
    <cfRule type="cellIs" dxfId="210" priority="161" stopIfTrue="1" operator="equal">
      <formula>"þ"</formula>
    </cfRule>
  </conditionalFormatting>
  <conditionalFormatting sqref="F14">
    <cfRule type="cellIs" dxfId="209" priority="160" stopIfTrue="1" operator="equal">
      <formula>"þ"</formula>
    </cfRule>
  </conditionalFormatting>
  <conditionalFormatting sqref="F14">
    <cfRule type="cellIs" dxfId="208" priority="159" stopIfTrue="1" operator="equal">
      <formula>"þ"</formula>
    </cfRule>
  </conditionalFormatting>
  <conditionalFormatting sqref="F14">
    <cfRule type="cellIs" dxfId="207" priority="158" stopIfTrue="1" operator="equal">
      <formula>"þ"</formula>
    </cfRule>
  </conditionalFormatting>
  <conditionalFormatting sqref="F14">
    <cfRule type="cellIs" dxfId="206" priority="157" stopIfTrue="1" operator="equal">
      <formula>"þ"</formula>
    </cfRule>
  </conditionalFormatting>
  <conditionalFormatting sqref="F14">
    <cfRule type="cellIs" dxfId="205" priority="156" stopIfTrue="1" operator="equal">
      <formula>"þ"</formula>
    </cfRule>
  </conditionalFormatting>
  <conditionalFormatting sqref="F14">
    <cfRule type="cellIs" dxfId="204" priority="155" stopIfTrue="1" operator="equal">
      <formula>"þ"</formula>
    </cfRule>
  </conditionalFormatting>
  <conditionalFormatting sqref="F14">
    <cfRule type="cellIs" dxfId="203" priority="154" stopIfTrue="1" operator="equal">
      <formula>"þ"</formula>
    </cfRule>
  </conditionalFormatting>
  <conditionalFormatting sqref="F14">
    <cfRule type="cellIs" dxfId="202" priority="153" stopIfTrue="1" operator="equal">
      <formula>"þ"</formula>
    </cfRule>
  </conditionalFormatting>
  <conditionalFormatting sqref="F14">
    <cfRule type="cellIs" dxfId="201" priority="152" stopIfTrue="1" operator="equal">
      <formula>"þ"</formula>
    </cfRule>
  </conditionalFormatting>
  <conditionalFormatting sqref="F14">
    <cfRule type="cellIs" dxfId="200" priority="151" stopIfTrue="1" operator="equal">
      <formula>"þ"</formula>
    </cfRule>
  </conditionalFormatting>
  <conditionalFormatting sqref="F14">
    <cfRule type="cellIs" dxfId="199" priority="150" stopIfTrue="1" operator="equal">
      <formula>"þ"</formula>
    </cfRule>
  </conditionalFormatting>
  <conditionalFormatting sqref="F14">
    <cfRule type="cellIs" dxfId="198" priority="149" stopIfTrue="1" operator="equal">
      <formula>"þ"</formula>
    </cfRule>
  </conditionalFormatting>
  <conditionalFormatting sqref="F14">
    <cfRule type="cellIs" dxfId="197" priority="148" stopIfTrue="1" operator="equal">
      <formula>"þ"</formula>
    </cfRule>
  </conditionalFormatting>
  <conditionalFormatting sqref="F14">
    <cfRule type="cellIs" dxfId="196" priority="147" stopIfTrue="1" operator="equal">
      <formula>"þ"</formula>
    </cfRule>
  </conditionalFormatting>
  <conditionalFormatting sqref="F14">
    <cfRule type="cellIs" dxfId="195" priority="146" stopIfTrue="1" operator="equal">
      <formula>"þ"</formula>
    </cfRule>
  </conditionalFormatting>
  <conditionalFormatting sqref="F14">
    <cfRule type="cellIs" dxfId="194" priority="145" stopIfTrue="1" operator="equal">
      <formula>"þ"</formula>
    </cfRule>
  </conditionalFormatting>
  <conditionalFormatting sqref="F14">
    <cfRule type="cellIs" dxfId="193" priority="144" stopIfTrue="1" operator="equal">
      <formula>"þ"</formula>
    </cfRule>
  </conditionalFormatting>
  <conditionalFormatting sqref="F14">
    <cfRule type="cellIs" dxfId="192" priority="143" stopIfTrue="1" operator="equal">
      <formula>"þ"</formula>
    </cfRule>
  </conditionalFormatting>
  <conditionalFormatting sqref="F14">
    <cfRule type="cellIs" dxfId="191" priority="142" stopIfTrue="1" operator="equal">
      <formula>"þ"</formula>
    </cfRule>
  </conditionalFormatting>
  <conditionalFormatting sqref="F14">
    <cfRule type="cellIs" dxfId="190" priority="141" stopIfTrue="1" operator="equal">
      <formula>"þ"</formula>
    </cfRule>
  </conditionalFormatting>
  <conditionalFormatting sqref="F14">
    <cfRule type="cellIs" dxfId="189" priority="140" stopIfTrue="1" operator="equal">
      <formula>"þ"</formula>
    </cfRule>
  </conditionalFormatting>
  <conditionalFormatting sqref="F14">
    <cfRule type="cellIs" dxfId="188" priority="139" stopIfTrue="1" operator="equal">
      <formula>"þ"</formula>
    </cfRule>
  </conditionalFormatting>
  <conditionalFormatting sqref="F14">
    <cfRule type="cellIs" dxfId="187" priority="138" stopIfTrue="1" operator="equal">
      <formula>"þ"</formula>
    </cfRule>
  </conditionalFormatting>
  <conditionalFormatting sqref="F14">
    <cfRule type="cellIs" dxfId="186" priority="137" stopIfTrue="1" operator="equal">
      <formula>"þ"</formula>
    </cfRule>
  </conditionalFormatting>
  <conditionalFormatting sqref="F14">
    <cfRule type="cellIs" dxfId="185" priority="136" stopIfTrue="1" operator="equal">
      <formula>"þ"</formula>
    </cfRule>
  </conditionalFormatting>
  <conditionalFormatting sqref="F14">
    <cfRule type="cellIs" dxfId="184" priority="135" stopIfTrue="1" operator="equal">
      <formula>"þ"</formula>
    </cfRule>
  </conditionalFormatting>
  <conditionalFormatting sqref="F14">
    <cfRule type="cellIs" dxfId="183" priority="134" stopIfTrue="1" operator="equal">
      <formula>"þ"</formula>
    </cfRule>
  </conditionalFormatting>
  <conditionalFormatting sqref="F14">
    <cfRule type="cellIs" dxfId="182" priority="133" stopIfTrue="1" operator="equal">
      <formula>"þ"</formula>
    </cfRule>
  </conditionalFormatting>
  <conditionalFormatting sqref="F14">
    <cfRule type="cellIs" dxfId="181" priority="132" stopIfTrue="1" operator="equal">
      <formula>"þ"</formula>
    </cfRule>
  </conditionalFormatting>
  <conditionalFormatting sqref="F14">
    <cfRule type="cellIs" dxfId="180" priority="131" stopIfTrue="1" operator="equal">
      <formula>"þ"</formula>
    </cfRule>
  </conditionalFormatting>
  <conditionalFormatting sqref="F14">
    <cfRule type="cellIs" dxfId="179" priority="130" stopIfTrue="1" operator="equal">
      <formula>"þ"</formula>
    </cfRule>
  </conditionalFormatting>
  <conditionalFormatting sqref="F14">
    <cfRule type="cellIs" dxfId="178" priority="129" stopIfTrue="1" operator="equal">
      <formula>"þ"</formula>
    </cfRule>
  </conditionalFormatting>
  <conditionalFormatting sqref="F14">
    <cfRule type="cellIs" dxfId="177" priority="128" stopIfTrue="1" operator="equal">
      <formula>"þ"</formula>
    </cfRule>
  </conditionalFormatting>
  <conditionalFormatting sqref="F14">
    <cfRule type="cellIs" dxfId="176" priority="127" stopIfTrue="1" operator="equal">
      <formula>"þ"</formula>
    </cfRule>
  </conditionalFormatting>
  <conditionalFormatting sqref="F14">
    <cfRule type="cellIs" dxfId="175" priority="126" stopIfTrue="1" operator="equal">
      <formula>"þ"</formula>
    </cfRule>
  </conditionalFormatting>
  <conditionalFormatting sqref="F14">
    <cfRule type="cellIs" dxfId="174" priority="125" stopIfTrue="1" operator="equal">
      <formula>"þ"</formula>
    </cfRule>
  </conditionalFormatting>
  <conditionalFormatting sqref="F14">
    <cfRule type="cellIs" dxfId="173" priority="124" stopIfTrue="1" operator="equal">
      <formula>"þ"</formula>
    </cfRule>
  </conditionalFormatting>
  <conditionalFormatting sqref="F14">
    <cfRule type="cellIs" dxfId="172" priority="123" stopIfTrue="1" operator="equal">
      <formula>"þ"</formula>
    </cfRule>
  </conditionalFormatting>
  <conditionalFormatting sqref="G5">
    <cfRule type="cellIs" dxfId="171" priority="120" stopIfTrue="1" operator="equal">
      <formula>"þ"</formula>
    </cfRule>
  </conditionalFormatting>
  <conditionalFormatting sqref="G5">
    <cfRule type="cellIs" dxfId="170" priority="119" stopIfTrue="1" operator="equal">
      <formula>"þ"</formula>
    </cfRule>
  </conditionalFormatting>
  <conditionalFormatting sqref="G5">
    <cfRule type="cellIs" dxfId="169" priority="118" stopIfTrue="1" operator="equal">
      <formula>"þ"</formula>
    </cfRule>
  </conditionalFormatting>
  <conditionalFormatting sqref="G5">
    <cfRule type="cellIs" dxfId="168" priority="117" stopIfTrue="1" operator="equal">
      <formula>"þ"</formula>
    </cfRule>
  </conditionalFormatting>
  <conditionalFormatting sqref="G5">
    <cfRule type="cellIs" dxfId="167" priority="116" stopIfTrue="1" operator="equal">
      <formula>"þ"</formula>
    </cfRule>
  </conditionalFormatting>
  <conditionalFormatting sqref="G5">
    <cfRule type="cellIs" dxfId="166" priority="115" stopIfTrue="1" operator="equal">
      <formula>"þ"</formula>
    </cfRule>
  </conditionalFormatting>
  <conditionalFormatting sqref="G5">
    <cfRule type="cellIs" dxfId="165" priority="114" stopIfTrue="1" operator="equal">
      <formula>"þ"</formula>
    </cfRule>
  </conditionalFormatting>
  <conditionalFormatting sqref="G5">
    <cfRule type="cellIs" dxfId="164" priority="113" stopIfTrue="1" operator="equal">
      <formula>"þ"</formula>
    </cfRule>
  </conditionalFormatting>
  <conditionalFormatting sqref="G5">
    <cfRule type="cellIs" dxfId="163" priority="112" stopIfTrue="1" operator="equal">
      <formula>"þ"</formula>
    </cfRule>
  </conditionalFormatting>
  <conditionalFormatting sqref="G5">
    <cfRule type="cellIs" dxfId="162" priority="111" stopIfTrue="1" operator="equal">
      <formula>"þ"</formula>
    </cfRule>
  </conditionalFormatting>
  <conditionalFormatting sqref="G5">
    <cfRule type="cellIs" dxfId="161" priority="110" stopIfTrue="1" operator="equal">
      <formula>"þ"</formula>
    </cfRule>
  </conditionalFormatting>
  <conditionalFormatting sqref="G5">
    <cfRule type="cellIs" dxfId="160" priority="109" stopIfTrue="1" operator="equal">
      <formula>"þ"</formula>
    </cfRule>
  </conditionalFormatting>
  <conditionalFormatting sqref="G5">
    <cfRule type="cellIs" dxfId="159" priority="108" stopIfTrue="1" operator="equal">
      <formula>"þ"</formula>
    </cfRule>
  </conditionalFormatting>
  <conditionalFormatting sqref="G5">
    <cfRule type="cellIs" dxfId="158" priority="107" stopIfTrue="1" operator="equal">
      <formula>"þ"</formula>
    </cfRule>
  </conditionalFormatting>
  <conditionalFormatting sqref="G5">
    <cfRule type="cellIs" dxfId="157" priority="106" stopIfTrue="1" operator="equal">
      <formula>"þ"</formula>
    </cfRule>
  </conditionalFormatting>
  <conditionalFormatting sqref="G5">
    <cfRule type="cellIs" dxfId="156" priority="105" stopIfTrue="1" operator="equal">
      <formula>"þ"</formula>
    </cfRule>
  </conditionalFormatting>
  <conditionalFormatting sqref="L7">
    <cfRule type="cellIs" dxfId="155" priority="104" stopIfTrue="1" operator="equal">
      <formula>"þ"</formula>
    </cfRule>
  </conditionalFormatting>
  <conditionalFormatting sqref="L7">
    <cfRule type="cellIs" dxfId="154" priority="103" stopIfTrue="1" operator="equal">
      <formula>"þ"</formula>
    </cfRule>
  </conditionalFormatting>
  <conditionalFormatting sqref="F4">
    <cfRule type="cellIs" dxfId="153" priority="102" stopIfTrue="1" operator="equal">
      <formula>"þ"</formula>
    </cfRule>
  </conditionalFormatting>
  <conditionalFormatting sqref="L4:L5">
    <cfRule type="cellIs" dxfId="152" priority="101" stopIfTrue="1" operator="equal">
      <formula>"þ"</formula>
    </cfRule>
  </conditionalFormatting>
  <conditionalFormatting sqref="L4:L5">
    <cfRule type="cellIs" dxfId="151" priority="100" stopIfTrue="1" operator="equal">
      <formula>"þ"</formula>
    </cfRule>
  </conditionalFormatting>
  <conditionalFormatting sqref="F14">
    <cfRule type="cellIs" dxfId="150" priority="99" stopIfTrue="1" operator="equal">
      <formula>"þ"</formula>
    </cfRule>
  </conditionalFormatting>
  <conditionalFormatting sqref="F14">
    <cfRule type="cellIs" dxfId="149" priority="98" stopIfTrue="1" operator="equal">
      <formula>"þ"</formula>
    </cfRule>
  </conditionalFormatting>
  <conditionalFormatting sqref="F14">
    <cfRule type="cellIs" dxfId="148" priority="97" stopIfTrue="1" operator="equal">
      <formula>"þ"</formula>
    </cfRule>
  </conditionalFormatting>
  <conditionalFormatting sqref="F14">
    <cfRule type="cellIs" dxfId="147" priority="96" stopIfTrue="1" operator="equal">
      <formula>"þ"</formula>
    </cfRule>
  </conditionalFormatting>
  <conditionalFormatting sqref="F14">
    <cfRule type="cellIs" dxfId="146" priority="95" stopIfTrue="1" operator="equal">
      <formula>"þ"</formula>
    </cfRule>
  </conditionalFormatting>
  <conditionalFormatting sqref="F14">
    <cfRule type="cellIs" dxfId="145" priority="94" stopIfTrue="1" operator="equal">
      <formula>"þ"</formula>
    </cfRule>
  </conditionalFormatting>
  <conditionalFormatting sqref="F14">
    <cfRule type="cellIs" dxfId="144" priority="93" stopIfTrue="1" operator="equal">
      <formula>"þ"</formula>
    </cfRule>
  </conditionalFormatting>
  <conditionalFormatting sqref="F14">
    <cfRule type="cellIs" dxfId="143" priority="92" stopIfTrue="1" operator="equal">
      <formula>"þ"</formula>
    </cfRule>
  </conditionalFormatting>
  <conditionalFormatting sqref="G14">
    <cfRule type="cellIs" dxfId="142" priority="91" stopIfTrue="1" operator="equal">
      <formula>"þ"</formula>
    </cfRule>
  </conditionalFormatting>
  <conditionalFormatting sqref="G14">
    <cfRule type="cellIs" dxfId="141" priority="90" stopIfTrue="1" operator="equal">
      <formula>"þ"</formula>
    </cfRule>
  </conditionalFormatting>
  <conditionalFormatting sqref="G14">
    <cfRule type="cellIs" dxfId="140" priority="89" stopIfTrue="1" operator="equal">
      <formula>"þ"</formula>
    </cfRule>
  </conditionalFormatting>
  <conditionalFormatting sqref="G14">
    <cfRule type="cellIs" dxfId="139" priority="88" stopIfTrue="1" operator="equal">
      <formula>"þ"</formula>
    </cfRule>
  </conditionalFormatting>
  <conditionalFormatting sqref="G14">
    <cfRule type="cellIs" dxfId="138" priority="87" stopIfTrue="1" operator="equal">
      <formula>"þ"</formula>
    </cfRule>
  </conditionalFormatting>
  <conditionalFormatting sqref="G14">
    <cfRule type="cellIs" dxfId="137" priority="86" stopIfTrue="1" operator="equal">
      <formula>"þ"</formula>
    </cfRule>
  </conditionalFormatting>
  <conditionalFormatting sqref="G14">
    <cfRule type="cellIs" dxfId="136" priority="85" stopIfTrue="1" operator="equal">
      <formula>"þ"</formula>
    </cfRule>
  </conditionalFormatting>
  <conditionalFormatting sqref="G14">
    <cfRule type="cellIs" dxfId="135" priority="84" stopIfTrue="1" operator="equal">
      <formula>"þ"</formula>
    </cfRule>
  </conditionalFormatting>
  <conditionalFormatting sqref="G14">
    <cfRule type="cellIs" dxfId="134" priority="83" stopIfTrue="1" operator="equal">
      <formula>"þ"</formula>
    </cfRule>
  </conditionalFormatting>
  <conditionalFormatting sqref="G14">
    <cfRule type="cellIs" dxfId="133" priority="82" stopIfTrue="1" operator="equal">
      <formula>"þ"</formula>
    </cfRule>
  </conditionalFormatting>
  <conditionalFormatting sqref="G14">
    <cfRule type="cellIs" dxfId="132" priority="81" stopIfTrue="1" operator="equal">
      <formula>"þ"</formula>
    </cfRule>
  </conditionalFormatting>
  <conditionalFormatting sqref="G14">
    <cfRule type="cellIs" dxfId="131" priority="80" stopIfTrue="1" operator="equal">
      <formula>"þ"</formula>
    </cfRule>
  </conditionalFormatting>
  <conditionalFormatting sqref="G14">
    <cfRule type="cellIs" dxfId="130" priority="79" stopIfTrue="1" operator="equal">
      <formula>"þ"</formula>
    </cfRule>
  </conditionalFormatting>
  <conditionalFormatting sqref="G14">
    <cfRule type="cellIs" dxfId="129" priority="78" stopIfTrue="1" operator="equal">
      <formula>"þ"</formula>
    </cfRule>
  </conditionalFormatting>
  <conditionalFormatting sqref="G14">
    <cfRule type="cellIs" dxfId="128" priority="77" stopIfTrue="1" operator="equal">
      <formula>"þ"</formula>
    </cfRule>
  </conditionalFormatting>
  <conditionalFormatting sqref="G14">
    <cfRule type="cellIs" dxfId="127" priority="76" stopIfTrue="1" operator="equal">
      <formula>"þ"</formula>
    </cfRule>
  </conditionalFormatting>
  <conditionalFormatting sqref="G14">
    <cfRule type="cellIs" dxfId="126" priority="75" stopIfTrue="1" operator="equal">
      <formula>"þ"</formula>
    </cfRule>
  </conditionalFormatting>
  <conditionalFormatting sqref="G14">
    <cfRule type="cellIs" dxfId="125" priority="74" stopIfTrue="1" operator="equal">
      <formula>"þ"</formula>
    </cfRule>
  </conditionalFormatting>
  <conditionalFormatting sqref="G14">
    <cfRule type="cellIs" dxfId="124" priority="73" stopIfTrue="1" operator="equal">
      <formula>"þ"</formula>
    </cfRule>
  </conditionalFormatting>
  <conditionalFormatting sqref="G14">
    <cfRule type="cellIs" dxfId="123" priority="72" stopIfTrue="1" operator="equal">
      <formula>"þ"</formula>
    </cfRule>
  </conditionalFormatting>
  <conditionalFormatting sqref="G14">
    <cfRule type="cellIs" dxfId="122" priority="71" stopIfTrue="1" operator="equal">
      <formula>"þ"</formula>
    </cfRule>
  </conditionalFormatting>
  <conditionalFormatting sqref="G14">
    <cfRule type="cellIs" dxfId="121" priority="70" stopIfTrue="1" operator="equal">
      <formula>"þ"</formula>
    </cfRule>
  </conditionalFormatting>
  <conditionalFormatting sqref="G14">
    <cfRule type="cellIs" dxfId="120" priority="69" stopIfTrue="1" operator="equal">
      <formula>"þ"</formula>
    </cfRule>
  </conditionalFormatting>
  <conditionalFormatting sqref="G14">
    <cfRule type="cellIs" dxfId="119" priority="68" stopIfTrue="1" operator="equal">
      <formula>"þ"</formula>
    </cfRule>
  </conditionalFormatting>
  <conditionalFormatting sqref="G14">
    <cfRule type="cellIs" dxfId="118" priority="67" stopIfTrue="1" operator="equal">
      <formula>"þ"</formula>
    </cfRule>
  </conditionalFormatting>
  <conditionalFormatting sqref="G14">
    <cfRule type="cellIs" dxfId="117" priority="66" stopIfTrue="1" operator="equal">
      <formula>"þ"</formula>
    </cfRule>
  </conditionalFormatting>
  <conditionalFormatting sqref="G14">
    <cfRule type="cellIs" dxfId="116" priority="65" stopIfTrue="1" operator="equal">
      <formula>"þ"</formula>
    </cfRule>
  </conditionalFormatting>
  <conditionalFormatting sqref="G14">
    <cfRule type="cellIs" dxfId="115" priority="64" stopIfTrue="1" operator="equal">
      <formula>"þ"</formula>
    </cfRule>
  </conditionalFormatting>
  <conditionalFormatting sqref="G14">
    <cfRule type="cellIs" dxfId="114" priority="63" stopIfTrue="1" operator="equal">
      <formula>"þ"</formula>
    </cfRule>
  </conditionalFormatting>
  <conditionalFormatting sqref="G14">
    <cfRule type="cellIs" dxfId="113" priority="62" stopIfTrue="1" operator="equal">
      <formula>"þ"</formula>
    </cfRule>
  </conditionalFormatting>
  <conditionalFormatting sqref="G14">
    <cfRule type="cellIs" dxfId="112" priority="61" stopIfTrue="1" operator="equal">
      <formula>"þ"</formula>
    </cfRule>
  </conditionalFormatting>
  <conditionalFormatting sqref="G14">
    <cfRule type="cellIs" dxfId="111" priority="60" stopIfTrue="1" operator="equal">
      <formula>"þ"</formula>
    </cfRule>
  </conditionalFormatting>
  <conditionalFormatting sqref="G14">
    <cfRule type="cellIs" dxfId="110" priority="59" stopIfTrue="1" operator="equal">
      <formula>"þ"</formula>
    </cfRule>
  </conditionalFormatting>
  <conditionalFormatting sqref="G14">
    <cfRule type="cellIs" dxfId="109" priority="58" stopIfTrue="1" operator="equal">
      <formula>"þ"</formula>
    </cfRule>
  </conditionalFormatting>
  <conditionalFormatting sqref="G14">
    <cfRule type="cellIs" dxfId="108" priority="57" stopIfTrue="1" operator="equal">
      <formula>"þ"</formula>
    </cfRule>
  </conditionalFormatting>
  <conditionalFormatting sqref="G14">
    <cfRule type="cellIs" dxfId="107" priority="56" stopIfTrue="1" operator="equal">
      <formula>"þ"</formula>
    </cfRule>
  </conditionalFormatting>
  <conditionalFormatting sqref="G14">
    <cfRule type="cellIs" dxfId="106" priority="55" stopIfTrue="1" operator="equal">
      <formula>"þ"</formula>
    </cfRule>
  </conditionalFormatting>
  <conditionalFormatting sqref="G14">
    <cfRule type="cellIs" dxfId="105" priority="54" stopIfTrue="1" operator="equal">
      <formula>"þ"</formula>
    </cfRule>
  </conditionalFormatting>
  <conditionalFormatting sqref="L14">
    <cfRule type="cellIs" dxfId="104" priority="53" stopIfTrue="1" operator="equal">
      <formula>"þ"</formula>
    </cfRule>
  </conditionalFormatting>
  <conditionalFormatting sqref="L14">
    <cfRule type="cellIs" dxfId="103" priority="52" stopIfTrue="1" operator="equal">
      <formula>"þ"</formula>
    </cfRule>
  </conditionalFormatting>
  <conditionalFormatting sqref="F15">
    <cfRule type="cellIs" dxfId="102" priority="51" stopIfTrue="1" operator="equal">
      <formula>"þ"</formula>
    </cfRule>
  </conditionalFormatting>
  <conditionalFormatting sqref="F15">
    <cfRule type="cellIs" dxfId="101" priority="50" stopIfTrue="1" operator="equal">
      <formula>"þ"</formula>
    </cfRule>
  </conditionalFormatting>
  <conditionalFormatting sqref="E15">
    <cfRule type="cellIs" dxfId="100" priority="49" stopIfTrue="1" operator="equal">
      <formula>"þ"</formula>
    </cfRule>
  </conditionalFormatting>
  <conditionalFormatting sqref="E15">
    <cfRule type="cellIs" dxfId="99" priority="48" stopIfTrue="1" operator="equal">
      <formula>"þ"</formula>
    </cfRule>
  </conditionalFormatting>
  <conditionalFormatting sqref="L15">
    <cfRule type="cellIs" dxfId="98" priority="47" stopIfTrue="1" operator="equal">
      <formula>"þ"</formula>
    </cfRule>
  </conditionalFormatting>
  <conditionalFormatting sqref="L15">
    <cfRule type="cellIs" dxfId="97" priority="46" stopIfTrue="1" operator="equal">
      <formula>"þ"</formula>
    </cfRule>
  </conditionalFormatting>
  <conditionalFormatting sqref="L16">
    <cfRule type="cellIs" dxfId="96" priority="45" stopIfTrue="1" operator="equal">
      <formula>"þ"</formula>
    </cfRule>
  </conditionalFormatting>
  <conditionalFormatting sqref="L16">
    <cfRule type="cellIs" dxfId="95" priority="44" stopIfTrue="1" operator="equal">
      <formula>"þ"</formula>
    </cfRule>
  </conditionalFormatting>
  <conditionalFormatting sqref="G17">
    <cfRule type="cellIs" dxfId="94" priority="43" stopIfTrue="1" operator="equal">
      <formula>"þ"</formula>
    </cfRule>
  </conditionalFormatting>
  <conditionalFormatting sqref="G17">
    <cfRule type="cellIs" dxfId="93" priority="42" stopIfTrue="1" operator="equal">
      <formula>"þ"</formula>
    </cfRule>
  </conditionalFormatting>
  <conditionalFormatting sqref="L17">
    <cfRule type="cellIs" dxfId="92" priority="41" stopIfTrue="1" operator="equal">
      <formula>"þ"</formula>
    </cfRule>
  </conditionalFormatting>
  <conditionalFormatting sqref="L17">
    <cfRule type="cellIs" dxfId="91" priority="40" stopIfTrue="1" operator="equal">
      <formula>"þ"</formula>
    </cfRule>
  </conditionalFormatting>
  <conditionalFormatting sqref="L12">
    <cfRule type="cellIs" dxfId="90" priority="39" stopIfTrue="1" operator="equal">
      <formula>"þ"</formula>
    </cfRule>
  </conditionalFormatting>
  <conditionalFormatting sqref="L12">
    <cfRule type="cellIs" dxfId="89" priority="38" stopIfTrue="1" operator="equal">
      <formula>"þ"</formula>
    </cfRule>
  </conditionalFormatting>
  <conditionalFormatting sqref="L10">
    <cfRule type="cellIs" dxfId="88" priority="37" stopIfTrue="1" operator="equal">
      <formula>"þ"</formula>
    </cfRule>
  </conditionalFormatting>
  <conditionalFormatting sqref="L10">
    <cfRule type="cellIs" dxfId="87" priority="36" stopIfTrue="1" operator="equal">
      <formula>"þ"</formula>
    </cfRule>
  </conditionalFormatting>
  <conditionalFormatting sqref="F11">
    <cfRule type="cellIs" dxfId="86" priority="35" stopIfTrue="1" operator="equal">
      <formula>"þ"</formula>
    </cfRule>
  </conditionalFormatting>
  <conditionalFormatting sqref="F11">
    <cfRule type="cellIs" dxfId="85" priority="34" stopIfTrue="1" operator="equal">
      <formula>"þ"</formula>
    </cfRule>
  </conditionalFormatting>
  <conditionalFormatting sqref="F11">
    <cfRule type="cellIs" dxfId="84" priority="33" stopIfTrue="1" operator="equal">
      <formula>"þ"</formula>
    </cfRule>
  </conditionalFormatting>
  <conditionalFormatting sqref="F11">
    <cfRule type="cellIs" dxfId="83" priority="32" stopIfTrue="1" operator="equal">
      <formula>"þ"</formula>
    </cfRule>
  </conditionalFormatting>
  <conditionalFormatting sqref="F11">
    <cfRule type="cellIs" dxfId="82" priority="31" stopIfTrue="1" operator="equal">
      <formula>"þ"</formula>
    </cfRule>
  </conditionalFormatting>
  <conditionalFormatting sqref="F11">
    <cfRule type="cellIs" dxfId="81" priority="30" stopIfTrue="1" operator="equal">
      <formula>"þ"</formula>
    </cfRule>
  </conditionalFormatting>
  <conditionalFormatting sqref="F11">
    <cfRule type="cellIs" dxfId="80" priority="29" stopIfTrue="1" operator="equal">
      <formula>"þ"</formula>
    </cfRule>
  </conditionalFormatting>
  <conditionalFormatting sqref="F11">
    <cfRule type="cellIs" dxfId="79" priority="28" stopIfTrue="1" operator="equal">
      <formula>"þ"</formula>
    </cfRule>
  </conditionalFormatting>
  <conditionalFormatting sqref="G11">
    <cfRule type="cellIs" dxfId="78" priority="27" stopIfTrue="1" operator="equal">
      <formula>"þ"</formula>
    </cfRule>
  </conditionalFormatting>
  <conditionalFormatting sqref="G11">
    <cfRule type="cellIs" dxfId="77" priority="26" stopIfTrue="1" operator="equal">
      <formula>"þ"</formula>
    </cfRule>
  </conditionalFormatting>
  <conditionalFormatting sqref="L11">
    <cfRule type="cellIs" dxfId="76" priority="25" stopIfTrue="1" operator="equal">
      <formula>"þ"</formula>
    </cfRule>
  </conditionalFormatting>
  <conditionalFormatting sqref="L11">
    <cfRule type="cellIs" dxfId="75" priority="24" stopIfTrue="1" operator="equal">
      <formula>"þ"</formula>
    </cfRule>
  </conditionalFormatting>
  <conditionalFormatting sqref="F9">
    <cfRule type="cellIs" dxfId="74" priority="23" stopIfTrue="1" operator="equal">
      <formula>"þ"</formula>
    </cfRule>
  </conditionalFormatting>
  <conditionalFormatting sqref="F9">
    <cfRule type="cellIs" dxfId="73" priority="22" stopIfTrue="1" operator="equal">
      <formula>"þ"</formula>
    </cfRule>
  </conditionalFormatting>
  <conditionalFormatting sqref="L13">
    <cfRule type="cellIs" dxfId="72" priority="21" stopIfTrue="1" operator="equal">
      <formula>"þ"</formula>
    </cfRule>
  </conditionalFormatting>
  <conditionalFormatting sqref="L13">
    <cfRule type="cellIs" dxfId="71" priority="20" stopIfTrue="1" operator="equal">
      <formula>"þ"</formula>
    </cfRule>
  </conditionalFormatting>
  <conditionalFormatting sqref="M18">
    <cfRule type="cellIs" dxfId="70" priority="19" stopIfTrue="1" operator="equal">
      <formula>"þ"</formula>
    </cfRule>
  </conditionalFormatting>
  <conditionalFormatting sqref="M18">
    <cfRule type="cellIs" dxfId="69" priority="18" stopIfTrue="1" operator="equal">
      <formula>"þ"</formula>
    </cfRule>
  </conditionalFormatting>
  <conditionalFormatting sqref="K18">
    <cfRule type="cellIs" dxfId="68" priority="17" operator="lessThan">
      <formula>$P$1</formula>
    </cfRule>
  </conditionalFormatting>
  <conditionalFormatting sqref="H18">
    <cfRule type="cellIs" dxfId="67" priority="16" stopIfTrue="1" operator="equal">
      <formula>"þ"</formula>
    </cfRule>
  </conditionalFormatting>
  <conditionalFormatting sqref="H18">
    <cfRule type="cellIs" dxfId="66" priority="15" stopIfTrue="1" operator="equal">
      <formula>"þ"</formula>
    </cfRule>
  </conditionalFormatting>
  <conditionalFormatting sqref="L18">
    <cfRule type="cellIs" dxfId="65" priority="8" stopIfTrue="1" operator="equal">
      <formula>"þ"</formula>
    </cfRule>
  </conditionalFormatting>
  <conditionalFormatting sqref="L18">
    <cfRule type="cellIs" dxfId="64" priority="7" stopIfTrue="1" operator="equal">
      <formula>"þ"</formula>
    </cfRule>
  </conditionalFormatting>
  <conditionalFormatting sqref="F18">
    <cfRule type="cellIs" dxfId="63" priority="6" stopIfTrue="1" operator="equal">
      <formula>"þ"</formula>
    </cfRule>
  </conditionalFormatting>
  <conditionalFormatting sqref="F18">
    <cfRule type="cellIs" dxfId="62" priority="5" stopIfTrue="1" operator="equal">
      <formula>"þ"</formula>
    </cfRule>
  </conditionalFormatting>
  <conditionalFormatting sqref="E18">
    <cfRule type="cellIs" dxfId="61" priority="4" stopIfTrue="1" operator="equal">
      <formula>"þ"</formula>
    </cfRule>
  </conditionalFormatting>
  <conditionalFormatting sqref="E18">
    <cfRule type="cellIs" dxfId="60" priority="3" stopIfTrue="1" operator="equal">
      <formula>"þ"</formula>
    </cfRule>
  </conditionalFormatting>
  <conditionalFormatting sqref="G18">
    <cfRule type="cellIs" dxfId="59" priority="2" stopIfTrue="1" operator="equal">
      <formula>"þ"</formula>
    </cfRule>
  </conditionalFormatting>
  <conditionalFormatting sqref="G18">
    <cfRule type="cellIs" dxfId="58" priority="1" stopIfTrue="1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6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2.796875" style="48" bestFit="1" customWidth="1"/>
    <col min="2" max="2" width="11.5" style="48" bestFit="1" customWidth="1"/>
    <col min="3" max="3" width="24.59765625" style="48" bestFit="1" customWidth="1"/>
    <col min="4" max="4" width="7.296875" style="48" bestFit="1" customWidth="1"/>
    <col min="5" max="5" width="4.8984375" style="48" bestFit="1" customWidth="1"/>
    <col min="6" max="6" width="5.796875" style="48" bestFit="1" customWidth="1"/>
    <col min="7" max="7" width="5.796875" style="48" customWidth="1"/>
    <col min="8" max="8" width="3.8984375" style="48" bestFit="1" customWidth="1"/>
    <col min="9" max="9" width="7.09765625" style="48" bestFit="1" customWidth="1"/>
    <col min="10" max="10" width="5.69921875" style="48" bestFit="1" customWidth="1"/>
    <col min="11" max="11" width="4.296875" style="48" bestFit="1" customWidth="1"/>
    <col min="12" max="12" width="5.3984375" style="48" bestFit="1" customWidth="1"/>
    <col min="13" max="13" width="4.296875" style="48" bestFit="1" customWidth="1"/>
    <col min="14" max="14" width="6.69921875" style="48" bestFit="1" customWidth="1"/>
    <col min="15" max="15" width="43.69921875" style="43" customWidth="1"/>
    <col min="16" max="16384" width="8.796875" style="43"/>
  </cols>
  <sheetData>
    <row r="1" spans="1:15" ht="31.8" thickBot="1" x14ac:dyDescent="0.35">
      <c r="A1" s="177" t="s">
        <v>0</v>
      </c>
      <c r="B1" s="178" t="s">
        <v>35</v>
      </c>
      <c r="C1" s="178" t="s">
        <v>36</v>
      </c>
      <c r="D1" s="128" t="s">
        <v>92</v>
      </c>
      <c r="E1" s="130" t="s">
        <v>37</v>
      </c>
      <c r="F1" s="129" t="s">
        <v>91</v>
      </c>
      <c r="G1" s="128" t="s">
        <v>90</v>
      </c>
      <c r="H1" s="127" t="s">
        <v>38</v>
      </c>
      <c r="I1" s="127" t="s">
        <v>39</v>
      </c>
      <c r="J1" s="127" t="s">
        <v>89</v>
      </c>
      <c r="K1" s="126" t="s">
        <v>3</v>
      </c>
      <c r="L1" s="127" t="s">
        <v>26</v>
      </c>
      <c r="M1" s="125" t="s">
        <v>86</v>
      </c>
      <c r="N1" s="127" t="s">
        <v>85</v>
      </c>
      <c r="O1" s="124" t="s">
        <v>88</v>
      </c>
    </row>
    <row r="2" spans="1:15" x14ac:dyDescent="0.3">
      <c r="A2" s="173" t="s">
        <v>141</v>
      </c>
      <c r="B2" s="44"/>
      <c r="C2" s="44"/>
      <c r="D2" s="123" t="s">
        <v>82</v>
      </c>
      <c r="E2" s="122"/>
      <c r="F2" s="171"/>
      <c r="G2" s="121"/>
      <c r="H2" s="44">
        <v>0</v>
      </c>
      <c r="I2" s="44">
        <v>0</v>
      </c>
      <c r="J2" s="44">
        <f t="shared" ref="J2:J4" si="0">IF(D2="þ",SUM(E2,G2:I2),SUM(E2,F2,H2,I2))</f>
        <v>0</v>
      </c>
      <c r="K2" s="45">
        <f t="shared" ref="K2:K4" ca="1" si="1">RANDBETWEEN(1,20)</f>
        <v>1</v>
      </c>
      <c r="L2" s="44">
        <f t="shared" ref="L2:L4" ca="1" si="2">SUM(J2:K2)</f>
        <v>1</v>
      </c>
      <c r="M2" s="67">
        <v>18</v>
      </c>
      <c r="N2" s="70" t="str">
        <f t="shared" ref="N2:N4" ca="1" si="3">IF(K2&gt;(M2-1),"þ","ý")</f>
        <v>ý</v>
      </c>
      <c r="O2" s="216" t="s">
        <v>169</v>
      </c>
    </row>
    <row r="3" spans="1:15" x14ac:dyDescent="0.3">
      <c r="A3" s="173" t="s">
        <v>141</v>
      </c>
      <c r="B3" s="44"/>
      <c r="C3" s="44"/>
      <c r="D3" s="123" t="s">
        <v>82</v>
      </c>
      <c r="E3" s="122"/>
      <c r="F3" s="171"/>
      <c r="G3" s="121"/>
      <c r="H3" s="44">
        <v>0</v>
      </c>
      <c r="I3" s="44">
        <v>0</v>
      </c>
      <c r="J3" s="44">
        <f t="shared" si="0"/>
        <v>0</v>
      </c>
      <c r="K3" s="45">
        <f t="shared" ca="1" si="1"/>
        <v>15</v>
      </c>
      <c r="L3" s="44">
        <f t="shared" ca="1" si="2"/>
        <v>15</v>
      </c>
      <c r="M3" s="67">
        <v>18</v>
      </c>
      <c r="N3" s="70" t="str">
        <f t="shared" ca="1" si="3"/>
        <v>ý</v>
      </c>
      <c r="O3" s="216" t="s">
        <v>168</v>
      </c>
    </row>
    <row r="4" spans="1:15" x14ac:dyDescent="0.3">
      <c r="A4" s="174" t="s">
        <v>141</v>
      </c>
      <c r="B4" s="46" t="s">
        <v>111</v>
      </c>
      <c r="C4" s="46" t="s">
        <v>111</v>
      </c>
      <c r="D4" s="120" t="s">
        <v>82</v>
      </c>
      <c r="E4" s="119"/>
      <c r="F4" s="167"/>
      <c r="G4" s="118"/>
      <c r="H4" s="46">
        <v>0</v>
      </c>
      <c r="I4" s="46">
        <v>0</v>
      </c>
      <c r="J4" s="46">
        <f t="shared" si="0"/>
        <v>0</v>
      </c>
      <c r="K4" s="47">
        <f t="shared" ca="1" si="1"/>
        <v>19</v>
      </c>
      <c r="L4" s="46">
        <f t="shared" ca="1" si="2"/>
        <v>19</v>
      </c>
      <c r="M4" s="68">
        <v>18</v>
      </c>
      <c r="N4" s="69" t="str">
        <f t="shared" ca="1" si="3"/>
        <v>þ</v>
      </c>
      <c r="O4" s="217"/>
    </row>
    <row r="5" spans="1:15" x14ac:dyDescent="0.3">
      <c r="A5" s="173" t="s">
        <v>146</v>
      </c>
      <c r="B5" s="44" t="s">
        <v>160</v>
      </c>
      <c r="C5" s="44" t="s">
        <v>166</v>
      </c>
      <c r="D5" s="123" t="s">
        <v>82</v>
      </c>
      <c r="E5" s="122">
        <v>4</v>
      </c>
      <c r="F5" s="171">
        <v>2</v>
      </c>
      <c r="G5" s="121">
        <v>3</v>
      </c>
      <c r="H5" s="44">
        <v>0</v>
      </c>
      <c r="I5" s="44">
        <v>0</v>
      </c>
      <c r="J5" s="44">
        <f t="shared" ref="J5:J6" si="4">IF(D5="þ",SUM(E5,G5:I5),SUM(E5,F5,H5,I5))</f>
        <v>6</v>
      </c>
      <c r="K5" s="45">
        <f t="shared" ref="K5:K26" ca="1" si="5">RANDBETWEEN(1,20)</f>
        <v>8</v>
      </c>
      <c r="L5" s="44">
        <f t="shared" ref="L5:L6" ca="1" si="6">SUM(J5:K5)</f>
        <v>14</v>
      </c>
      <c r="M5" s="67">
        <v>18</v>
      </c>
      <c r="N5" s="70" t="str">
        <f t="shared" ref="N5:N6" ca="1" si="7">IF(K5&gt;(M5-1),"þ","ý")</f>
        <v>ý</v>
      </c>
      <c r="O5" s="44" t="s">
        <v>167</v>
      </c>
    </row>
    <row r="6" spans="1:15" x14ac:dyDescent="0.3">
      <c r="A6" s="173" t="s">
        <v>146</v>
      </c>
      <c r="B6" s="44" t="s">
        <v>161</v>
      </c>
      <c r="C6" s="44" t="s">
        <v>166</v>
      </c>
      <c r="D6" s="123" t="s">
        <v>82</v>
      </c>
      <c r="E6" s="122">
        <v>4</v>
      </c>
      <c r="F6" s="171">
        <v>2</v>
      </c>
      <c r="G6" s="121">
        <v>3</v>
      </c>
      <c r="H6" s="44">
        <v>0</v>
      </c>
      <c r="I6" s="44">
        <v>0</v>
      </c>
      <c r="J6" s="44">
        <f t="shared" si="4"/>
        <v>6</v>
      </c>
      <c r="K6" s="45">
        <f t="shared" ca="1" si="5"/>
        <v>17</v>
      </c>
      <c r="L6" s="44">
        <f t="shared" ca="1" si="6"/>
        <v>23</v>
      </c>
      <c r="M6" s="67">
        <v>18</v>
      </c>
      <c r="N6" s="70" t="str">
        <f t="shared" ca="1" si="7"/>
        <v>ý</v>
      </c>
      <c r="O6" s="44" t="s">
        <v>167</v>
      </c>
    </row>
    <row r="7" spans="1:15" x14ac:dyDescent="0.3">
      <c r="A7" s="173" t="s">
        <v>146</v>
      </c>
      <c r="B7" s="44" t="s">
        <v>160</v>
      </c>
      <c r="C7" s="44" t="s">
        <v>166</v>
      </c>
      <c r="D7" s="123" t="s">
        <v>82</v>
      </c>
      <c r="E7" s="122">
        <v>4</v>
      </c>
      <c r="F7" s="171">
        <v>2</v>
      </c>
      <c r="G7" s="121">
        <v>3</v>
      </c>
      <c r="H7" s="44">
        <v>0</v>
      </c>
      <c r="I7" s="44">
        <v>0</v>
      </c>
      <c r="J7" s="44">
        <f t="shared" ref="J7:J8" si="8">IF(D7="þ",SUM(E7,G7:I7),SUM(E7,F7,H7,I7))</f>
        <v>6</v>
      </c>
      <c r="K7" s="45">
        <f t="shared" ca="1" si="5"/>
        <v>2</v>
      </c>
      <c r="L7" s="44">
        <f t="shared" ref="L7:L8" ca="1" si="9">SUM(J7:K7)</f>
        <v>8</v>
      </c>
      <c r="M7" s="67">
        <v>18</v>
      </c>
      <c r="N7" s="70" t="str">
        <f t="shared" ref="N7:N8" ca="1" si="10">IF(K7&gt;(M7-1),"þ","ý")</f>
        <v>ý</v>
      </c>
      <c r="O7" s="44" t="s">
        <v>167</v>
      </c>
    </row>
    <row r="8" spans="1:15" x14ac:dyDescent="0.3">
      <c r="A8" s="173" t="s">
        <v>146</v>
      </c>
      <c r="B8" s="44" t="s">
        <v>161</v>
      </c>
      <c r="C8" s="44" t="s">
        <v>166</v>
      </c>
      <c r="D8" s="123" t="s">
        <v>82</v>
      </c>
      <c r="E8" s="122">
        <v>4</v>
      </c>
      <c r="F8" s="171">
        <v>2</v>
      </c>
      <c r="G8" s="121">
        <v>3</v>
      </c>
      <c r="H8" s="44">
        <v>0</v>
      </c>
      <c r="I8" s="44">
        <v>0</v>
      </c>
      <c r="J8" s="44">
        <f t="shared" si="8"/>
        <v>6</v>
      </c>
      <c r="K8" s="45">
        <f t="shared" ca="1" si="5"/>
        <v>1</v>
      </c>
      <c r="L8" s="44">
        <f t="shared" ca="1" si="9"/>
        <v>7</v>
      </c>
      <c r="M8" s="67">
        <v>18</v>
      </c>
      <c r="N8" s="70" t="str">
        <f t="shared" ca="1" si="10"/>
        <v>ý</v>
      </c>
      <c r="O8" s="44" t="s">
        <v>167</v>
      </c>
    </row>
    <row r="9" spans="1:15" x14ac:dyDescent="0.3">
      <c r="A9" s="173" t="s">
        <v>146</v>
      </c>
      <c r="B9" s="44" t="s">
        <v>170</v>
      </c>
      <c r="C9" s="44" t="s">
        <v>171</v>
      </c>
      <c r="D9" s="123" t="s">
        <v>82</v>
      </c>
      <c r="E9" s="122">
        <v>4</v>
      </c>
      <c r="F9" s="171">
        <v>2</v>
      </c>
      <c r="G9" s="121">
        <v>3</v>
      </c>
      <c r="H9" s="44">
        <v>0</v>
      </c>
      <c r="I9" s="44">
        <v>0</v>
      </c>
      <c r="J9" s="44">
        <f t="shared" ref="J9" si="11">IF(D9="þ",SUM(E9,G9:I9),SUM(E9,F9,H9,I9))</f>
        <v>6</v>
      </c>
      <c r="K9" s="45">
        <f t="shared" ca="1" si="5"/>
        <v>9</v>
      </c>
      <c r="L9" s="44">
        <f t="shared" ref="L9" ca="1" si="12">SUM(J9:K9)</f>
        <v>15</v>
      </c>
      <c r="M9" s="67">
        <v>18</v>
      </c>
      <c r="N9" s="70" t="str">
        <f t="shared" ref="N9" ca="1" si="13">IF(K9&gt;(M9-1),"þ","ý")</f>
        <v>ý</v>
      </c>
      <c r="O9" s="44"/>
    </row>
    <row r="10" spans="1:15" x14ac:dyDescent="0.3">
      <c r="A10" s="174" t="s">
        <v>146</v>
      </c>
      <c r="B10" s="46" t="s">
        <v>111</v>
      </c>
      <c r="C10" s="46" t="s">
        <v>111</v>
      </c>
      <c r="D10" s="120" t="s">
        <v>82</v>
      </c>
      <c r="E10" s="119">
        <v>4</v>
      </c>
      <c r="F10" s="167">
        <v>4</v>
      </c>
      <c r="G10" s="118">
        <v>3</v>
      </c>
      <c r="H10" s="46">
        <v>0</v>
      </c>
      <c r="I10" s="46">
        <v>0</v>
      </c>
      <c r="J10" s="46">
        <f t="shared" ref="J10:J12" si="14">IF(D10="þ",SUM(E10,G10:I10),SUM(E10,F10,H10,I10))</f>
        <v>8</v>
      </c>
      <c r="K10" s="47">
        <f t="shared" ca="1" si="5"/>
        <v>3</v>
      </c>
      <c r="L10" s="46">
        <f t="shared" ref="L10:L12" ca="1" si="15">SUM(J10:K10)</f>
        <v>11</v>
      </c>
      <c r="M10" s="68">
        <v>18</v>
      </c>
      <c r="N10" s="69" t="str">
        <f t="shared" ref="N10:N12" ca="1" si="16">IF(K10&gt;(M10-1),"þ","ý")</f>
        <v>ý</v>
      </c>
      <c r="O10" s="46" t="s">
        <v>167</v>
      </c>
    </row>
    <row r="11" spans="1:15" x14ac:dyDescent="0.3">
      <c r="A11" s="173" t="s">
        <v>147</v>
      </c>
      <c r="B11" s="44" t="s">
        <v>160</v>
      </c>
      <c r="C11" s="44" t="s">
        <v>165</v>
      </c>
      <c r="D11" s="123" t="s">
        <v>82</v>
      </c>
      <c r="E11" s="122">
        <v>5</v>
      </c>
      <c r="F11" s="171">
        <v>4</v>
      </c>
      <c r="G11" s="121">
        <v>2</v>
      </c>
      <c r="H11" s="44">
        <v>0</v>
      </c>
      <c r="I11" s="44">
        <v>0</v>
      </c>
      <c r="J11" s="44">
        <f t="shared" si="14"/>
        <v>9</v>
      </c>
      <c r="K11" s="45">
        <f t="shared" ca="1" si="5"/>
        <v>20</v>
      </c>
      <c r="L11" s="44">
        <f t="shared" ca="1" si="15"/>
        <v>29</v>
      </c>
      <c r="M11" s="67">
        <v>19</v>
      </c>
      <c r="N11" s="70" t="str">
        <f t="shared" ca="1" si="16"/>
        <v>þ</v>
      </c>
      <c r="O11" s="44" t="s">
        <v>167</v>
      </c>
    </row>
    <row r="12" spans="1:15" x14ac:dyDescent="0.3">
      <c r="A12" s="173" t="s">
        <v>147</v>
      </c>
      <c r="B12" s="44" t="s">
        <v>161</v>
      </c>
      <c r="C12" s="44" t="s">
        <v>165</v>
      </c>
      <c r="D12" s="123" t="s">
        <v>82</v>
      </c>
      <c r="E12" s="122">
        <v>5</v>
      </c>
      <c r="F12" s="171">
        <v>4</v>
      </c>
      <c r="G12" s="121">
        <v>2</v>
      </c>
      <c r="H12" s="44">
        <v>0</v>
      </c>
      <c r="I12" s="44">
        <v>0</v>
      </c>
      <c r="J12" s="44">
        <f t="shared" si="14"/>
        <v>9</v>
      </c>
      <c r="K12" s="45">
        <f t="shared" ca="1" si="5"/>
        <v>9</v>
      </c>
      <c r="L12" s="44">
        <f t="shared" ca="1" si="15"/>
        <v>18</v>
      </c>
      <c r="M12" s="67">
        <v>19</v>
      </c>
      <c r="N12" s="70" t="str">
        <f t="shared" ca="1" si="16"/>
        <v>ý</v>
      </c>
      <c r="O12" s="44" t="s">
        <v>167</v>
      </c>
    </row>
    <row r="13" spans="1:15" x14ac:dyDescent="0.3">
      <c r="A13" s="173" t="s">
        <v>147</v>
      </c>
      <c r="B13" s="44" t="s">
        <v>170</v>
      </c>
      <c r="C13" s="44" t="s">
        <v>171</v>
      </c>
      <c r="D13" s="123" t="s">
        <v>82</v>
      </c>
      <c r="E13" s="122">
        <v>5</v>
      </c>
      <c r="F13" s="171">
        <v>4</v>
      </c>
      <c r="G13" s="121">
        <v>2</v>
      </c>
      <c r="H13" s="44">
        <v>0</v>
      </c>
      <c r="I13" s="44">
        <v>0</v>
      </c>
      <c r="J13" s="44">
        <f t="shared" ref="J13" si="17">IF(D13="þ",SUM(E13,G13:I13),SUM(E13,F13,H13,I13))</f>
        <v>9</v>
      </c>
      <c r="K13" s="45">
        <f t="shared" ca="1" si="5"/>
        <v>12</v>
      </c>
      <c r="L13" s="44">
        <f t="shared" ref="L13" ca="1" si="18">SUM(J13:K13)</f>
        <v>21</v>
      </c>
      <c r="M13" s="67">
        <v>19</v>
      </c>
      <c r="N13" s="70" t="str">
        <f t="shared" ref="N13" ca="1" si="19">IF(K13&gt;(M13-1),"þ","ý")</f>
        <v>ý</v>
      </c>
      <c r="O13" s="44"/>
    </row>
    <row r="14" spans="1:15" x14ac:dyDescent="0.3">
      <c r="A14" s="174" t="s">
        <v>147</v>
      </c>
      <c r="B14" s="46" t="s">
        <v>111</v>
      </c>
      <c r="C14" s="46" t="s">
        <v>111</v>
      </c>
      <c r="D14" s="120" t="s">
        <v>82</v>
      </c>
      <c r="E14" s="119">
        <v>5</v>
      </c>
      <c r="F14" s="167">
        <v>7</v>
      </c>
      <c r="G14" s="118">
        <v>2</v>
      </c>
      <c r="H14" s="46">
        <v>0</v>
      </c>
      <c r="I14" s="46">
        <v>0</v>
      </c>
      <c r="J14" s="46">
        <f t="shared" ref="J14:J16" si="20">IF(D14="þ",SUM(E14,G14:I14),SUM(E14,F14,H14,I14))</f>
        <v>12</v>
      </c>
      <c r="K14" s="47">
        <f t="shared" ca="1" si="5"/>
        <v>16</v>
      </c>
      <c r="L14" s="46">
        <f t="shared" ref="L14:L16" ca="1" si="21">SUM(J14:K14)</f>
        <v>28</v>
      </c>
      <c r="M14" s="68">
        <v>19</v>
      </c>
      <c r="N14" s="69" t="str">
        <f t="shared" ref="N14:N16" ca="1" si="22">IF(K14&gt;(M14-1),"þ","ý")</f>
        <v>ý</v>
      </c>
      <c r="O14" s="46"/>
    </row>
    <row r="15" spans="1:15" x14ac:dyDescent="0.3">
      <c r="A15" s="173" t="s">
        <v>145</v>
      </c>
      <c r="B15" s="44" t="s">
        <v>160</v>
      </c>
      <c r="C15" s="44" t="s">
        <v>162</v>
      </c>
      <c r="D15" s="123" t="s">
        <v>82</v>
      </c>
      <c r="E15" s="122">
        <v>6</v>
      </c>
      <c r="F15" s="171">
        <v>6</v>
      </c>
      <c r="G15" s="121">
        <v>1</v>
      </c>
      <c r="H15" s="44">
        <v>0</v>
      </c>
      <c r="I15" s="44">
        <v>0</v>
      </c>
      <c r="J15" s="44">
        <f t="shared" si="20"/>
        <v>12</v>
      </c>
      <c r="K15" s="45">
        <f t="shared" ca="1" si="5"/>
        <v>2</v>
      </c>
      <c r="L15" s="44">
        <f t="shared" ca="1" si="21"/>
        <v>14</v>
      </c>
      <c r="M15" s="67">
        <v>20</v>
      </c>
      <c r="N15" s="70" t="str">
        <f t="shared" ca="1" si="22"/>
        <v>ý</v>
      </c>
      <c r="O15" s="44" t="s">
        <v>167</v>
      </c>
    </row>
    <row r="16" spans="1:15" x14ac:dyDescent="0.3">
      <c r="A16" s="173" t="s">
        <v>145</v>
      </c>
      <c r="B16" s="44" t="s">
        <v>161</v>
      </c>
      <c r="C16" s="44" t="s">
        <v>162</v>
      </c>
      <c r="D16" s="123" t="s">
        <v>82</v>
      </c>
      <c r="E16" s="122">
        <v>6</v>
      </c>
      <c r="F16" s="171">
        <v>6</v>
      </c>
      <c r="G16" s="121">
        <v>1</v>
      </c>
      <c r="H16" s="44">
        <v>0</v>
      </c>
      <c r="I16" s="44">
        <v>0</v>
      </c>
      <c r="J16" s="44">
        <f t="shared" si="20"/>
        <v>12</v>
      </c>
      <c r="K16" s="45">
        <f t="shared" ca="1" si="5"/>
        <v>20</v>
      </c>
      <c r="L16" s="44">
        <f t="shared" ca="1" si="21"/>
        <v>32</v>
      </c>
      <c r="M16" s="67">
        <v>20</v>
      </c>
      <c r="N16" s="70" t="str">
        <f t="shared" ca="1" si="22"/>
        <v>þ</v>
      </c>
      <c r="O16" s="44" t="s">
        <v>167</v>
      </c>
    </row>
    <row r="17" spans="1:15" x14ac:dyDescent="0.3">
      <c r="A17" s="173" t="s">
        <v>145</v>
      </c>
      <c r="B17" s="44" t="s">
        <v>170</v>
      </c>
      <c r="C17" s="44" t="s">
        <v>171</v>
      </c>
      <c r="D17" s="123" t="s">
        <v>82</v>
      </c>
      <c r="E17" s="122">
        <v>6</v>
      </c>
      <c r="F17" s="171">
        <v>6</v>
      </c>
      <c r="G17" s="121">
        <v>1</v>
      </c>
      <c r="H17" s="44">
        <v>0</v>
      </c>
      <c r="I17" s="44">
        <v>0</v>
      </c>
      <c r="J17" s="44">
        <f t="shared" ref="J17" si="23">IF(D17="þ",SUM(E17,G17:I17),SUM(E17,F17,H17,I17))</f>
        <v>12</v>
      </c>
      <c r="K17" s="45">
        <f t="shared" ca="1" si="5"/>
        <v>16</v>
      </c>
      <c r="L17" s="44">
        <f t="shared" ref="L17" ca="1" si="24">SUM(J17:K17)</f>
        <v>28</v>
      </c>
      <c r="M17" s="67">
        <v>20</v>
      </c>
      <c r="N17" s="70" t="str">
        <f t="shared" ref="N17" ca="1" si="25">IF(K17&gt;(M17-1),"þ","ý")</f>
        <v>ý</v>
      </c>
      <c r="O17" s="44"/>
    </row>
    <row r="18" spans="1:15" x14ac:dyDescent="0.3">
      <c r="A18" s="174" t="s">
        <v>145</v>
      </c>
      <c r="B18" s="46" t="s">
        <v>111</v>
      </c>
      <c r="C18" s="46" t="s">
        <v>111</v>
      </c>
      <c r="D18" s="120" t="s">
        <v>82</v>
      </c>
      <c r="E18" s="119">
        <v>6</v>
      </c>
      <c r="F18" s="167">
        <v>11</v>
      </c>
      <c r="G18" s="118">
        <v>1</v>
      </c>
      <c r="H18" s="46">
        <v>0</v>
      </c>
      <c r="I18" s="46">
        <v>0</v>
      </c>
      <c r="J18" s="46">
        <f t="shared" ref="J18" si="26">IF(D18="þ",SUM(E18,G18:I18),SUM(E18,F18,H18,I18))</f>
        <v>17</v>
      </c>
      <c r="K18" s="47">
        <f t="shared" ca="1" si="5"/>
        <v>18</v>
      </c>
      <c r="L18" s="46">
        <f t="shared" ref="L18" ca="1" si="27">SUM(J18:K18)</f>
        <v>35</v>
      </c>
      <c r="M18" s="68">
        <v>20</v>
      </c>
      <c r="N18" s="69" t="str">
        <f t="shared" ref="N18" ca="1" si="28">IF(K18&gt;(M18-1),"þ","ý")</f>
        <v>ý</v>
      </c>
      <c r="O18" s="46"/>
    </row>
    <row r="19" spans="1:15" x14ac:dyDescent="0.3">
      <c r="A19" s="173" t="s">
        <v>144</v>
      </c>
      <c r="B19" s="44" t="s">
        <v>160</v>
      </c>
      <c r="C19" s="44" t="s">
        <v>163</v>
      </c>
      <c r="D19" s="123" t="s">
        <v>82</v>
      </c>
      <c r="E19" s="122">
        <v>8</v>
      </c>
      <c r="F19" s="171">
        <v>8</v>
      </c>
      <c r="G19" s="121">
        <v>0</v>
      </c>
      <c r="H19" s="44">
        <v>0</v>
      </c>
      <c r="I19" s="44">
        <v>0</v>
      </c>
      <c r="J19" s="44">
        <f t="shared" ref="J19:J20" si="29">IF(D19="þ",SUM(E19,G19:I19),SUM(E19,F19,H19,I19))</f>
        <v>16</v>
      </c>
      <c r="K19" s="45">
        <f t="shared" ca="1" si="5"/>
        <v>16</v>
      </c>
      <c r="L19" s="44">
        <f t="shared" ref="L19:L20" ca="1" si="30">SUM(J19:K19)</f>
        <v>32</v>
      </c>
      <c r="M19" s="67">
        <v>20</v>
      </c>
      <c r="N19" s="70" t="str">
        <f t="shared" ref="N19:N20" ca="1" si="31">IF(K19&gt;(M19-1),"þ","ý")</f>
        <v>ý</v>
      </c>
      <c r="O19" s="44" t="s">
        <v>167</v>
      </c>
    </row>
    <row r="20" spans="1:15" x14ac:dyDescent="0.3">
      <c r="A20" s="173" t="s">
        <v>144</v>
      </c>
      <c r="B20" s="44" t="s">
        <v>161</v>
      </c>
      <c r="C20" s="44" t="s">
        <v>163</v>
      </c>
      <c r="D20" s="123" t="s">
        <v>82</v>
      </c>
      <c r="E20" s="122">
        <v>8</v>
      </c>
      <c r="F20" s="171">
        <v>8</v>
      </c>
      <c r="G20" s="121">
        <v>0</v>
      </c>
      <c r="H20" s="44">
        <v>0</v>
      </c>
      <c r="I20" s="44">
        <v>0</v>
      </c>
      <c r="J20" s="44">
        <f t="shared" si="29"/>
        <v>16</v>
      </c>
      <c r="K20" s="45">
        <f t="shared" ca="1" si="5"/>
        <v>14</v>
      </c>
      <c r="L20" s="44">
        <f t="shared" ca="1" si="30"/>
        <v>30</v>
      </c>
      <c r="M20" s="67">
        <v>20</v>
      </c>
      <c r="N20" s="70" t="str">
        <f t="shared" ca="1" si="31"/>
        <v>ý</v>
      </c>
      <c r="O20" s="44" t="s">
        <v>167</v>
      </c>
    </row>
    <row r="21" spans="1:15" x14ac:dyDescent="0.3">
      <c r="A21" s="173" t="s">
        <v>144</v>
      </c>
      <c r="B21" s="44" t="s">
        <v>170</v>
      </c>
      <c r="C21" s="44" t="s">
        <v>171</v>
      </c>
      <c r="D21" s="123" t="s">
        <v>82</v>
      </c>
      <c r="E21" s="122">
        <v>8</v>
      </c>
      <c r="F21" s="171">
        <v>8</v>
      </c>
      <c r="G21" s="121">
        <v>0</v>
      </c>
      <c r="H21" s="44">
        <v>0</v>
      </c>
      <c r="I21" s="44">
        <v>0</v>
      </c>
      <c r="J21" s="44">
        <f t="shared" ref="J21" si="32">IF(D21="þ",SUM(E21,G21:I21),SUM(E21,F21,H21,I21))</f>
        <v>16</v>
      </c>
      <c r="K21" s="45">
        <f t="shared" ca="1" si="5"/>
        <v>7</v>
      </c>
      <c r="L21" s="44">
        <f t="shared" ref="L21" ca="1" si="33">SUM(J21:K21)</f>
        <v>23</v>
      </c>
      <c r="M21" s="67">
        <v>20</v>
      </c>
      <c r="N21" s="70" t="str">
        <f t="shared" ref="N21" ca="1" si="34">IF(K21&gt;(M21-1),"þ","ý")</f>
        <v>ý</v>
      </c>
      <c r="O21" s="44"/>
    </row>
    <row r="22" spans="1:15" x14ac:dyDescent="0.3">
      <c r="A22" s="174" t="s">
        <v>144</v>
      </c>
      <c r="B22" s="46" t="s">
        <v>111</v>
      </c>
      <c r="C22" s="46" t="s">
        <v>188</v>
      </c>
      <c r="D22" s="120" t="s">
        <v>82</v>
      </c>
      <c r="E22" s="119">
        <v>8</v>
      </c>
      <c r="F22" s="167">
        <v>18</v>
      </c>
      <c r="G22" s="118">
        <v>0</v>
      </c>
      <c r="H22" s="46">
        <v>0</v>
      </c>
      <c r="I22" s="46">
        <v>0</v>
      </c>
      <c r="J22" s="46">
        <f t="shared" ref="J22:J26" si="35">IF(D22="þ",SUM(E22,G22:I22),SUM(E22,F22,H22,I22))</f>
        <v>26</v>
      </c>
      <c r="K22" s="47">
        <f t="shared" ca="1" si="5"/>
        <v>16</v>
      </c>
      <c r="L22" s="46">
        <f t="shared" ref="L22:L26" ca="1" si="36">SUM(J22:K22)</f>
        <v>42</v>
      </c>
      <c r="M22" s="68">
        <v>20</v>
      </c>
      <c r="N22" s="69" t="str">
        <f t="shared" ref="N22:N26" ca="1" si="37">IF(K22&gt;(M22-1),"þ","ý")</f>
        <v>ý</v>
      </c>
      <c r="O22" s="46" t="s">
        <v>190</v>
      </c>
    </row>
    <row r="23" spans="1:15" x14ac:dyDescent="0.3">
      <c r="A23" s="173" t="s">
        <v>143</v>
      </c>
      <c r="B23" s="44" t="s">
        <v>195</v>
      </c>
      <c r="C23" s="44" t="s">
        <v>164</v>
      </c>
      <c r="D23" s="123" t="s">
        <v>82</v>
      </c>
      <c r="E23" s="122">
        <v>12</v>
      </c>
      <c r="F23" s="171">
        <v>10</v>
      </c>
      <c r="G23" s="121">
        <v>-1</v>
      </c>
      <c r="H23" s="44">
        <v>0</v>
      </c>
      <c r="I23" s="44">
        <v>0</v>
      </c>
      <c r="J23" s="44">
        <f t="shared" si="35"/>
        <v>22</v>
      </c>
      <c r="K23" s="45">
        <f t="shared" ca="1" si="5"/>
        <v>8</v>
      </c>
      <c r="L23" s="44">
        <f t="shared" ca="1" si="36"/>
        <v>30</v>
      </c>
      <c r="M23" s="67">
        <v>20</v>
      </c>
      <c r="N23" s="70" t="str">
        <f t="shared" ca="1" si="37"/>
        <v>ý</v>
      </c>
      <c r="O23" s="44" t="s">
        <v>167</v>
      </c>
    </row>
    <row r="24" spans="1:15" x14ac:dyDescent="0.3">
      <c r="A24" s="173" t="s">
        <v>143</v>
      </c>
      <c r="B24" s="44" t="s">
        <v>196</v>
      </c>
      <c r="C24" s="44" t="s">
        <v>197</v>
      </c>
      <c r="D24" s="123" t="s">
        <v>82</v>
      </c>
      <c r="E24" s="223"/>
      <c r="F24" s="224"/>
      <c r="G24" s="224"/>
      <c r="H24" s="224"/>
      <c r="I24" s="224"/>
      <c r="J24" s="224"/>
      <c r="K24" s="225"/>
      <c r="L24" s="224"/>
      <c r="M24" s="224"/>
      <c r="N24" s="226"/>
      <c r="O24" s="44"/>
    </row>
    <row r="25" spans="1:15" x14ac:dyDescent="0.3">
      <c r="A25" s="173" t="s">
        <v>143</v>
      </c>
      <c r="B25" s="44" t="s">
        <v>170</v>
      </c>
      <c r="C25" s="44" t="s">
        <v>171</v>
      </c>
      <c r="D25" s="123" t="s">
        <v>82</v>
      </c>
      <c r="E25" s="122">
        <v>12</v>
      </c>
      <c r="F25" s="171">
        <v>10</v>
      </c>
      <c r="G25" s="121">
        <v>-1</v>
      </c>
      <c r="H25" s="44">
        <v>0</v>
      </c>
      <c r="I25" s="44">
        <v>0</v>
      </c>
      <c r="J25" s="44">
        <f t="shared" ref="J25" si="38">IF(D25="þ",SUM(E25,G25:I25),SUM(E25,F25,H25,I25))</f>
        <v>22</v>
      </c>
      <c r="K25" s="45">
        <f t="shared" ca="1" si="5"/>
        <v>17</v>
      </c>
      <c r="L25" s="44">
        <f t="shared" ref="L25" ca="1" si="39">SUM(J25:K25)</f>
        <v>39</v>
      </c>
      <c r="M25" s="67">
        <v>20</v>
      </c>
      <c r="N25" s="70" t="str">
        <f t="shared" ref="N25" ca="1" si="40">IF(K25&gt;(M25-1),"þ","ý")</f>
        <v>ý</v>
      </c>
      <c r="O25" s="44"/>
    </row>
    <row r="26" spans="1:15" x14ac:dyDescent="0.3">
      <c r="A26" s="174" t="s">
        <v>143</v>
      </c>
      <c r="B26" s="46" t="s">
        <v>111</v>
      </c>
      <c r="C26" s="46" t="s">
        <v>189</v>
      </c>
      <c r="D26" s="120" t="s">
        <v>82</v>
      </c>
      <c r="E26" s="119">
        <v>12</v>
      </c>
      <c r="F26" s="167">
        <v>26</v>
      </c>
      <c r="G26" s="118">
        <v>-1</v>
      </c>
      <c r="H26" s="46">
        <v>0</v>
      </c>
      <c r="I26" s="46">
        <v>0</v>
      </c>
      <c r="J26" s="46">
        <f t="shared" si="35"/>
        <v>38</v>
      </c>
      <c r="K26" s="47">
        <f t="shared" ca="1" si="5"/>
        <v>11</v>
      </c>
      <c r="L26" s="46">
        <f t="shared" ca="1" si="36"/>
        <v>49</v>
      </c>
      <c r="M26" s="68">
        <v>20</v>
      </c>
      <c r="N26" s="69" t="str">
        <f t="shared" ca="1" si="37"/>
        <v>ý</v>
      </c>
      <c r="O26" s="46" t="s">
        <v>191</v>
      </c>
    </row>
  </sheetData>
  <conditionalFormatting sqref="K5:K12 K23:K24 K14:K16 K18 K26">
    <cfRule type="cellIs" dxfId="57" priority="76" operator="greaterThanOrEqual">
      <formula>M5</formula>
    </cfRule>
  </conditionalFormatting>
  <conditionalFormatting sqref="N5:N10">
    <cfRule type="cellIs" dxfId="56" priority="75" operator="equal">
      <formula>"þ"</formula>
    </cfRule>
  </conditionalFormatting>
  <conditionalFormatting sqref="D5:D10">
    <cfRule type="cellIs" dxfId="55" priority="73" operator="equal">
      <formula>"þ"</formula>
    </cfRule>
  </conditionalFormatting>
  <conditionalFormatting sqref="N14">
    <cfRule type="cellIs" dxfId="54" priority="67" operator="equal">
      <formula>"þ"</formula>
    </cfRule>
  </conditionalFormatting>
  <conditionalFormatting sqref="N11:N12">
    <cfRule type="cellIs" dxfId="53" priority="66" operator="equal">
      <formula>"þ"</formula>
    </cfRule>
  </conditionalFormatting>
  <conditionalFormatting sqref="D14">
    <cfRule type="cellIs" dxfId="52" priority="65" operator="equal">
      <formula>"þ"</formula>
    </cfRule>
  </conditionalFormatting>
  <conditionalFormatting sqref="D11:D12">
    <cfRule type="cellIs" dxfId="51" priority="64" operator="equal">
      <formula>"þ"</formula>
    </cfRule>
  </conditionalFormatting>
  <conditionalFormatting sqref="N18">
    <cfRule type="cellIs" dxfId="50" priority="58" operator="equal">
      <formula>"þ"</formula>
    </cfRule>
  </conditionalFormatting>
  <conditionalFormatting sqref="N15:N16">
    <cfRule type="cellIs" dxfId="49" priority="57" operator="equal">
      <formula>"þ"</formula>
    </cfRule>
  </conditionalFormatting>
  <conditionalFormatting sqref="D18">
    <cfRule type="cellIs" dxfId="48" priority="56" operator="equal">
      <formula>"þ"</formula>
    </cfRule>
  </conditionalFormatting>
  <conditionalFormatting sqref="D15:D16">
    <cfRule type="cellIs" dxfId="47" priority="55" operator="equal">
      <formula>"þ"</formula>
    </cfRule>
  </conditionalFormatting>
  <conditionalFormatting sqref="K19:K20 K22">
    <cfRule type="cellIs" dxfId="46" priority="37" operator="greaterThanOrEqual">
      <formula>M19</formula>
    </cfRule>
  </conditionalFormatting>
  <conditionalFormatting sqref="N19:N20">
    <cfRule type="cellIs" dxfId="45" priority="36" operator="equal">
      <formula>"þ"</formula>
    </cfRule>
  </conditionalFormatting>
  <conditionalFormatting sqref="N22">
    <cfRule type="cellIs" dxfId="44" priority="35" operator="equal">
      <formula>"þ"</formula>
    </cfRule>
  </conditionalFormatting>
  <conditionalFormatting sqref="D22">
    <cfRule type="cellIs" dxfId="43" priority="34" operator="equal">
      <formula>"þ"</formula>
    </cfRule>
  </conditionalFormatting>
  <conditionalFormatting sqref="D20">
    <cfRule type="cellIs" dxfId="42" priority="33" operator="equal">
      <formula>"þ"</formula>
    </cfRule>
  </conditionalFormatting>
  <conditionalFormatting sqref="D19">
    <cfRule type="cellIs" dxfId="41" priority="32" operator="equal">
      <formula>"þ"</formula>
    </cfRule>
  </conditionalFormatting>
  <conditionalFormatting sqref="N23:N24">
    <cfRule type="cellIs" dxfId="40" priority="27" operator="equal">
      <formula>"þ"</formula>
    </cfRule>
  </conditionalFormatting>
  <conditionalFormatting sqref="D23:D24">
    <cfRule type="cellIs" dxfId="39" priority="26" operator="equal">
      <formula>"þ"</formula>
    </cfRule>
  </conditionalFormatting>
  <conditionalFormatting sqref="N26">
    <cfRule type="cellIs" dxfId="38" priority="25" operator="equal">
      <formula>"þ"</formula>
    </cfRule>
  </conditionalFormatting>
  <conditionalFormatting sqref="D26">
    <cfRule type="cellIs" dxfId="37" priority="24" operator="equal">
      <formula>"þ"</formula>
    </cfRule>
  </conditionalFormatting>
  <conditionalFormatting sqref="K2:K4">
    <cfRule type="cellIs" dxfId="36" priority="15" operator="greaterThanOrEqual">
      <formula>M2</formula>
    </cfRule>
  </conditionalFormatting>
  <conditionalFormatting sqref="N2:N4">
    <cfRule type="cellIs" dxfId="35" priority="14" operator="equal">
      <formula>"þ"</formula>
    </cfRule>
  </conditionalFormatting>
  <conditionalFormatting sqref="D2:D4">
    <cfRule type="cellIs" dxfId="34" priority="13" operator="equal">
      <formula>"þ"</formula>
    </cfRule>
  </conditionalFormatting>
  <conditionalFormatting sqref="K13">
    <cfRule type="cellIs" dxfId="33" priority="12" operator="greaterThanOrEqual">
      <formula>M13</formula>
    </cfRule>
  </conditionalFormatting>
  <conditionalFormatting sqref="N13">
    <cfRule type="cellIs" dxfId="32" priority="11" operator="equal">
      <formula>"þ"</formula>
    </cfRule>
  </conditionalFormatting>
  <conditionalFormatting sqref="D13">
    <cfRule type="cellIs" dxfId="31" priority="10" operator="equal">
      <formula>"þ"</formula>
    </cfRule>
  </conditionalFormatting>
  <conditionalFormatting sqref="K17">
    <cfRule type="cellIs" dxfId="30" priority="9" operator="greaterThanOrEqual">
      <formula>M17</formula>
    </cfRule>
  </conditionalFormatting>
  <conditionalFormatting sqref="N17">
    <cfRule type="cellIs" dxfId="29" priority="8" operator="equal">
      <formula>"þ"</formula>
    </cfRule>
  </conditionalFormatting>
  <conditionalFormatting sqref="D17">
    <cfRule type="cellIs" dxfId="28" priority="7" operator="equal">
      <formula>"þ"</formula>
    </cfRule>
  </conditionalFormatting>
  <conditionalFormatting sqref="K21">
    <cfRule type="cellIs" dxfId="27" priority="6" operator="greaterThanOrEqual">
      <formula>M21</formula>
    </cfRule>
  </conditionalFormatting>
  <conditionalFormatting sqref="N21">
    <cfRule type="cellIs" dxfId="26" priority="5" operator="equal">
      <formula>"þ"</formula>
    </cfRule>
  </conditionalFormatting>
  <conditionalFormatting sqref="D21">
    <cfRule type="cellIs" dxfId="25" priority="4" operator="equal">
      <formula>"þ"</formula>
    </cfRule>
  </conditionalFormatting>
  <conditionalFormatting sqref="D25">
    <cfRule type="cellIs" dxfId="24" priority="3" operator="equal">
      <formula>"þ"</formula>
    </cfRule>
  </conditionalFormatting>
  <conditionalFormatting sqref="K25">
    <cfRule type="cellIs" dxfId="23" priority="2" operator="greaterThanOrEqual">
      <formula>M25</formula>
    </cfRule>
  </conditionalFormatting>
  <conditionalFormatting sqref="N25">
    <cfRule type="cellIs" dxfId="22" priority="1" operator="equal">
      <formula>"þ"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0"/>
  <sheetViews>
    <sheetView showGridLines="0" zoomScaleNormal="100" workbookViewId="0"/>
  </sheetViews>
  <sheetFormatPr defaultColWidth="4" defaultRowHeight="15.6" x14ac:dyDescent="0.3"/>
  <cols>
    <col min="1" max="1" width="12.796875" style="18" bestFit="1" customWidth="1"/>
    <col min="2" max="2" width="11.6992187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6" width="4" style="18"/>
    <col min="7" max="7" width="9.5" style="18" bestFit="1" customWidth="1"/>
    <col min="8" max="8" width="11.898437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6384" width="4" style="18"/>
  </cols>
  <sheetData>
    <row r="1" spans="1:11" s="19" customFormat="1" x14ac:dyDescent="0.3">
      <c r="A1" s="90" t="s">
        <v>0</v>
      </c>
      <c r="B1" s="90" t="s">
        <v>65</v>
      </c>
      <c r="C1" s="90" t="s">
        <v>40</v>
      </c>
      <c r="D1" s="91" t="s">
        <v>3</v>
      </c>
      <c r="E1" s="90" t="s">
        <v>109</v>
      </c>
      <c r="G1" s="90" t="s">
        <v>0</v>
      </c>
      <c r="H1" s="90" t="s">
        <v>65</v>
      </c>
      <c r="I1" s="90" t="s">
        <v>40</v>
      </c>
      <c r="J1" s="91" t="s">
        <v>3</v>
      </c>
      <c r="K1" s="90" t="s">
        <v>109</v>
      </c>
    </row>
    <row r="2" spans="1:11" x14ac:dyDescent="0.3">
      <c r="A2" s="172" t="s">
        <v>146</v>
      </c>
      <c r="B2" s="5" t="s">
        <v>41</v>
      </c>
      <c r="C2" s="92">
        <v>5</v>
      </c>
      <c r="D2" s="93">
        <f t="shared" ref="D2:D20" ca="1" si="0">RANDBETWEEN(1,20)</f>
        <v>13</v>
      </c>
      <c r="E2" s="92">
        <f t="shared" ref="E2:E4" ca="1" si="1">D2+C2</f>
        <v>18</v>
      </c>
      <c r="G2" s="169"/>
      <c r="H2" s="5" t="s">
        <v>41</v>
      </c>
      <c r="I2" s="92"/>
      <c r="J2" s="93">
        <f t="shared" ref="J2:J7" ca="1" si="2">RANDBETWEEN(1,20)</f>
        <v>1</v>
      </c>
      <c r="K2" s="92">
        <f t="shared" ref="K2:K5" ca="1" si="3">J2+I2</f>
        <v>1</v>
      </c>
    </row>
    <row r="3" spans="1:11" x14ac:dyDescent="0.3">
      <c r="A3" s="173" t="s">
        <v>146</v>
      </c>
      <c r="B3" s="5" t="s">
        <v>42</v>
      </c>
      <c r="C3" s="44">
        <v>2</v>
      </c>
      <c r="D3" s="45">
        <f t="shared" ca="1" si="0"/>
        <v>17</v>
      </c>
      <c r="E3" s="44">
        <f t="shared" ca="1" si="1"/>
        <v>19</v>
      </c>
      <c r="G3" s="67"/>
      <c r="H3" s="5" t="s">
        <v>42</v>
      </c>
      <c r="I3" s="44"/>
      <c r="J3" s="45">
        <f t="shared" ca="1" si="2"/>
        <v>15</v>
      </c>
      <c r="K3" s="44">
        <f t="shared" ca="1" si="3"/>
        <v>15</v>
      </c>
    </row>
    <row r="4" spans="1:11" x14ac:dyDescent="0.3">
      <c r="A4" s="174" t="s">
        <v>146</v>
      </c>
      <c r="B4" s="94" t="s">
        <v>43</v>
      </c>
      <c r="C4" s="46">
        <v>-1</v>
      </c>
      <c r="D4" s="47">
        <f t="shared" ca="1" si="0"/>
        <v>20</v>
      </c>
      <c r="E4" s="46">
        <f t="shared" ca="1" si="1"/>
        <v>19</v>
      </c>
      <c r="G4" s="68"/>
      <c r="H4" s="94" t="s">
        <v>43</v>
      </c>
      <c r="I4" s="46"/>
      <c r="J4" s="47">
        <f t="shared" ca="1" si="2"/>
        <v>18</v>
      </c>
      <c r="K4" s="46">
        <f t="shared" ca="1" si="3"/>
        <v>18</v>
      </c>
    </row>
    <row r="5" spans="1:11" x14ac:dyDescent="0.3">
      <c r="A5" s="172" t="s">
        <v>147</v>
      </c>
      <c r="B5" s="5" t="s">
        <v>41</v>
      </c>
      <c r="C5" s="92">
        <v>7</v>
      </c>
      <c r="D5" s="93">
        <f t="shared" ca="1" si="0"/>
        <v>12</v>
      </c>
      <c r="E5" s="92">
        <f t="shared" ref="E5:E7" ca="1" si="4">D5+C5</f>
        <v>19</v>
      </c>
      <c r="G5" s="68"/>
      <c r="H5" s="94" t="s">
        <v>127</v>
      </c>
      <c r="I5" s="46"/>
      <c r="J5" s="47">
        <f t="shared" ca="1" si="2"/>
        <v>5</v>
      </c>
      <c r="K5" s="46">
        <f t="shared" ca="1" si="3"/>
        <v>5</v>
      </c>
    </row>
    <row r="6" spans="1:11" x14ac:dyDescent="0.3">
      <c r="A6" s="173" t="s">
        <v>147</v>
      </c>
      <c r="B6" s="5" t="s">
        <v>42</v>
      </c>
      <c r="C6" s="44">
        <v>2</v>
      </c>
      <c r="D6" s="45">
        <f t="shared" ca="1" si="0"/>
        <v>14</v>
      </c>
      <c r="E6" s="44">
        <f t="shared" ca="1" si="4"/>
        <v>16</v>
      </c>
      <c r="G6" s="68"/>
      <c r="H6" s="94" t="s">
        <v>129</v>
      </c>
      <c r="I6" s="46"/>
      <c r="J6" s="47">
        <f t="shared" ca="1" si="2"/>
        <v>17</v>
      </c>
      <c r="K6" s="46">
        <f t="shared" ref="K6:K7" ca="1" si="5">J6+I6</f>
        <v>17</v>
      </c>
    </row>
    <row r="7" spans="1:11" x14ac:dyDescent="0.3">
      <c r="A7" s="174" t="s">
        <v>147</v>
      </c>
      <c r="B7" s="94" t="s">
        <v>43</v>
      </c>
      <c r="C7" s="46">
        <v>1</v>
      </c>
      <c r="D7" s="47">
        <f t="shared" ca="1" si="0"/>
        <v>13</v>
      </c>
      <c r="E7" s="46">
        <f t="shared" ca="1" si="4"/>
        <v>14</v>
      </c>
      <c r="G7" s="68"/>
      <c r="H7" s="94" t="s">
        <v>123</v>
      </c>
      <c r="I7" s="46"/>
      <c r="J7" s="47">
        <f t="shared" ca="1" si="2"/>
        <v>3</v>
      </c>
      <c r="K7" s="46">
        <f t="shared" ca="1" si="5"/>
        <v>3</v>
      </c>
    </row>
    <row r="8" spans="1:11" x14ac:dyDescent="0.3">
      <c r="A8" s="172" t="s">
        <v>145</v>
      </c>
      <c r="B8" s="5" t="s">
        <v>41</v>
      </c>
      <c r="C8" s="92">
        <v>10</v>
      </c>
      <c r="D8" s="93">
        <f t="shared" ca="1" si="0"/>
        <v>16</v>
      </c>
      <c r="E8" s="92">
        <f t="shared" ref="E8:E10" ca="1" si="6">D8+C8</f>
        <v>26</v>
      </c>
    </row>
    <row r="9" spans="1:11" x14ac:dyDescent="0.3">
      <c r="A9" s="173" t="s">
        <v>145</v>
      </c>
      <c r="B9" s="5" t="s">
        <v>42</v>
      </c>
      <c r="C9" s="44">
        <v>3</v>
      </c>
      <c r="D9" s="45">
        <f t="shared" ca="1" si="0"/>
        <v>15</v>
      </c>
      <c r="E9" s="44">
        <f t="shared" ca="1" si="6"/>
        <v>18</v>
      </c>
    </row>
    <row r="10" spans="1:11" x14ac:dyDescent="0.3">
      <c r="A10" s="174" t="s">
        <v>145</v>
      </c>
      <c r="B10" s="94" t="s">
        <v>43</v>
      </c>
      <c r="C10" s="46">
        <v>3</v>
      </c>
      <c r="D10" s="47">
        <f t="shared" ca="1" si="0"/>
        <v>15</v>
      </c>
      <c r="E10" s="46">
        <f t="shared" ca="1" si="6"/>
        <v>18</v>
      </c>
    </row>
    <row r="11" spans="1:11" x14ac:dyDescent="0.3">
      <c r="A11" s="172" t="s">
        <v>144</v>
      </c>
      <c r="B11" s="5" t="s">
        <v>41</v>
      </c>
      <c r="C11" s="92">
        <v>14</v>
      </c>
      <c r="D11" s="93">
        <f t="shared" ca="1" si="0"/>
        <v>11</v>
      </c>
      <c r="E11" s="92">
        <f t="shared" ref="E11:E13" ca="1" si="7">D11+C11</f>
        <v>25</v>
      </c>
    </row>
    <row r="12" spans="1:11" x14ac:dyDescent="0.3">
      <c r="A12" s="173" t="s">
        <v>144</v>
      </c>
      <c r="B12" s="5" t="s">
        <v>42</v>
      </c>
      <c r="C12" s="44">
        <v>3</v>
      </c>
      <c r="D12" s="45">
        <f t="shared" ca="1" si="0"/>
        <v>18</v>
      </c>
      <c r="E12" s="44">
        <f t="shared" ca="1" si="7"/>
        <v>21</v>
      </c>
    </row>
    <row r="13" spans="1:11" x14ac:dyDescent="0.3">
      <c r="A13" s="174" t="s">
        <v>144</v>
      </c>
      <c r="B13" s="94" t="s">
        <v>43</v>
      </c>
      <c r="C13" s="46">
        <v>5</v>
      </c>
      <c r="D13" s="47">
        <f t="shared" ca="1" si="0"/>
        <v>19</v>
      </c>
      <c r="E13" s="46">
        <f t="shared" ca="1" si="7"/>
        <v>24</v>
      </c>
    </row>
    <row r="14" spans="1:11" x14ac:dyDescent="0.3">
      <c r="A14" s="172" t="s">
        <v>143</v>
      </c>
      <c r="B14" s="5" t="s">
        <v>41</v>
      </c>
      <c r="C14" s="92">
        <v>19</v>
      </c>
      <c r="D14" s="93">
        <f t="shared" ca="1" si="0"/>
        <v>16</v>
      </c>
      <c r="E14" s="92">
        <f t="shared" ref="E14:E16" ca="1" si="8">D14+C14</f>
        <v>35</v>
      </c>
    </row>
    <row r="15" spans="1:11" x14ac:dyDescent="0.3">
      <c r="A15" s="173" t="s">
        <v>143</v>
      </c>
      <c r="B15" s="5" t="s">
        <v>42</v>
      </c>
      <c r="C15" s="44">
        <v>6</v>
      </c>
      <c r="D15" s="45">
        <f t="shared" ca="1" si="0"/>
        <v>4</v>
      </c>
      <c r="E15" s="44">
        <f t="shared" ca="1" si="8"/>
        <v>10</v>
      </c>
    </row>
    <row r="16" spans="1:11" x14ac:dyDescent="0.3">
      <c r="A16" s="174" t="s">
        <v>143</v>
      </c>
      <c r="B16" s="94" t="s">
        <v>43</v>
      </c>
      <c r="C16" s="46">
        <v>7</v>
      </c>
      <c r="D16" s="47">
        <f t="shared" ca="1" si="0"/>
        <v>5</v>
      </c>
      <c r="E16" s="46">
        <f t="shared" ca="1" si="8"/>
        <v>12</v>
      </c>
    </row>
    <row r="17" spans="1:5" x14ac:dyDescent="0.3">
      <c r="A17" s="174" t="s">
        <v>180</v>
      </c>
      <c r="B17" s="94" t="s">
        <v>181</v>
      </c>
      <c r="C17" s="46">
        <v>5</v>
      </c>
      <c r="D17" s="47">
        <f t="shared" ca="1" si="0"/>
        <v>14</v>
      </c>
      <c r="E17" s="46">
        <f t="shared" ref="E17:E20" ca="1" si="9">D17+C17</f>
        <v>19</v>
      </c>
    </row>
    <row r="18" spans="1:5" x14ac:dyDescent="0.3">
      <c r="A18" s="172" t="s">
        <v>185</v>
      </c>
      <c r="B18" s="5" t="s">
        <v>41</v>
      </c>
      <c r="C18" s="92">
        <v>5</v>
      </c>
      <c r="D18" s="93">
        <f t="shared" ca="1" si="0"/>
        <v>13</v>
      </c>
      <c r="E18" s="92">
        <f t="shared" ca="1" si="9"/>
        <v>18</v>
      </c>
    </row>
    <row r="19" spans="1:5" x14ac:dyDescent="0.3">
      <c r="A19" s="173" t="s">
        <v>185</v>
      </c>
      <c r="B19" s="5" t="s">
        <v>42</v>
      </c>
      <c r="C19" s="44">
        <v>15</v>
      </c>
      <c r="D19" s="45">
        <f t="shared" ca="1" si="0"/>
        <v>3</v>
      </c>
      <c r="E19" s="44">
        <f t="shared" ca="1" si="9"/>
        <v>18</v>
      </c>
    </row>
    <row r="20" spans="1:5" x14ac:dyDescent="0.3">
      <c r="A20" s="174" t="s">
        <v>185</v>
      </c>
      <c r="B20" s="94" t="s">
        <v>43</v>
      </c>
      <c r="C20" s="46">
        <v>11</v>
      </c>
      <c r="D20" s="47">
        <f t="shared" ca="1" si="0"/>
        <v>11</v>
      </c>
      <c r="E20" s="46">
        <f t="shared" ca="1" si="9"/>
        <v>22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31"/>
  <sheetViews>
    <sheetView showGridLines="0" tabSelected="1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20.399999999999999" x14ac:dyDescent="0.3"/>
  <cols>
    <col min="1" max="1" width="24.69921875" style="205" bestFit="1" customWidth="1"/>
    <col min="2" max="2" width="5" style="1" bestFit="1" customWidth="1"/>
    <col min="3" max="3" width="5.8984375" style="1" bestFit="1" customWidth="1"/>
    <col min="4" max="4" width="3.69921875" style="1" bestFit="1" customWidth="1"/>
    <col min="5" max="5" width="6.09765625" style="1" bestFit="1" customWidth="1"/>
    <col min="6" max="6" width="14.59765625" style="48" bestFit="1" customWidth="1"/>
    <col min="7" max="7" width="2.8984375" style="48" bestFit="1" customWidth="1"/>
    <col min="8" max="8" width="6.19921875" style="48" bestFit="1" customWidth="1"/>
    <col min="9" max="9" width="7.296875" style="48" bestFit="1" customWidth="1"/>
    <col min="10" max="10" width="4.5" style="48" bestFit="1" customWidth="1"/>
    <col min="11" max="11" width="5" style="48" bestFit="1" customWidth="1"/>
    <col min="12" max="12" width="4.69921875" style="48" bestFit="1" customWidth="1"/>
    <col min="13" max="13" width="7.5" style="48" bestFit="1" customWidth="1"/>
    <col min="14" max="14" width="5.3984375" style="48" bestFit="1" customWidth="1"/>
    <col min="15" max="15" width="4.796875" style="48" bestFit="1" customWidth="1"/>
    <col min="16" max="17" width="6.09765625" style="48" bestFit="1" customWidth="1"/>
    <col min="18" max="18" width="5" style="48" bestFit="1" customWidth="1"/>
    <col min="19" max="19" width="5.796875" style="48" bestFit="1" customWidth="1"/>
    <col min="20" max="20" width="6.69921875" style="48" bestFit="1" customWidth="1"/>
    <col min="21" max="21" width="9" style="48" bestFit="1" customWidth="1"/>
    <col min="22" max="22" width="7.796875" style="48" bestFit="1" customWidth="1"/>
    <col min="23" max="23" width="8.796875" style="48" bestFit="1" customWidth="1"/>
    <col min="24" max="24" width="5.69921875" style="48" bestFit="1" customWidth="1"/>
    <col min="25" max="25" width="7.3984375" style="48" bestFit="1" customWidth="1"/>
    <col min="26" max="26" width="4.3984375" style="48" bestFit="1" customWidth="1"/>
    <col min="27" max="27" width="6.69921875" style="48" hidden="1" customWidth="1"/>
    <col min="28" max="28" width="7.59765625" style="48" bestFit="1" customWidth="1"/>
    <col min="29" max="29" width="1.5" style="48" customWidth="1"/>
    <col min="30" max="30" width="10.59765625" style="48" customWidth="1"/>
    <col min="31" max="16384" width="9.69921875" style="48"/>
  </cols>
  <sheetData>
    <row r="1" spans="1:30" s="16" customFormat="1" ht="32.4" thickTop="1" thickBot="1" x14ac:dyDescent="0.35">
      <c r="A1" s="202" t="s">
        <v>0</v>
      </c>
      <c r="B1" s="49" t="s">
        <v>45</v>
      </c>
      <c r="C1" s="50" t="s">
        <v>44</v>
      </c>
      <c r="D1" s="51" t="s">
        <v>46</v>
      </c>
      <c r="E1" s="42" t="s">
        <v>67</v>
      </c>
      <c r="F1" s="40" t="s">
        <v>47</v>
      </c>
      <c r="G1" s="41"/>
      <c r="H1" s="29" t="s">
        <v>48</v>
      </c>
      <c r="I1" s="15" t="s">
        <v>49</v>
      </c>
      <c r="J1" s="17" t="s">
        <v>50</v>
      </c>
      <c r="K1" s="20" t="s">
        <v>51</v>
      </c>
      <c r="L1" s="21" t="s">
        <v>52</v>
      </c>
      <c r="M1" s="22" t="s">
        <v>53</v>
      </c>
      <c r="N1" s="24" t="s">
        <v>54</v>
      </c>
      <c r="O1" s="25" t="s">
        <v>71</v>
      </c>
      <c r="P1" s="52" t="s">
        <v>68</v>
      </c>
      <c r="Q1" s="26" t="s">
        <v>55</v>
      </c>
      <c r="R1" s="27" t="s">
        <v>56</v>
      </c>
      <c r="S1" s="28" t="s">
        <v>69</v>
      </c>
      <c r="T1" s="23" t="s">
        <v>72</v>
      </c>
      <c r="U1" s="30" t="s">
        <v>57</v>
      </c>
      <c r="V1" s="31" t="s">
        <v>58</v>
      </c>
      <c r="W1" s="34" t="s">
        <v>59</v>
      </c>
      <c r="X1" s="53" t="s">
        <v>70</v>
      </c>
      <c r="Y1" s="35" t="s">
        <v>60</v>
      </c>
      <c r="Z1" s="33" t="s">
        <v>61</v>
      </c>
      <c r="AA1" s="31" t="s">
        <v>62</v>
      </c>
      <c r="AB1" s="32" t="s">
        <v>63</v>
      </c>
      <c r="AD1" s="166" t="s">
        <v>131</v>
      </c>
    </row>
    <row r="2" spans="1:30" ht="21" thickTop="1" x14ac:dyDescent="0.3">
      <c r="A2" s="203" t="s">
        <v>125</v>
      </c>
      <c r="B2" s="207">
        <f>12+1+2</f>
        <v>15</v>
      </c>
      <c r="C2" s="117">
        <f>D2-4</f>
        <v>26</v>
      </c>
      <c r="D2" s="185">
        <f>29+1</f>
        <v>30</v>
      </c>
      <c r="E2" s="100">
        <v>0</v>
      </c>
      <c r="F2" s="101" t="s">
        <v>64</v>
      </c>
      <c r="G2" s="102">
        <v>0</v>
      </c>
      <c r="H2" s="149"/>
      <c r="I2" s="104"/>
      <c r="J2" s="105">
        <v>24</v>
      </c>
      <c r="K2" s="145"/>
      <c r="L2" s="106">
        <v>81</v>
      </c>
      <c r="M2" s="107"/>
      <c r="N2" s="108"/>
      <c r="O2" s="109">
        <v>5</v>
      </c>
      <c r="P2" s="110"/>
      <c r="Q2" s="161" t="s">
        <v>100</v>
      </c>
      <c r="R2" s="111"/>
      <c r="S2" s="112"/>
      <c r="T2" s="113"/>
      <c r="U2" s="96"/>
      <c r="V2" s="97">
        <f t="shared" ref="V2:V30" si="0">SUM(H2:T2)</f>
        <v>110</v>
      </c>
      <c r="W2" s="114"/>
      <c r="X2" s="115">
        <v>23</v>
      </c>
      <c r="Y2" s="116">
        <v>41</v>
      </c>
      <c r="Z2" s="98">
        <v>99</v>
      </c>
      <c r="AA2" s="57">
        <f>SUM(Y2:Z2)-(V2+W2)</f>
        <v>30</v>
      </c>
      <c r="AB2" s="144">
        <f>SMALL(Z2:AA2,1)+X2</f>
        <v>53</v>
      </c>
      <c r="AD2" s="170"/>
    </row>
    <row r="3" spans="1:30" x14ac:dyDescent="0.3">
      <c r="A3" s="203" t="s">
        <v>119</v>
      </c>
      <c r="B3" s="207">
        <f>17+2</f>
        <v>19</v>
      </c>
      <c r="C3" s="117">
        <f>D3-8</f>
        <v>23</v>
      </c>
      <c r="D3" s="185">
        <f>29+2</f>
        <v>31</v>
      </c>
      <c r="E3" s="100">
        <v>0</v>
      </c>
      <c r="F3" s="209" t="s">
        <v>132</v>
      </c>
      <c r="G3" s="210">
        <v>10</v>
      </c>
      <c r="H3" s="149"/>
      <c r="I3" s="150"/>
      <c r="J3" s="105"/>
      <c r="K3" s="145"/>
      <c r="L3" s="106">
        <v>41</v>
      </c>
      <c r="M3" s="151"/>
      <c r="N3" s="152"/>
      <c r="O3" s="153">
        <v>6</v>
      </c>
      <c r="P3" s="154"/>
      <c r="Q3" s="161" t="s">
        <v>100</v>
      </c>
      <c r="R3" s="155"/>
      <c r="S3" s="156"/>
      <c r="T3" s="157"/>
      <c r="U3" s="96"/>
      <c r="V3" s="97">
        <f t="shared" si="0"/>
        <v>47</v>
      </c>
      <c r="W3" s="158"/>
      <c r="X3" s="159">
        <v>23</v>
      </c>
      <c r="Y3" s="160"/>
      <c r="Z3" s="98">
        <v>99</v>
      </c>
      <c r="AA3" s="57">
        <f t="shared" ref="AA3:AA5" si="1">SUM(Y3:Z3)-(V3+W3)</f>
        <v>52</v>
      </c>
      <c r="AB3" s="144">
        <f t="shared" ref="AB3:AB5" si="2">SMALL(Z3:AA3,1)+X3</f>
        <v>75</v>
      </c>
      <c r="AD3" s="208">
        <v>80</v>
      </c>
    </row>
    <row r="4" spans="1:30" x14ac:dyDescent="0.3">
      <c r="A4" s="203" t="s">
        <v>126</v>
      </c>
      <c r="B4" s="207">
        <f>14</f>
        <v>14</v>
      </c>
      <c r="C4" s="184">
        <f>D4-4</f>
        <v>27</v>
      </c>
      <c r="D4" s="185">
        <f>27+4</f>
        <v>31</v>
      </c>
      <c r="E4" s="100">
        <v>0</v>
      </c>
      <c r="F4" s="101" t="s">
        <v>64</v>
      </c>
      <c r="G4" s="102">
        <v>0</v>
      </c>
      <c r="H4" s="149">
        <v>1</v>
      </c>
      <c r="I4" s="150"/>
      <c r="J4" s="105">
        <v>26</v>
      </c>
      <c r="K4" s="145"/>
      <c r="L4" s="106">
        <v>7</v>
      </c>
      <c r="M4" s="151"/>
      <c r="N4" s="152"/>
      <c r="O4" s="153">
        <v>25</v>
      </c>
      <c r="P4" s="179" t="s">
        <v>100</v>
      </c>
      <c r="Q4" s="161" t="s">
        <v>100</v>
      </c>
      <c r="R4" s="155"/>
      <c r="S4" s="156"/>
      <c r="T4" s="157"/>
      <c r="U4" s="96"/>
      <c r="V4" s="97">
        <f t="shared" si="0"/>
        <v>59</v>
      </c>
      <c r="W4" s="158"/>
      <c r="X4" s="159">
        <v>23</v>
      </c>
      <c r="Y4" s="160">
        <v>12</v>
      </c>
      <c r="Z4" s="98">
        <v>99</v>
      </c>
      <c r="AA4" s="57">
        <f>SUM(Y4:Z4)-(V4+W4)</f>
        <v>52</v>
      </c>
      <c r="AB4" s="144">
        <f>SMALL(Z4:AA4,1)+X4</f>
        <v>75</v>
      </c>
      <c r="AD4" s="170"/>
    </row>
    <row r="5" spans="1:30" x14ac:dyDescent="0.3">
      <c r="A5" s="203" t="s">
        <v>124</v>
      </c>
      <c r="B5" s="207">
        <f>14</f>
        <v>14</v>
      </c>
      <c r="C5" s="184">
        <f>30+5</f>
        <v>35</v>
      </c>
      <c r="D5" s="185">
        <f>34+5</f>
        <v>39</v>
      </c>
      <c r="E5" s="100">
        <v>0</v>
      </c>
      <c r="F5" s="147" t="s">
        <v>64</v>
      </c>
      <c r="G5" s="148">
        <v>0</v>
      </c>
      <c r="H5" s="149">
        <v>1</v>
      </c>
      <c r="I5" s="150"/>
      <c r="J5" s="211" t="s">
        <v>100</v>
      </c>
      <c r="K5" s="145"/>
      <c r="L5" s="106">
        <v>6</v>
      </c>
      <c r="M5" s="151"/>
      <c r="N5" s="152"/>
      <c r="O5" s="153">
        <v>14</v>
      </c>
      <c r="P5" s="154"/>
      <c r="Q5" s="161" t="s">
        <v>100</v>
      </c>
      <c r="R5" s="155"/>
      <c r="S5" s="156"/>
      <c r="T5" s="157"/>
      <c r="U5" s="96"/>
      <c r="V5" s="97">
        <f t="shared" si="0"/>
        <v>21</v>
      </c>
      <c r="W5" s="158"/>
      <c r="X5" s="159">
        <v>43</v>
      </c>
      <c r="Y5" s="160"/>
      <c r="Z5" s="98">
        <v>179</v>
      </c>
      <c r="AA5" s="57">
        <f t="shared" si="1"/>
        <v>158</v>
      </c>
      <c r="AB5" s="144">
        <f t="shared" si="2"/>
        <v>201</v>
      </c>
      <c r="AD5" s="170"/>
    </row>
    <row r="6" spans="1:30" x14ac:dyDescent="0.3">
      <c r="A6" s="204" t="s">
        <v>141</v>
      </c>
      <c r="B6" s="95">
        <v>11</v>
      </c>
      <c r="C6" s="117">
        <v>25</v>
      </c>
      <c r="D6" s="99">
        <v>26</v>
      </c>
      <c r="E6" s="100">
        <v>30</v>
      </c>
      <c r="F6" s="147" t="s">
        <v>115</v>
      </c>
      <c r="G6" s="148">
        <v>15</v>
      </c>
      <c r="H6" s="103"/>
      <c r="I6" s="104"/>
      <c r="J6" s="211" t="s">
        <v>139</v>
      </c>
      <c r="K6" s="214" t="s">
        <v>100</v>
      </c>
      <c r="L6" s="212" t="s">
        <v>100</v>
      </c>
      <c r="M6" s="215" t="s">
        <v>100</v>
      </c>
      <c r="N6" s="152"/>
      <c r="O6" s="213" t="s">
        <v>100</v>
      </c>
      <c r="P6" s="154"/>
      <c r="Q6" s="161" t="s">
        <v>100</v>
      </c>
      <c r="R6" s="111"/>
      <c r="S6" s="112"/>
      <c r="T6" s="113"/>
      <c r="U6" s="96"/>
      <c r="V6" s="97">
        <f t="shared" si="0"/>
        <v>0</v>
      </c>
      <c r="W6" s="114"/>
      <c r="X6" s="115"/>
      <c r="Y6" s="116"/>
      <c r="Z6" s="98">
        <v>346</v>
      </c>
      <c r="AA6" s="57">
        <f t="shared" ref="AA6:AA12" si="3">SUM(Y6:Z6)-(V6+W6)</f>
        <v>346</v>
      </c>
      <c r="AB6" s="144">
        <f t="shared" ref="AB6:AB12" si="4">SMALL(Z6:AA6,1)+X6</f>
        <v>346</v>
      </c>
      <c r="AD6" s="143"/>
    </row>
    <row r="7" spans="1:30" x14ac:dyDescent="0.3">
      <c r="A7" s="204" t="s">
        <v>183</v>
      </c>
      <c r="B7" s="95">
        <v>12</v>
      </c>
      <c r="C7" s="117">
        <v>23</v>
      </c>
      <c r="D7" s="99">
        <v>24</v>
      </c>
      <c r="E7" s="100">
        <v>0</v>
      </c>
      <c r="F7" s="147" t="s">
        <v>115</v>
      </c>
      <c r="G7" s="148">
        <v>5</v>
      </c>
      <c r="H7" s="103">
        <v>74</v>
      </c>
      <c r="I7" s="104"/>
      <c r="J7" s="211"/>
      <c r="K7" s="214"/>
      <c r="L7" s="212" t="s">
        <v>100</v>
      </c>
      <c r="M7" s="215"/>
      <c r="N7" s="152"/>
      <c r="O7" s="213" t="s">
        <v>100</v>
      </c>
      <c r="P7" s="154"/>
      <c r="Q7" s="161" t="s">
        <v>100</v>
      </c>
      <c r="R7" s="111"/>
      <c r="S7" s="112">
        <v>32</v>
      </c>
      <c r="T7" s="113"/>
      <c r="U7" s="96"/>
      <c r="V7" s="97">
        <f t="shared" si="0"/>
        <v>106</v>
      </c>
      <c r="W7" s="114"/>
      <c r="X7" s="115"/>
      <c r="Y7" s="116"/>
      <c r="Z7" s="98">
        <v>74</v>
      </c>
      <c r="AA7" s="57">
        <f t="shared" ref="AA7" si="5">SUM(Y7:Z7)-(V7+W7)</f>
        <v>-32</v>
      </c>
      <c r="AB7" s="144">
        <f t="shared" ref="AB7" si="6">SMALL(Z7:AA7,1)+X7</f>
        <v>-32</v>
      </c>
      <c r="AD7" s="221" t="s">
        <v>184</v>
      </c>
    </row>
    <row r="8" spans="1:30" x14ac:dyDescent="0.3">
      <c r="A8" s="204" t="s">
        <v>148</v>
      </c>
      <c r="B8" s="218">
        <f>12-3</f>
        <v>9</v>
      </c>
      <c r="C8" s="219">
        <f>15-3</f>
        <v>12</v>
      </c>
      <c r="D8" s="220">
        <f>17-3</f>
        <v>14</v>
      </c>
      <c r="E8" s="100">
        <v>0</v>
      </c>
      <c r="F8" s="206" t="s">
        <v>142</v>
      </c>
      <c r="G8" s="148">
        <v>5</v>
      </c>
      <c r="H8" s="103"/>
      <c r="I8" s="104"/>
      <c r="J8" s="105"/>
      <c r="K8" s="145"/>
      <c r="L8" s="212" t="s">
        <v>100</v>
      </c>
      <c r="M8" s="151">
        <v>31</v>
      </c>
      <c r="N8" s="152"/>
      <c r="O8" s="213" t="s">
        <v>100</v>
      </c>
      <c r="P8" s="154"/>
      <c r="Q8" s="161" t="s">
        <v>100</v>
      </c>
      <c r="R8" s="111"/>
      <c r="S8" s="112"/>
      <c r="T8" s="113"/>
      <c r="U8" s="96"/>
      <c r="V8" s="97">
        <f t="shared" si="0"/>
        <v>31</v>
      </c>
      <c r="W8" s="114"/>
      <c r="X8" s="115"/>
      <c r="Y8" s="116"/>
      <c r="Z8" s="98">
        <v>17</v>
      </c>
      <c r="AA8" s="57">
        <f t="shared" si="3"/>
        <v>-14</v>
      </c>
      <c r="AB8" s="144">
        <f t="shared" si="4"/>
        <v>-14</v>
      </c>
      <c r="AD8" s="143"/>
    </row>
    <row r="9" spans="1:30" x14ac:dyDescent="0.3">
      <c r="A9" s="204" t="s">
        <v>149</v>
      </c>
      <c r="B9" s="218">
        <f t="shared" ref="B9:B17" si="7">12-3</f>
        <v>9</v>
      </c>
      <c r="C9" s="219">
        <f t="shared" ref="C9:C17" si="8">15-3</f>
        <v>12</v>
      </c>
      <c r="D9" s="220">
        <f t="shared" ref="D9:D17" si="9">17-3</f>
        <v>14</v>
      </c>
      <c r="E9" s="100">
        <v>0</v>
      </c>
      <c r="F9" s="206" t="s">
        <v>142</v>
      </c>
      <c r="G9" s="148">
        <v>5</v>
      </c>
      <c r="H9" s="103"/>
      <c r="I9" s="104"/>
      <c r="J9" s="105"/>
      <c r="K9" s="145"/>
      <c r="L9" s="212" t="s">
        <v>100</v>
      </c>
      <c r="M9" s="151"/>
      <c r="N9" s="152"/>
      <c r="O9" s="213" t="s">
        <v>100</v>
      </c>
      <c r="P9" s="154"/>
      <c r="Q9" s="161" t="s">
        <v>100</v>
      </c>
      <c r="R9" s="111"/>
      <c r="S9" s="112"/>
      <c r="T9" s="113">
        <v>38</v>
      </c>
      <c r="U9" s="96"/>
      <c r="V9" s="97">
        <f t="shared" si="0"/>
        <v>38</v>
      </c>
      <c r="W9" s="114"/>
      <c r="X9" s="115"/>
      <c r="Y9" s="116"/>
      <c r="Z9" s="98">
        <v>17</v>
      </c>
      <c r="AA9" s="57">
        <f t="shared" ref="AA9:AA11" si="10">SUM(Y9:Z9)-(V9+W9)</f>
        <v>-21</v>
      </c>
      <c r="AB9" s="144">
        <f t="shared" ref="AB9:AB11" si="11">SMALL(Z9:AA9,1)+X9</f>
        <v>-21</v>
      </c>
      <c r="AD9" s="143"/>
    </row>
    <row r="10" spans="1:30" x14ac:dyDescent="0.3">
      <c r="A10" s="204" t="s">
        <v>150</v>
      </c>
      <c r="B10" s="218">
        <f t="shared" si="7"/>
        <v>9</v>
      </c>
      <c r="C10" s="219">
        <f t="shared" si="8"/>
        <v>12</v>
      </c>
      <c r="D10" s="220">
        <f t="shared" si="9"/>
        <v>14</v>
      </c>
      <c r="E10" s="100">
        <v>0</v>
      </c>
      <c r="F10" s="206" t="s">
        <v>142</v>
      </c>
      <c r="G10" s="148">
        <v>5</v>
      </c>
      <c r="H10" s="103"/>
      <c r="I10" s="104">
        <v>10</v>
      </c>
      <c r="J10" s="105"/>
      <c r="K10" s="145"/>
      <c r="L10" s="212" t="s">
        <v>100</v>
      </c>
      <c r="M10" s="151"/>
      <c r="N10" s="152"/>
      <c r="O10" s="213" t="s">
        <v>100</v>
      </c>
      <c r="P10" s="154"/>
      <c r="Q10" s="161" t="s">
        <v>100</v>
      </c>
      <c r="R10" s="111"/>
      <c r="S10" s="112"/>
      <c r="T10" s="113">
        <v>38</v>
      </c>
      <c r="U10" s="96"/>
      <c r="V10" s="97">
        <f t="shared" si="0"/>
        <v>48</v>
      </c>
      <c r="W10" s="114"/>
      <c r="X10" s="115"/>
      <c r="Y10" s="116"/>
      <c r="Z10" s="98">
        <v>17</v>
      </c>
      <c r="AA10" s="57">
        <f t="shared" si="10"/>
        <v>-31</v>
      </c>
      <c r="AB10" s="144">
        <f t="shared" si="11"/>
        <v>-31</v>
      </c>
      <c r="AD10" s="143"/>
    </row>
    <row r="11" spans="1:30" x14ac:dyDescent="0.3">
      <c r="A11" s="204" t="s">
        <v>151</v>
      </c>
      <c r="B11" s="218">
        <f t="shared" si="7"/>
        <v>9</v>
      </c>
      <c r="C11" s="219">
        <f t="shared" si="8"/>
        <v>12</v>
      </c>
      <c r="D11" s="220">
        <f t="shared" si="9"/>
        <v>14</v>
      </c>
      <c r="E11" s="100">
        <v>0</v>
      </c>
      <c r="F11" s="206" t="s">
        <v>142</v>
      </c>
      <c r="G11" s="148">
        <v>5</v>
      </c>
      <c r="H11" s="103"/>
      <c r="I11" s="104"/>
      <c r="J11" s="105"/>
      <c r="K11" s="145"/>
      <c r="L11" s="212" t="s">
        <v>100</v>
      </c>
      <c r="M11" s="151"/>
      <c r="N11" s="152"/>
      <c r="O11" s="213" t="s">
        <v>100</v>
      </c>
      <c r="P11" s="154"/>
      <c r="Q11" s="161" t="s">
        <v>100</v>
      </c>
      <c r="R11" s="111"/>
      <c r="S11" s="112"/>
      <c r="T11" s="113">
        <v>38</v>
      </c>
      <c r="U11" s="96"/>
      <c r="V11" s="97">
        <f t="shared" si="0"/>
        <v>38</v>
      </c>
      <c r="W11" s="114"/>
      <c r="X11" s="115"/>
      <c r="Y11" s="116"/>
      <c r="Z11" s="98">
        <v>17</v>
      </c>
      <c r="AA11" s="57">
        <f t="shared" si="10"/>
        <v>-21</v>
      </c>
      <c r="AB11" s="144">
        <f t="shared" si="11"/>
        <v>-21</v>
      </c>
      <c r="AD11" s="143"/>
    </row>
    <row r="12" spans="1:30" x14ac:dyDescent="0.3">
      <c r="A12" s="204" t="s">
        <v>152</v>
      </c>
      <c r="B12" s="218">
        <f t="shared" si="7"/>
        <v>9</v>
      </c>
      <c r="C12" s="219">
        <f t="shared" si="8"/>
        <v>12</v>
      </c>
      <c r="D12" s="220">
        <f t="shared" si="9"/>
        <v>14</v>
      </c>
      <c r="E12" s="100">
        <v>0</v>
      </c>
      <c r="F12" s="206" t="s">
        <v>142</v>
      </c>
      <c r="G12" s="148">
        <v>5</v>
      </c>
      <c r="H12" s="103"/>
      <c r="I12" s="104"/>
      <c r="J12" s="105"/>
      <c r="K12" s="145"/>
      <c r="L12" s="212" t="s">
        <v>100</v>
      </c>
      <c r="M12" s="151"/>
      <c r="N12" s="152"/>
      <c r="O12" s="213" t="s">
        <v>100</v>
      </c>
      <c r="P12" s="154"/>
      <c r="Q12" s="161" t="s">
        <v>100</v>
      </c>
      <c r="R12" s="111"/>
      <c r="S12" s="112"/>
      <c r="T12" s="113">
        <v>38</v>
      </c>
      <c r="U12" s="96"/>
      <c r="V12" s="97">
        <f t="shared" si="0"/>
        <v>38</v>
      </c>
      <c r="W12" s="114"/>
      <c r="X12" s="115"/>
      <c r="Y12" s="116"/>
      <c r="Z12" s="98">
        <v>17</v>
      </c>
      <c r="AA12" s="57">
        <f t="shared" si="3"/>
        <v>-21</v>
      </c>
      <c r="AB12" s="144">
        <f t="shared" si="4"/>
        <v>-21</v>
      </c>
      <c r="AD12" s="143"/>
    </row>
    <row r="13" spans="1:30" x14ac:dyDescent="0.3">
      <c r="A13" s="204" t="s">
        <v>153</v>
      </c>
      <c r="B13" s="218">
        <f t="shared" si="7"/>
        <v>9</v>
      </c>
      <c r="C13" s="219">
        <f t="shared" si="8"/>
        <v>12</v>
      </c>
      <c r="D13" s="220">
        <f t="shared" si="9"/>
        <v>14</v>
      </c>
      <c r="E13" s="100">
        <v>0</v>
      </c>
      <c r="F13" s="206" t="s">
        <v>142</v>
      </c>
      <c r="G13" s="148">
        <v>5</v>
      </c>
      <c r="H13" s="103"/>
      <c r="I13" s="104"/>
      <c r="J13" s="105"/>
      <c r="K13" s="145"/>
      <c r="L13" s="212" t="s">
        <v>100</v>
      </c>
      <c r="M13" s="151"/>
      <c r="N13" s="152"/>
      <c r="O13" s="213" t="s">
        <v>100</v>
      </c>
      <c r="P13" s="154"/>
      <c r="Q13" s="161" t="s">
        <v>100</v>
      </c>
      <c r="R13" s="111"/>
      <c r="S13" s="112"/>
      <c r="T13" s="113">
        <v>38</v>
      </c>
      <c r="U13" s="96"/>
      <c r="V13" s="97">
        <f t="shared" si="0"/>
        <v>38</v>
      </c>
      <c r="W13" s="114"/>
      <c r="X13" s="115"/>
      <c r="Y13" s="116"/>
      <c r="Z13" s="98">
        <v>17</v>
      </c>
      <c r="AA13" s="57">
        <f t="shared" ref="AA13:AA14" si="12">SUM(Y13:Z13)-(V13+W13)</f>
        <v>-21</v>
      </c>
      <c r="AB13" s="144">
        <f t="shared" ref="AB13:AB14" si="13">SMALL(Z13:AA13,1)+X13</f>
        <v>-21</v>
      </c>
      <c r="AD13" s="143"/>
    </row>
    <row r="14" spans="1:30" x14ac:dyDescent="0.3">
      <c r="A14" s="204" t="s">
        <v>154</v>
      </c>
      <c r="B14" s="218">
        <f t="shared" si="7"/>
        <v>9</v>
      </c>
      <c r="C14" s="219">
        <f t="shared" si="8"/>
        <v>12</v>
      </c>
      <c r="D14" s="220">
        <f t="shared" si="9"/>
        <v>14</v>
      </c>
      <c r="E14" s="100">
        <v>0</v>
      </c>
      <c r="F14" s="206" t="s">
        <v>142</v>
      </c>
      <c r="G14" s="148">
        <v>5</v>
      </c>
      <c r="H14" s="103"/>
      <c r="I14" s="104"/>
      <c r="J14" s="105"/>
      <c r="K14" s="145"/>
      <c r="L14" s="212" t="s">
        <v>100</v>
      </c>
      <c r="M14" s="151"/>
      <c r="N14" s="152"/>
      <c r="O14" s="213" t="s">
        <v>100</v>
      </c>
      <c r="P14" s="154"/>
      <c r="Q14" s="161" t="s">
        <v>100</v>
      </c>
      <c r="R14" s="111"/>
      <c r="S14" s="112"/>
      <c r="T14" s="113">
        <v>40</v>
      </c>
      <c r="U14" s="96"/>
      <c r="V14" s="97">
        <f t="shared" si="0"/>
        <v>40</v>
      </c>
      <c r="W14" s="114"/>
      <c r="X14" s="115"/>
      <c r="Y14" s="116"/>
      <c r="Z14" s="98">
        <v>17</v>
      </c>
      <c r="AA14" s="57">
        <f t="shared" si="12"/>
        <v>-23</v>
      </c>
      <c r="AB14" s="144">
        <f t="shared" si="13"/>
        <v>-23</v>
      </c>
      <c r="AD14" s="143"/>
    </row>
    <row r="15" spans="1:30" x14ac:dyDescent="0.3">
      <c r="A15" s="204" t="s">
        <v>155</v>
      </c>
      <c r="B15" s="218">
        <f t="shared" si="7"/>
        <v>9</v>
      </c>
      <c r="C15" s="219">
        <f t="shared" si="8"/>
        <v>12</v>
      </c>
      <c r="D15" s="220">
        <f t="shared" si="9"/>
        <v>14</v>
      </c>
      <c r="E15" s="100">
        <v>0</v>
      </c>
      <c r="F15" s="206" t="s">
        <v>142</v>
      </c>
      <c r="G15" s="148">
        <v>5</v>
      </c>
      <c r="H15" s="103">
        <v>19</v>
      </c>
      <c r="I15" s="104"/>
      <c r="J15" s="105"/>
      <c r="K15" s="145"/>
      <c r="L15" s="212" t="s">
        <v>100</v>
      </c>
      <c r="M15" s="151"/>
      <c r="N15" s="152"/>
      <c r="O15" s="213" t="s">
        <v>100</v>
      </c>
      <c r="P15" s="154"/>
      <c r="Q15" s="161" t="s">
        <v>100</v>
      </c>
      <c r="R15" s="111"/>
      <c r="S15" s="112"/>
      <c r="T15" s="113"/>
      <c r="U15" s="96"/>
      <c r="V15" s="97">
        <f t="shared" si="0"/>
        <v>19</v>
      </c>
      <c r="W15" s="114"/>
      <c r="X15" s="115"/>
      <c r="Y15" s="116"/>
      <c r="Z15" s="98">
        <v>17</v>
      </c>
      <c r="AA15" s="57">
        <f t="shared" ref="AA15:AA18" si="14">SUM(Y15:Z15)-(V15+W15)</f>
        <v>-2</v>
      </c>
      <c r="AB15" s="144">
        <f t="shared" ref="AB15:AB18" si="15">SMALL(Z15:AA15,1)+X15</f>
        <v>-2</v>
      </c>
      <c r="AD15" s="143"/>
    </row>
    <row r="16" spans="1:30" x14ac:dyDescent="0.3">
      <c r="A16" s="204" t="s">
        <v>156</v>
      </c>
      <c r="B16" s="218">
        <f t="shared" si="7"/>
        <v>9</v>
      </c>
      <c r="C16" s="219">
        <f t="shared" si="8"/>
        <v>12</v>
      </c>
      <c r="D16" s="220">
        <f t="shared" si="9"/>
        <v>14</v>
      </c>
      <c r="E16" s="100">
        <v>0</v>
      </c>
      <c r="F16" s="206" t="s">
        <v>142</v>
      </c>
      <c r="G16" s="148">
        <v>5</v>
      </c>
      <c r="H16" s="103">
        <v>12</v>
      </c>
      <c r="I16" s="104"/>
      <c r="J16" s="105"/>
      <c r="K16" s="145"/>
      <c r="L16" s="212" t="s">
        <v>100</v>
      </c>
      <c r="M16" s="151"/>
      <c r="N16" s="152"/>
      <c r="O16" s="213" t="s">
        <v>100</v>
      </c>
      <c r="P16" s="154"/>
      <c r="Q16" s="161" t="s">
        <v>100</v>
      </c>
      <c r="R16" s="111"/>
      <c r="S16" s="112"/>
      <c r="T16" s="113">
        <v>38</v>
      </c>
      <c r="U16" s="96"/>
      <c r="V16" s="97">
        <f t="shared" si="0"/>
        <v>50</v>
      </c>
      <c r="W16" s="114"/>
      <c r="X16" s="115"/>
      <c r="Y16" s="116"/>
      <c r="Z16" s="98">
        <v>17</v>
      </c>
      <c r="AA16" s="57">
        <f t="shared" si="14"/>
        <v>-33</v>
      </c>
      <c r="AB16" s="144">
        <f t="shared" si="15"/>
        <v>-33</v>
      </c>
      <c r="AD16" s="143"/>
    </row>
    <row r="17" spans="1:30" x14ac:dyDescent="0.3">
      <c r="A17" s="204" t="s">
        <v>157</v>
      </c>
      <c r="B17" s="218">
        <f t="shared" si="7"/>
        <v>9</v>
      </c>
      <c r="C17" s="219">
        <f t="shared" si="8"/>
        <v>12</v>
      </c>
      <c r="D17" s="220">
        <f t="shared" si="9"/>
        <v>14</v>
      </c>
      <c r="E17" s="100">
        <v>0</v>
      </c>
      <c r="F17" s="206" t="s">
        <v>142</v>
      </c>
      <c r="G17" s="148">
        <v>5</v>
      </c>
      <c r="H17" s="103">
        <v>15</v>
      </c>
      <c r="I17" s="104"/>
      <c r="J17" s="105"/>
      <c r="K17" s="145"/>
      <c r="L17" s="212" t="s">
        <v>100</v>
      </c>
      <c r="M17" s="151"/>
      <c r="N17" s="152"/>
      <c r="O17" s="213" t="s">
        <v>100</v>
      </c>
      <c r="P17" s="154"/>
      <c r="Q17" s="161" t="s">
        <v>100</v>
      </c>
      <c r="R17" s="111"/>
      <c r="S17" s="112"/>
      <c r="T17" s="113">
        <v>38</v>
      </c>
      <c r="U17" s="96"/>
      <c r="V17" s="97">
        <f t="shared" si="0"/>
        <v>53</v>
      </c>
      <c r="W17" s="114"/>
      <c r="X17" s="115"/>
      <c r="Y17" s="116"/>
      <c r="Z17" s="98">
        <v>17</v>
      </c>
      <c r="AA17" s="57">
        <f t="shared" si="14"/>
        <v>-36</v>
      </c>
      <c r="AB17" s="144">
        <f t="shared" si="15"/>
        <v>-36</v>
      </c>
      <c r="AD17" s="143"/>
    </row>
    <row r="18" spans="1:30" x14ac:dyDescent="0.3">
      <c r="A18" s="204" t="s">
        <v>172</v>
      </c>
      <c r="B18" s="218">
        <f>11-3</f>
        <v>8</v>
      </c>
      <c r="C18" s="219">
        <f>16-3</f>
        <v>13</v>
      </c>
      <c r="D18" s="220">
        <f>17-3</f>
        <v>14</v>
      </c>
      <c r="E18" s="100">
        <v>0</v>
      </c>
      <c r="F18" s="206" t="s">
        <v>142</v>
      </c>
      <c r="G18" s="148">
        <v>5</v>
      </c>
      <c r="H18" s="103">
        <v>18</v>
      </c>
      <c r="I18" s="104"/>
      <c r="J18" s="105"/>
      <c r="K18" s="145"/>
      <c r="L18" s="212" t="s">
        <v>100</v>
      </c>
      <c r="M18" s="151"/>
      <c r="N18" s="152"/>
      <c r="O18" s="213" t="s">
        <v>100</v>
      </c>
      <c r="P18" s="154"/>
      <c r="Q18" s="161" t="s">
        <v>100</v>
      </c>
      <c r="R18" s="111"/>
      <c r="S18" s="112"/>
      <c r="T18" s="113">
        <v>16</v>
      </c>
      <c r="U18" s="96"/>
      <c r="V18" s="97">
        <f t="shared" si="0"/>
        <v>34</v>
      </c>
      <c r="W18" s="114"/>
      <c r="X18" s="115"/>
      <c r="Y18" s="116"/>
      <c r="Z18" s="98">
        <v>34</v>
      </c>
      <c r="AA18" s="57">
        <f t="shared" si="14"/>
        <v>0</v>
      </c>
      <c r="AB18" s="144">
        <f t="shared" si="15"/>
        <v>0</v>
      </c>
      <c r="AD18" s="143"/>
    </row>
    <row r="19" spans="1:30" x14ac:dyDescent="0.3">
      <c r="A19" s="204" t="s">
        <v>173</v>
      </c>
      <c r="B19" s="218">
        <f t="shared" ref="B19:B22" si="16">11-3</f>
        <v>8</v>
      </c>
      <c r="C19" s="219">
        <f t="shared" ref="C19:C22" si="17">16-3</f>
        <v>13</v>
      </c>
      <c r="D19" s="220">
        <f t="shared" ref="D19:D22" si="18">17-3</f>
        <v>14</v>
      </c>
      <c r="E19" s="100">
        <v>0</v>
      </c>
      <c r="F19" s="206" t="s">
        <v>142</v>
      </c>
      <c r="G19" s="148">
        <v>5</v>
      </c>
      <c r="H19" s="103">
        <v>50</v>
      </c>
      <c r="I19" s="104"/>
      <c r="J19" s="105"/>
      <c r="K19" s="145"/>
      <c r="L19" s="212" t="s">
        <v>100</v>
      </c>
      <c r="M19" s="151"/>
      <c r="N19" s="152"/>
      <c r="O19" s="213" t="s">
        <v>100</v>
      </c>
      <c r="P19" s="154"/>
      <c r="Q19" s="161" t="s">
        <v>100</v>
      </c>
      <c r="R19" s="111"/>
      <c r="S19" s="112"/>
      <c r="T19" s="113"/>
      <c r="U19" s="96"/>
      <c r="V19" s="97">
        <f t="shared" si="0"/>
        <v>50</v>
      </c>
      <c r="W19" s="114"/>
      <c r="X19" s="115"/>
      <c r="Y19" s="116"/>
      <c r="Z19" s="98">
        <v>34</v>
      </c>
      <c r="AA19" s="57">
        <f t="shared" ref="AA19" si="19">SUM(Y19:Z19)-(V19+W19)</f>
        <v>-16</v>
      </c>
      <c r="AB19" s="144">
        <f t="shared" ref="AB19" si="20">SMALL(Z19:AA19,1)+X19</f>
        <v>-16</v>
      </c>
      <c r="AD19" s="143"/>
    </row>
    <row r="20" spans="1:30" x14ac:dyDescent="0.3">
      <c r="A20" s="204" t="s">
        <v>174</v>
      </c>
      <c r="B20" s="218">
        <f t="shared" si="16"/>
        <v>8</v>
      </c>
      <c r="C20" s="219">
        <f t="shared" si="17"/>
        <v>13</v>
      </c>
      <c r="D20" s="220">
        <f t="shared" si="18"/>
        <v>14</v>
      </c>
      <c r="E20" s="100">
        <v>0</v>
      </c>
      <c r="F20" s="206" t="s">
        <v>142</v>
      </c>
      <c r="G20" s="148">
        <v>5</v>
      </c>
      <c r="H20" s="103"/>
      <c r="I20" s="104"/>
      <c r="J20" s="105"/>
      <c r="K20" s="145"/>
      <c r="L20" s="212" t="s">
        <v>100</v>
      </c>
      <c r="M20" s="151"/>
      <c r="N20" s="152"/>
      <c r="O20" s="213" t="s">
        <v>100</v>
      </c>
      <c r="P20" s="154"/>
      <c r="Q20" s="161" t="s">
        <v>100</v>
      </c>
      <c r="R20" s="111"/>
      <c r="S20" s="112"/>
      <c r="T20" s="222">
        <v>34</v>
      </c>
      <c r="U20" s="96"/>
      <c r="V20" s="97">
        <f t="shared" si="0"/>
        <v>34</v>
      </c>
      <c r="W20" s="114"/>
      <c r="X20" s="115"/>
      <c r="Y20" s="116"/>
      <c r="Z20" s="98">
        <v>34</v>
      </c>
      <c r="AA20" s="57">
        <f t="shared" ref="AA20:AA22" si="21">SUM(Y20:Z20)-(V20+W20)</f>
        <v>0</v>
      </c>
      <c r="AB20" s="144">
        <f t="shared" ref="AB20:AB22" si="22">SMALL(Z20:AA20,1)+X20</f>
        <v>0</v>
      </c>
      <c r="AD20" s="143"/>
    </row>
    <row r="21" spans="1:30" x14ac:dyDescent="0.3">
      <c r="A21" s="204" t="s">
        <v>175</v>
      </c>
      <c r="B21" s="218">
        <f t="shared" si="16"/>
        <v>8</v>
      </c>
      <c r="C21" s="219">
        <f t="shared" si="17"/>
        <v>13</v>
      </c>
      <c r="D21" s="220">
        <f t="shared" si="18"/>
        <v>14</v>
      </c>
      <c r="E21" s="100">
        <v>0</v>
      </c>
      <c r="F21" s="206" t="s">
        <v>142</v>
      </c>
      <c r="G21" s="148">
        <v>5</v>
      </c>
      <c r="H21" s="103"/>
      <c r="I21" s="104"/>
      <c r="J21" s="105"/>
      <c r="K21" s="145"/>
      <c r="L21" s="212" t="s">
        <v>100</v>
      </c>
      <c r="M21" s="151"/>
      <c r="N21" s="152"/>
      <c r="O21" s="213" t="s">
        <v>100</v>
      </c>
      <c r="P21" s="154"/>
      <c r="Q21" s="161" t="s">
        <v>100</v>
      </c>
      <c r="R21" s="111"/>
      <c r="S21" s="112"/>
      <c r="T21" s="222">
        <v>34</v>
      </c>
      <c r="U21" s="96"/>
      <c r="V21" s="97">
        <f t="shared" si="0"/>
        <v>34</v>
      </c>
      <c r="W21" s="114"/>
      <c r="X21" s="115"/>
      <c r="Y21" s="116"/>
      <c r="Z21" s="98">
        <v>34</v>
      </c>
      <c r="AA21" s="57">
        <f t="shared" si="21"/>
        <v>0</v>
      </c>
      <c r="AB21" s="144">
        <f t="shared" si="22"/>
        <v>0</v>
      </c>
      <c r="AD21" s="143"/>
    </row>
    <row r="22" spans="1:30" x14ac:dyDescent="0.3">
      <c r="A22" s="204" t="s">
        <v>176</v>
      </c>
      <c r="B22" s="218">
        <f t="shared" si="16"/>
        <v>8</v>
      </c>
      <c r="C22" s="219">
        <f t="shared" si="17"/>
        <v>13</v>
      </c>
      <c r="D22" s="220">
        <f t="shared" si="18"/>
        <v>14</v>
      </c>
      <c r="E22" s="100">
        <v>0</v>
      </c>
      <c r="F22" s="206" t="s">
        <v>142</v>
      </c>
      <c r="G22" s="148">
        <v>5</v>
      </c>
      <c r="H22" s="103"/>
      <c r="I22" s="104"/>
      <c r="J22" s="105"/>
      <c r="K22" s="145"/>
      <c r="L22" s="212" t="s">
        <v>100</v>
      </c>
      <c r="M22" s="151"/>
      <c r="N22" s="152"/>
      <c r="O22" s="213" t="s">
        <v>100</v>
      </c>
      <c r="P22" s="154"/>
      <c r="Q22" s="161" t="s">
        <v>100</v>
      </c>
      <c r="R22" s="111"/>
      <c r="S22" s="112"/>
      <c r="T22" s="222">
        <v>34</v>
      </c>
      <c r="U22" s="96"/>
      <c r="V22" s="97">
        <f t="shared" si="0"/>
        <v>34</v>
      </c>
      <c r="W22" s="114"/>
      <c r="X22" s="115"/>
      <c r="Y22" s="116"/>
      <c r="Z22" s="98">
        <v>34</v>
      </c>
      <c r="AA22" s="57">
        <f t="shared" si="21"/>
        <v>0</v>
      </c>
      <c r="AB22" s="144">
        <f t="shared" si="22"/>
        <v>0</v>
      </c>
      <c r="AD22" s="143"/>
    </row>
    <row r="23" spans="1:30" x14ac:dyDescent="0.3">
      <c r="A23" s="204" t="s">
        <v>177</v>
      </c>
      <c r="B23" s="218">
        <f>10-3</f>
        <v>7</v>
      </c>
      <c r="C23" s="219">
        <f>17-3</f>
        <v>14</v>
      </c>
      <c r="D23" s="220">
        <f>18-3</f>
        <v>15</v>
      </c>
      <c r="E23" s="100">
        <v>0</v>
      </c>
      <c r="F23" s="206" t="s">
        <v>142</v>
      </c>
      <c r="G23" s="148">
        <v>5</v>
      </c>
      <c r="H23" s="103">
        <v>13</v>
      </c>
      <c r="I23" s="104"/>
      <c r="J23" s="105"/>
      <c r="K23" s="145"/>
      <c r="L23" s="212" t="s">
        <v>100</v>
      </c>
      <c r="M23" s="151">
        <v>36</v>
      </c>
      <c r="N23" s="152"/>
      <c r="O23" s="213" t="s">
        <v>100</v>
      </c>
      <c r="P23" s="154"/>
      <c r="Q23" s="161" t="s">
        <v>100</v>
      </c>
      <c r="R23" s="111"/>
      <c r="S23" s="112"/>
      <c r="T23" s="113">
        <v>17</v>
      </c>
      <c r="U23" s="96"/>
      <c r="V23" s="97">
        <f t="shared" si="0"/>
        <v>66</v>
      </c>
      <c r="W23" s="114">
        <v>68</v>
      </c>
      <c r="X23" s="115"/>
      <c r="Y23" s="116"/>
      <c r="Z23" s="98">
        <v>68</v>
      </c>
      <c r="AA23" s="57">
        <f t="shared" ref="AA23:AA30" si="23">SUM(Y23:Z23)-(V23+W23)</f>
        <v>-66</v>
      </c>
      <c r="AB23" s="144">
        <f t="shared" ref="AB23:AB30" si="24">SMALL(Z23:AA23,1)+X23</f>
        <v>-66</v>
      </c>
      <c r="AD23" s="143"/>
    </row>
    <row r="24" spans="1:30" x14ac:dyDescent="0.3">
      <c r="A24" s="204" t="s">
        <v>178</v>
      </c>
      <c r="B24" s="218">
        <f t="shared" ref="B24:B26" si="25">10-3</f>
        <v>7</v>
      </c>
      <c r="C24" s="219">
        <f t="shared" ref="C24:C26" si="26">17-3</f>
        <v>14</v>
      </c>
      <c r="D24" s="220">
        <f t="shared" ref="D24:D26" si="27">18-3</f>
        <v>15</v>
      </c>
      <c r="E24" s="100">
        <v>0</v>
      </c>
      <c r="F24" s="206" t="s">
        <v>142</v>
      </c>
      <c r="G24" s="148">
        <v>5</v>
      </c>
      <c r="H24" s="103">
        <v>70</v>
      </c>
      <c r="I24" s="104"/>
      <c r="J24" s="105">
        <v>31</v>
      </c>
      <c r="K24" s="145"/>
      <c r="L24" s="212" t="s">
        <v>100</v>
      </c>
      <c r="M24" s="151"/>
      <c r="N24" s="152"/>
      <c r="O24" s="213" t="s">
        <v>100</v>
      </c>
      <c r="P24" s="154"/>
      <c r="Q24" s="161" t="s">
        <v>100</v>
      </c>
      <c r="R24" s="111"/>
      <c r="S24" s="112"/>
      <c r="T24" s="113"/>
      <c r="U24" s="96"/>
      <c r="V24" s="97">
        <f t="shared" si="0"/>
        <v>101</v>
      </c>
      <c r="W24" s="114"/>
      <c r="X24" s="115"/>
      <c r="Y24" s="116"/>
      <c r="Z24" s="98">
        <v>68</v>
      </c>
      <c r="AA24" s="57">
        <f t="shared" si="23"/>
        <v>-33</v>
      </c>
      <c r="AB24" s="144">
        <f t="shared" si="24"/>
        <v>-33</v>
      </c>
      <c r="AD24" s="143"/>
    </row>
    <row r="25" spans="1:30" x14ac:dyDescent="0.3">
      <c r="A25" s="204" t="s">
        <v>179</v>
      </c>
      <c r="B25" s="218">
        <f t="shared" si="25"/>
        <v>7</v>
      </c>
      <c r="C25" s="219">
        <f t="shared" si="26"/>
        <v>14</v>
      </c>
      <c r="D25" s="220">
        <f t="shared" si="27"/>
        <v>15</v>
      </c>
      <c r="E25" s="100">
        <v>0</v>
      </c>
      <c r="F25" s="206" t="s">
        <v>142</v>
      </c>
      <c r="G25" s="148">
        <v>5</v>
      </c>
      <c r="H25" s="103">
        <v>24</v>
      </c>
      <c r="I25" s="104">
        <v>81</v>
      </c>
      <c r="J25" s="105">
        <v>31</v>
      </c>
      <c r="K25" s="145"/>
      <c r="L25" s="212" t="s">
        <v>100</v>
      </c>
      <c r="M25" s="151"/>
      <c r="N25" s="152"/>
      <c r="O25" s="213" t="s">
        <v>100</v>
      </c>
      <c r="P25" s="154"/>
      <c r="Q25" s="161" t="s">
        <v>100</v>
      </c>
      <c r="R25" s="111"/>
      <c r="S25" s="112"/>
      <c r="T25" s="113"/>
      <c r="U25" s="96"/>
      <c r="V25" s="97">
        <f t="shared" si="0"/>
        <v>136</v>
      </c>
      <c r="W25" s="114"/>
      <c r="X25" s="115"/>
      <c r="Y25" s="116"/>
      <c r="Z25" s="98">
        <v>68</v>
      </c>
      <c r="AA25" s="57">
        <f t="shared" si="23"/>
        <v>-68</v>
      </c>
      <c r="AB25" s="144">
        <f t="shared" si="24"/>
        <v>-68</v>
      </c>
      <c r="AD25" s="143"/>
    </row>
    <row r="26" spans="1:30" x14ac:dyDescent="0.3">
      <c r="A26" s="204" t="s">
        <v>182</v>
      </c>
      <c r="B26" s="218">
        <f t="shared" si="25"/>
        <v>7</v>
      </c>
      <c r="C26" s="219">
        <f t="shared" si="26"/>
        <v>14</v>
      </c>
      <c r="D26" s="220">
        <f t="shared" si="27"/>
        <v>15</v>
      </c>
      <c r="E26" s="100">
        <v>0</v>
      </c>
      <c r="F26" s="206" t="s">
        <v>142</v>
      </c>
      <c r="G26" s="148">
        <v>5</v>
      </c>
      <c r="H26" s="103">
        <v>21</v>
      </c>
      <c r="I26" s="104"/>
      <c r="J26" s="105">
        <v>31</v>
      </c>
      <c r="K26" s="145"/>
      <c r="L26" s="212" t="s">
        <v>100</v>
      </c>
      <c r="M26" s="151"/>
      <c r="N26" s="152"/>
      <c r="O26" s="213" t="s">
        <v>100</v>
      </c>
      <c r="P26" s="154"/>
      <c r="Q26" s="161" t="s">
        <v>100</v>
      </c>
      <c r="R26" s="111"/>
      <c r="S26" s="112"/>
      <c r="T26" s="113">
        <v>19</v>
      </c>
      <c r="U26" s="96"/>
      <c r="V26" s="97">
        <f t="shared" ref="V26" si="28">SUM(H26:T26)</f>
        <v>71</v>
      </c>
      <c r="W26" s="114"/>
      <c r="X26" s="115"/>
      <c r="Y26" s="116"/>
      <c r="Z26" s="98">
        <v>68</v>
      </c>
      <c r="AA26" s="57">
        <f t="shared" ref="AA26" si="29">SUM(Y26:Z26)-(V26+W26)</f>
        <v>-3</v>
      </c>
      <c r="AB26" s="144">
        <f t="shared" ref="AB26" si="30">SMALL(Z26:AA26,1)+X26</f>
        <v>-3</v>
      </c>
      <c r="AD26" s="143"/>
    </row>
    <row r="27" spans="1:30" x14ac:dyDescent="0.3">
      <c r="A27" s="204" t="s">
        <v>192</v>
      </c>
      <c r="B27" s="95">
        <v>8</v>
      </c>
      <c r="C27" s="117">
        <v>24</v>
      </c>
      <c r="D27" s="99">
        <v>24</v>
      </c>
      <c r="E27" s="100">
        <v>0</v>
      </c>
      <c r="F27" s="206" t="s">
        <v>142</v>
      </c>
      <c r="G27" s="148">
        <v>5</v>
      </c>
      <c r="H27" s="103">
        <v>96</v>
      </c>
      <c r="I27" s="104"/>
      <c r="J27" s="105"/>
      <c r="K27" s="145">
        <v>53</v>
      </c>
      <c r="L27" s="212" t="s">
        <v>100</v>
      </c>
      <c r="M27" s="151"/>
      <c r="N27" s="152"/>
      <c r="O27" s="213" t="s">
        <v>100</v>
      </c>
      <c r="P27" s="154"/>
      <c r="Q27" s="161" t="s">
        <v>100</v>
      </c>
      <c r="R27" s="111"/>
      <c r="S27" s="112"/>
      <c r="T27" s="113"/>
      <c r="U27" s="96"/>
      <c r="V27" s="97">
        <f t="shared" si="0"/>
        <v>149</v>
      </c>
      <c r="W27" s="114"/>
      <c r="X27" s="115"/>
      <c r="Y27" s="116"/>
      <c r="Z27" s="98">
        <v>126</v>
      </c>
      <c r="AA27" s="57">
        <f t="shared" si="23"/>
        <v>-23</v>
      </c>
      <c r="AB27" s="144">
        <f t="shared" si="24"/>
        <v>-23</v>
      </c>
      <c r="AD27" s="143"/>
    </row>
    <row r="28" spans="1:30" x14ac:dyDescent="0.3">
      <c r="A28" s="204" t="s">
        <v>193</v>
      </c>
      <c r="B28" s="95">
        <v>8</v>
      </c>
      <c r="C28" s="117">
        <v>24</v>
      </c>
      <c r="D28" s="99">
        <v>24</v>
      </c>
      <c r="E28" s="100">
        <v>0</v>
      </c>
      <c r="F28" s="206" t="s">
        <v>142</v>
      </c>
      <c r="G28" s="148">
        <v>5</v>
      </c>
      <c r="H28" s="103">
        <v>39</v>
      </c>
      <c r="I28" s="104"/>
      <c r="J28" s="105"/>
      <c r="K28" s="145"/>
      <c r="L28" s="212" t="s">
        <v>100</v>
      </c>
      <c r="M28" s="151"/>
      <c r="N28" s="152"/>
      <c r="O28" s="213" t="s">
        <v>100</v>
      </c>
      <c r="P28" s="154"/>
      <c r="Q28" s="161" t="s">
        <v>100</v>
      </c>
      <c r="R28" s="111"/>
      <c r="S28" s="112"/>
      <c r="T28" s="113"/>
      <c r="U28" s="96"/>
      <c r="V28" s="97">
        <f t="shared" si="0"/>
        <v>39</v>
      </c>
      <c r="W28" s="114">
        <v>87</v>
      </c>
      <c r="X28" s="115"/>
      <c r="Y28" s="116"/>
      <c r="Z28" s="98">
        <v>126</v>
      </c>
      <c r="AA28" s="57">
        <f t="shared" si="23"/>
        <v>0</v>
      </c>
      <c r="AB28" s="144">
        <f t="shared" si="24"/>
        <v>0</v>
      </c>
      <c r="AD28" s="143"/>
    </row>
    <row r="29" spans="1:30" x14ac:dyDescent="0.3">
      <c r="A29" s="204" t="s">
        <v>194</v>
      </c>
      <c r="B29" s="95">
        <v>8</v>
      </c>
      <c r="C29" s="117">
        <v>24</v>
      </c>
      <c r="D29" s="99">
        <v>24</v>
      </c>
      <c r="E29" s="100">
        <v>0</v>
      </c>
      <c r="F29" s="206" t="s">
        <v>142</v>
      </c>
      <c r="G29" s="148">
        <v>5</v>
      </c>
      <c r="H29" s="103">
        <v>70</v>
      </c>
      <c r="I29" s="104"/>
      <c r="J29" s="105"/>
      <c r="K29" s="145"/>
      <c r="L29" s="212" t="s">
        <v>100</v>
      </c>
      <c r="M29" s="151"/>
      <c r="N29" s="152"/>
      <c r="O29" s="213" t="s">
        <v>100</v>
      </c>
      <c r="P29" s="154"/>
      <c r="Q29" s="161" t="s">
        <v>100</v>
      </c>
      <c r="R29" s="111"/>
      <c r="S29" s="112"/>
      <c r="T29" s="113">
        <v>67</v>
      </c>
      <c r="U29" s="96"/>
      <c r="V29" s="97">
        <f t="shared" ref="V29" si="31">SUM(H29:T29)</f>
        <v>137</v>
      </c>
      <c r="W29" s="114"/>
      <c r="X29" s="115"/>
      <c r="Y29" s="116"/>
      <c r="Z29" s="98">
        <v>126</v>
      </c>
      <c r="AA29" s="57">
        <f t="shared" ref="AA29" si="32">SUM(Y29:Z29)-(V29+W29)</f>
        <v>-11</v>
      </c>
      <c r="AB29" s="144">
        <f t="shared" ref="AB29" si="33">SMALL(Z29:AA29,1)+X29</f>
        <v>-11</v>
      </c>
      <c r="AD29" s="143"/>
    </row>
    <row r="30" spans="1:30" x14ac:dyDescent="0.3">
      <c r="A30" s="204" t="s">
        <v>143</v>
      </c>
      <c r="B30" s="95">
        <v>5</v>
      </c>
      <c r="C30" s="117">
        <v>23</v>
      </c>
      <c r="D30" s="99">
        <v>23</v>
      </c>
      <c r="E30" s="100">
        <v>0</v>
      </c>
      <c r="F30" s="206" t="s">
        <v>142</v>
      </c>
      <c r="G30" s="148">
        <v>5</v>
      </c>
      <c r="H30" s="103">
        <v>105</v>
      </c>
      <c r="I30" s="104"/>
      <c r="J30" s="105"/>
      <c r="K30" s="145">
        <v>75</v>
      </c>
      <c r="L30" s="212" t="s">
        <v>100</v>
      </c>
      <c r="M30" s="151"/>
      <c r="N30" s="152"/>
      <c r="O30" s="213" t="s">
        <v>100</v>
      </c>
      <c r="P30" s="154"/>
      <c r="Q30" s="161" t="s">
        <v>100</v>
      </c>
      <c r="R30" s="111"/>
      <c r="S30" s="112"/>
      <c r="T30" s="113">
        <v>33</v>
      </c>
      <c r="U30" s="96"/>
      <c r="V30" s="97">
        <f t="shared" si="0"/>
        <v>213</v>
      </c>
      <c r="W30" s="114"/>
      <c r="X30" s="115"/>
      <c r="Y30" s="116"/>
      <c r="Z30" s="98">
        <v>216</v>
      </c>
      <c r="AA30" s="57">
        <f t="shared" si="23"/>
        <v>3</v>
      </c>
      <c r="AB30" s="144">
        <f t="shared" si="24"/>
        <v>3</v>
      </c>
      <c r="AD30" s="143"/>
    </row>
    <row r="31" spans="1:30" x14ac:dyDescent="0.3">
      <c r="A31" s="204" t="s">
        <v>186</v>
      </c>
      <c r="B31" s="95">
        <v>10</v>
      </c>
      <c r="C31" s="117">
        <v>15</v>
      </c>
      <c r="D31" s="99">
        <v>20</v>
      </c>
      <c r="E31" s="100">
        <v>10</v>
      </c>
      <c r="F31" s="206" t="s">
        <v>142</v>
      </c>
      <c r="G31" s="148">
        <v>5</v>
      </c>
      <c r="H31" s="103"/>
      <c r="I31" s="104"/>
      <c r="J31" s="105"/>
      <c r="K31" s="145"/>
      <c r="L31" s="212" t="s">
        <v>100</v>
      </c>
      <c r="M31" s="151"/>
      <c r="N31" s="152"/>
      <c r="O31" s="213" t="s">
        <v>100</v>
      </c>
      <c r="P31" s="154"/>
      <c r="Q31" s="161" t="s">
        <v>100</v>
      </c>
      <c r="R31" s="111"/>
      <c r="S31" s="112"/>
      <c r="T31" s="113"/>
      <c r="U31" s="96"/>
      <c r="V31" s="97">
        <f t="shared" ref="V31" si="34">SUM(H31:T31)</f>
        <v>0</v>
      </c>
      <c r="W31" s="114">
        <v>50</v>
      </c>
      <c r="X31" s="115"/>
      <c r="Y31" s="116"/>
      <c r="Z31" s="98">
        <v>50</v>
      </c>
      <c r="AA31" s="57">
        <f t="shared" ref="AA31" si="35">SUM(Y31:Z31)-(V31+W31)</f>
        <v>0</v>
      </c>
      <c r="AB31" s="144">
        <f t="shared" ref="AB31" si="36">SMALL(Z31:AA31,1)+X31</f>
        <v>0</v>
      </c>
      <c r="AD31" s="143"/>
    </row>
  </sheetData>
  <conditionalFormatting sqref="AB20:AB25 AB2:AB3 AB27:AB28 AB30">
    <cfRule type="cellIs" dxfId="21" priority="263" stopIfTrue="1" operator="lessThan">
      <formula>0.5</formula>
    </cfRule>
    <cfRule type="cellIs" dxfId="20" priority="264" operator="lessThan">
      <formula>0.5*Z2</formula>
    </cfRule>
  </conditionalFormatting>
  <conditionalFormatting sqref="AB5">
    <cfRule type="cellIs" dxfId="19" priority="69" stopIfTrue="1" operator="lessThan">
      <formula>0.5</formula>
    </cfRule>
    <cfRule type="cellIs" dxfId="18" priority="70" operator="lessThan">
      <formula>0.5*Z5</formula>
    </cfRule>
  </conditionalFormatting>
  <conditionalFormatting sqref="AB6 AB8:AB12">
    <cfRule type="cellIs" dxfId="17" priority="33" stopIfTrue="1" operator="lessThan">
      <formula>0.5</formula>
    </cfRule>
    <cfRule type="cellIs" dxfId="16" priority="34" operator="lessThan">
      <formula>0.5*Z6</formula>
    </cfRule>
  </conditionalFormatting>
  <conditionalFormatting sqref="AB13:AB14">
    <cfRule type="cellIs" dxfId="15" priority="29" stopIfTrue="1" operator="lessThan">
      <formula>0.5</formula>
    </cfRule>
    <cfRule type="cellIs" dxfId="14" priority="30" operator="lessThan">
      <formula>0.5*Z13</formula>
    </cfRule>
  </conditionalFormatting>
  <conditionalFormatting sqref="AB19">
    <cfRule type="cellIs" dxfId="13" priority="21" stopIfTrue="1" operator="lessThan">
      <formula>0.5</formula>
    </cfRule>
    <cfRule type="cellIs" dxfId="12" priority="22" operator="lessThan">
      <formula>0.5*Z19</formula>
    </cfRule>
  </conditionalFormatting>
  <conditionalFormatting sqref="AB15:AB18">
    <cfRule type="cellIs" dxfId="11" priority="15" stopIfTrue="1" operator="lessThan">
      <formula>0.5</formula>
    </cfRule>
    <cfRule type="cellIs" dxfId="10" priority="16" operator="lessThan">
      <formula>0.5*Z15</formula>
    </cfRule>
  </conditionalFormatting>
  <conditionalFormatting sqref="AB4">
    <cfRule type="cellIs" dxfId="9" priority="9" stopIfTrue="1" operator="lessThan">
      <formula>0.5</formula>
    </cfRule>
    <cfRule type="cellIs" dxfId="8" priority="10" operator="lessThan">
      <formula>0.5*Z4</formula>
    </cfRule>
  </conditionalFormatting>
  <conditionalFormatting sqref="AB26">
    <cfRule type="cellIs" dxfId="7" priority="7" stopIfTrue="1" operator="lessThan">
      <formula>0.5</formula>
    </cfRule>
    <cfRule type="cellIs" dxfId="6" priority="8" operator="lessThan">
      <formula>0.5*Z26</formula>
    </cfRule>
  </conditionalFormatting>
  <conditionalFormatting sqref="AB7">
    <cfRule type="cellIs" dxfId="5" priority="5" stopIfTrue="1" operator="lessThan">
      <formula>0.5</formula>
    </cfRule>
    <cfRule type="cellIs" dxfId="4" priority="6" operator="lessThan">
      <formula>0.5*Z7</formula>
    </cfRule>
  </conditionalFormatting>
  <conditionalFormatting sqref="AB31">
    <cfRule type="cellIs" dxfId="3" priority="3" stopIfTrue="1" operator="lessThan">
      <formula>0.5</formula>
    </cfRule>
    <cfRule type="cellIs" dxfId="2" priority="4" operator="lessThan">
      <formula>0.5*Z31</formula>
    </cfRule>
  </conditionalFormatting>
  <conditionalFormatting sqref="AB29">
    <cfRule type="cellIs" dxfId="1" priority="1" stopIfTrue="1" operator="lessThan">
      <formula>0.5</formula>
    </cfRule>
    <cfRule type="cellIs" dxfId="0" priority="2" operator="lessThan">
      <formula>0.5*Z29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1</v>
      </c>
      <c r="D2" s="7">
        <f ca="1">RANDBETWEEN(1,3)+RANDBETWEEN(1,3)</f>
        <v>4</v>
      </c>
      <c r="E2" s="7">
        <f ca="1">RANDBETWEEN(1,3)+RANDBETWEEN(1,3)+RANDBETWEEN(1,3)</f>
        <v>4</v>
      </c>
      <c r="F2" s="7">
        <f ca="1">RANDBETWEEN(1,3)+RANDBETWEEN(1,3)+RANDBETWEEN(1,3)+RANDBETWEEN(1,3)</f>
        <v>7</v>
      </c>
      <c r="G2" s="7">
        <f ca="1">RANDBETWEEN(1,3)+RANDBETWEEN(1,3)+RANDBETWEEN(1,3)+RANDBETWEEN(1,3)+RANDBETWEEN(1,3)</f>
        <v>9</v>
      </c>
      <c r="H2" s="8">
        <f ca="1">RANDBETWEEN(1,3)+RANDBETWEEN(1,3)+RANDBETWEEN(1,3)+RANDBETWEEN(1,3)+RANDBETWEEN(1,3)+RANDBETWEEN(1,3)</f>
        <v>11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1</v>
      </c>
      <c r="D3" s="10">
        <f ca="1">RANDBETWEEN(1,4)+RANDBETWEEN(1,4)</f>
        <v>4</v>
      </c>
      <c r="E3" s="10">
        <f ca="1">RANDBETWEEN(1,4)+RANDBETWEEN(1,4)+RANDBETWEEN(1,4)</f>
        <v>5</v>
      </c>
      <c r="F3" s="10">
        <f ca="1">RANDBETWEEN(1,4)+RANDBETWEEN(1,4)+RANDBETWEEN(1,4)+RANDBETWEEN(1,4)</f>
        <v>13</v>
      </c>
      <c r="G3" s="10">
        <f ca="1">RANDBETWEEN(1,4)+RANDBETWEEN(1,4)+RANDBETWEEN(1,4)+RANDBETWEEN(1,4)+RANDBETWEEN(1,4)</f>
        <v>17</v>
      </c>
      <c r="H3" s="11">
        <f ca="1">RANDBETWEEN(1,4)+RANDBETWEEN(1,4)+RANDBETWEEN(1,4)+RANDBETWEEN(1,4)+RANDBETWEEN(1,4)+RANDBETWEEN(1,4)</f>
        <v>13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5</v>
      </c>
      <c r="D4" s="10">
        <f ca="1">RANDBETWEEN(1,6)+RANDBETWEEN(1,6)</f>
        <v>6</v>
      </c>
      <c r="E4" s="10">
        <f ca="1">RANDBETWEEN(1,6)+RANDBETWEEN(1,6)+RANDBETWEEN(1,6)</f>
        <v>14</v>
      </c>
      <c r="F4" s="10">
        <f ca="1">RANDBETWEEN(1,6)+RANDBETWEEN(1,6)+RANDBETWEEN(1,6)+RANDBETWEEN(1,6)</f>
        <v>12</v>
      </c>
      <c r="G4" s="10">
        <f ca="1">RANDBETWEEN(1,6)+RANDBETWEEN(1,6)+RANDBETWEEN(1,6)+RANDBETWEEN(1,6)+RANDBETWEEN(1,6)</f>
        <v>13</v>
      </c>
      <c r="H4" s="11">
        <f ca="1">RANDBETWEEN(1,6)+RANDBETWEEN(1,6)+RANDBETWEEN(1,6)+RANDBETWEEN(1,6)+RANDBETWEEN(1,6)+RANDBETWEEN(1,6)</f>
        <v>11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6</v>
      </c>
      <c r="D5" s="10">
        <f ca="1">RANDBETWEEN(1,8)+RANDBETWEEN(1,8)</f>
        <v>5</v>
      </c>
      <c r="E5" s="10">
        <f ca="1">RANDBETWEEN(1,8)+RANDBETWEEN(1,8)+RANDBETWEEN(1,8)</f>
        <v>13</v>
      </c>
      <c r="F5" s="10">
        <f ca="1">RANDBETWEEN(1,8)+RANDBETWEEN(1,8)+RANDBETWEEN(1,8)+RANDBETWEEN(1,8)</f>
        <v>11</v>
      </c>
      <c r="G5" s="10">
        <f ca="1">RANDBETWEEN(1,8)+RANDBETWEEN(1,8)+RANDBETWEEN(1,8)+RANDBETWEEN(1,8)+RANDBETWEEN(1,8)</f>
        <v>19</v>
      </c>
      <c r="H5" s="11">
        <f ca="1">RANDBETWEEN(1,8)+RANDBETWEEN(1,8)+RANDBETWEEN(1,8)+RANDBETWEEN(1,8)+RANDBETWEEN(1,8)+RANDBETWEEN(1,8)</f>
        <v>35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8</v>
      </c>
      <c r="D6" s="10">
        <f ca="1">RANDBETWEEN(1,10)+RANDBETWEEN(1,10)</f>
        <v>14</v>
      </c>
      <c r="E6" s="10">
        <f ca="1">RANDBETWEEN(1,10)+RANDBETWEEN(1,10)+RANDBETWEEN(1,10)</f>
        <v>17</v>
      </c>
      <c r="F6" s="10">
        <f ca="1">RANDBETWEEN(1,10)+RANDBETWEEN(1,10)+RANDBETWEEN(1,10)+RANDBETWEEN(1,10)</f>
        <v>32</v>
      </c>
      <c r="G6" s="10">
        <f ca="1">RANDBETWEEN(1,10)+RANDBETWEEN(1,10)+RANDBETWEEN(1,10)+RANDBETWEEN(1,10)+RANDBETWEEN(1,10)</f>
        <v>21</v>
      </c>
      <c r="H6" s="11">
        <f ca="1">RANDBETWEEN(1,10)+RANDBETWEEN(1,10)+RANDBETWEEN(1,10)+RANDBETWEEN(1,10)+RANDBETWEEN(1,10)+RANDBETWEEN(1,10)</f>
        <v>44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10</v>
      </c>
      <c r="D7" s="10">
        <f ca="1">RANDBETWEEN(1,12)+RANDBETWEEN(1,12)</f>
        <v>18</v>
      </c>
      <c r="E7" s="10">
        <f ca="1">RANDBETWEEN(1,12)+RANDBETWEEN(1,12)+RANDBETWEEN(1,12)</f>
        <v>13</v>
      </c>
      <c r="F7" s="10">
        <f ca="1">RANDBETWEEN(1,12)+RANDBETWEEN(1,12)+RANDBETWEEN(1,12)+RANDBETWEEN(1,12)</f>
        <v>31</v>
      </c>
      <c r="G7" s="10">
        <f ca="1">RANDBETWEEN(1,12)+RANDBETWEEN(1,12)+RANDBETWEEN(1,12)+RANDBETWEEN(1,12)+RANDBETWEEN(1,12)</f>
        <v>29</v>
      </c>
      <c r="H7" s="11">
        <f ca="1">RANDBETWEEN(1,12)+RANDBETWEEN(1,12)+RANDBETWEEN(1,12)+RANDBETWEEN(1,12)+RANDBETWEEN(1,12)+RANDBETWEEN(1,12)</f>
        <v>44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16</v>
      </c>
      <c r="D8" s="10">
        <f ca="1">RANDBETWEEN(1,20)+RANDBETWEEN(1,20)</f>
        <v>22</v>
      </c>
      <c r="E8" s="10">
        <f ca="1">RANDBETWEEN(1,20)+RANDBETWEEN(1,20)+RANDBETWEEN(1,20)</f>
        <v>32</v>
      </c>
      <c r="F8" s="10">
        <f ca="1">RANDBETWEEN(1,20)+RANDBETWEEN(1,20)+RANDBETWEEN(1,20)+RANDBETWEEN(1,20)</f>
        <v>50</v>
      </c>
      <c r="G8" s="10">
        <f ca="1">RANDBETWEEN(1,20)+RANDBETWEEN(1,20)+RANDBETWEEN(1,20)+RANDBETWEEN(1,20)+RANDBETWEEN(1,20)</f>
        <v>62</v>
      </c>
      <c r="H8" s="11">
        <f ca="1">RANDBETWEEN(1,20)+RANDBETWEEN(1,20)+RANDBETWEEN(1,20)+RANDBETWEEN(1,20)+RANDBETWEEN(1,20)+RANDBETWEEN(1,20)</f>
        <v>64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82</v>
      </c>
      <c r="D9" s="13">
        <f ca="1">RANDBETWEEN(1,100)+RANDBETWEEN(1,100)</f>
        <v>72</v>
      </c>
      <c r="E9" s="13">
        <f ca="1">RANDBETWEEN(1,100)+RANDBETWEEN(1,100)+RANDBETWEEN(1,100)</f>
        <v>129</v>
      </c>
      <c r="F9" s="13">
        <f ca="1">RANDBETWEEN(1,100)+RANDBETWEEN(1,100)+RANDBETWEEN(1,100)+RANDBETWEEN(1,100)</f>
        <v>269</v>
      </c>
      <c r="G9" s="13">
        <f ca="1">RANDBETWEEN(1,100)+RANDBETWEEN(1,100)+RANDBETWEEN(1,100)+RANDBETWEEN(1,100)+RANDBETWEEN(1,100)</f>
        <v>212</v>
      </c>
      <c r="H9" s="14">
        <f ca="1">RANDBETWEEN(1,100)+RANDBETWEEN(1,100)+RANDBETWEEN(1,100)+RANDBETWEEN(1,100)+RANDBETWEEN(1,100)+RANDBETWEEN(1,100)</f>
        <v>378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22" x14ac:dyDescent="0.3">
      <c r="A17" s="1"/>
      <c r="C17" s="1"/>
      <c r="D17" s="1"/>
      <c r="E17" s="1"/>
      <c r="F17" s="1"/>
    </row>
    <row r="18" spans="1:22" x14ac:dyDescent="0.3">
      <c r="A18" s="1"/>
      <c r="C18" s="1"/>
      <c r="D18" s="1"/>
      <c r="E18" s="1"/>
      <c r="F18" s="1"/>
    </row>
    <row r="19" spans="1:22" x14ac:dyDescent="0.3">
      <c r="A19" s="1"/>
      <c r="C19" s="1"/>
      <c r="D19" s="1"/>
      <c r="E19" s="1"/>
      <c r="F19" s="1"/>
    </row>
    <row r="20" spans="1:22" x14ac:dyDescent="0.3">
      <c r="A20" s="1"/>
      <c r="C20" s="1"/>
      <c r="D20" s="1"/>
      <c r="E20" s="1"/>
      <c r="F20" s="1"/>
    </row>
    <row r="21" spans="1:22" x14ac:dyDescent="0.3">
      <c r="A21" s="1"/>
      <c r="C21" s="1"/>
      <c r="D21" s="1"/>
      <c r="E21" s="1"/>
      <c r="F21" s="1"/>
    </row>
    <row r="22" spans="1:22" x14ac:dyDescent="0.3">
      <c r="A22" s="1"/>
      <c r="C22" s="1"/>
      <c r="D22" s="1"/>
      <c r="E22" s="1"/>
      <c r="F22" s="1"/>
    </row>
    <row r="23" spans="1:22" x14ac:dyDescent="0.3">
      <c r="A23" s="1"/>
      <c r="C23" s="1"/>
      <c r="D23" s="1"/>
      <c r="E23" s="1"/>
      <c r="F23" s="1"/>
    </row>
    <row r="24" spans="1:22" x14ac:dyDescent="0.3">
      <c r="A24" s="1"/>
      <c r="C24" s="1"/>
      <c r="D24" s="1"/>
      <c r="E24" s="1"/>
      <c r="F24" s="1"/>
    </row>
    <row r="25" spans="1:22" x14ac:dyDescent="0.3">
      <c r="A25" s="1"/>
      <c r="C25" s="1"/>
      <c r="D25" s="1"/>
      <c r="E25" s="1"/>
      <c r="F25" s="1"/>
    </row>
    <row r="26" spans="1:22" x14ac:dyDescent="0.3">
      <c r="A26" s="1"/>
      <c r="C26" s="1"/>
      <c r="D26" s="1"/>
      <c r="E26" s="1"/>
      <c r="F26" s="1"/>
    </row>
    <row r="27" spans="1:22" x14ac:dyDescent="0.3">
      <c r="A27" s="1"/>
      <c r="C27" s="1"/>
      <c r="D27" s="1"/>
      <c r="E27" s="1"/>
      <c r="F27" s="1"/>
      <c r="T27" s="54"/>
      <c r="U27" s="54"/>
      <c r="V27" s="54"/>
    </row>
    <row r="28" spans="1:22" x14ac:dyDescent="0.3">
      <c r="A28" s="1"/>
      <c r="C28" s="1"/>
      <c r="D28" s="1"/>
      <c r="E28" s="1"/>
      <c r="F28" s="1"/>
      <c r="T28" s="54"/>
      <c r="U28" s="54"/>
      <c r="V28" s="54"/>
    </row>
    <row r="29" spans="1:22" x14ac:dyDescent="0.3">
      <c r="A29" s="1"/>
      <c r="C29" s="1"/>
      <c r="D29" s="1"/>
      <c r="E29" s="1"/>
      <c r="F29" s="1"/>
      <c r="Q29" s="54"/>
      <c r="R29" s="54"/>
      <c r="S29" s="54"/>
      <c r="T29" s="54"/>
      <c r="U29" s="54"/>
      <c r="V29" s="54"/>
    </row>
    <row r="30" spans="1:22" x14ac:dyDescent="0.3">
      <c r="A30" s="1"/>
      <c r="C30" s="1"/>
      <c r="D30" s="1"/>
      <c r="E30" s="1"/>
      <c r="F30" s="1"/>
    </row>
    <row r="31" spans="1:22" x14ac:dyDescent="0.3">
      <c r="C31" s="1"/>
      <c r="D31" s="1"/>
      <c r="E31" s="1"/>
      <c r="F31" s="1"/>
      <c r="G31" s="1"/>
    </row>
    <row r="32" spans="1:22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2019-06-03T13:59:34Z</cp:lastPrinted>
  <dcterms:created xsi:type="dcterms:W3CDTF">2014-01-30T16:13:23Z</dcterms:created>
  <dcterms:modified xsi:type="dcterms:W3CDTF">2021-10-25T11:05:02Z</dcterms:modified>
</cp:coreProperties>
</file>