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1" documentId="13_ncr:1_{3EB67C12-98B8-4C8B-A427-BAE7B294E44B}" xr6:coauthVersionLast="47" xr6:coauthVersionMax="47" xr10:uidLastSave="{A3EC1E33-1EFA-437D-B024-80250E16480A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4" i="1"/>
  <c r="E4" i="1" s="1"/>
  <c r="D3" i="1"/>
  <c r="D2" i="1"/>
  <c r="K4" i="9"/>
  <c r="N4" i="9" s="1"/>
  <c r="J4" i="9"/>
  <c r="K3" i="9"/>
  <c r="N3" i="9" s="1"/>
  <c r="J3" i="9"/>
  <c r="W4" i="5"/>
  <c r="AB4" i="5" s="1"/>
  <c r="AC4" i="5" s="1"/>
  <c r="K9" i="9"/>
  <c r="J9" i="9"/>
  <c r="K8" i="9"/>
  <c r="N8" i="9" s="1"/>
  <c r="J8" i="9"/>
  <c r="J7" i="7"/>
  <c r="K7" i="7" s="1"/>
  <c r="J6" i="7"/>
  <c r="K6" i="7" s="1"/>
  <c r="J5" i="7"/>
  <c r="K5" i="7" s="1"/>
  <c r="C2" i="5"/>
  <c r="D2" i="5"/>
  <c r="E2" i="5"/>
  <c r="K6" i="9"/>
  <c r="L3" i="9" l="1"/>
  <c r="L4" i="9"/>
  <c r="L8" i="9"/>
  <c r="L9" i="9"/>
  <c r="K7" i="9"/>
  <c r="J7" i="9"/>
  <c r="N6" i="9"/>
  <c r="J6" i="9"/>
  <c r="J12" i="10"/>
  <c r="K12" i="10" s="1"/>
  <c r="M12" i="10" s="1"/>
  <c r="L6" i="9" l="1"/>
  <c r="L7" i="9"/>
  <c r="E5" i="1"/>
  <c r="W3" i="5"/>
  <c r="AB3" i="5" s="1"/>
  <c r="AC3" i="5" s="1"/>
  <c r="J2" i="9" l="1"/>
  <c r="K2" i="9"/>
  <c r="N2" i="9" s="1"/>
  <c r="J5" i="9"/>
  <c r="K5" i="9"/>
  <c r="L5" i="9" l="1"/>
  <c r="L2" i="9"/>
  <c r="E2" i="1" l="1"/>
  <c r="W2" i="5"/>
  <c r="AB2" i="5" s="1"/>
  <c r="AC2" i="5" s="1"/>
  <c r="E3" i="1" l="1"/>
  <c r="D7" i="1"/>
  <c r="W5" i="5"/>
  <c r="AB5" i="5" s="1"/>
  <c r="AC5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8953FE80-FD42-4EF0-9200-BE7CDC96B8F9}">
      <text>
        <r>
          <rPr>
            <sz val="12"/>
            <color indexed="81"/>
            <rFont val="Times New Roman"/>
            <family val="1"/>
          </rPr>
          <t>Shield of Faith +2</t>
        </r>
      </text>
    </comment>
    <comment ref="E2" authorId="0" shapeId="0" xr:uid="{60460327-A763-4B60-9473-3DCEB2EE985F}">
      <text>
        <r>
          <rPr>
            <sz val="12"/>
            <color indexed="81"/>
            <rFont val="Times New Roman"/>
            <family val="1"/>
          </rPr>
          <t>Shield of Faith +2</t>
        </r>
      </text>
    </comment>
  </commentList>
</comments>
</file>

<file path=xl/sharedStrings.xml><?xml version="1.0" encoding="utf-8"?>
<sst xmlns="http://schemas.openxmlformats.org/spreadsheetml/2006/main" count="238" uniqueCount="120">
  <si>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</si>
  <si>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</si>
  <si>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</si>
  <si>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</si>
  <si>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</si>
  <si>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</si>
  <si>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</si>
  <si>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</si>
  <si>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</si>
  <si>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</si>
  <si>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</si>
  <si>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</si>
  <si>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</si>
  <si>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</si>
  <si>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</si>
  <si>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</si>
  <si>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</si>
  <si>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</si>
  <si>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</si>
  <si>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</si>
  <si>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</si>
  <si>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</si>
  <si>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</si>
  <si>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</si>
  <si>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</si>
  <si>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</si>
  <si>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</si>
  <si>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</si>
  <si>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</si>
  <si>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</si>
  <si>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</si>
  <si>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</si>
  <si>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</si>
  <si>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</si>
  <si>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</si>
  <si>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</si>
  <si>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</si>
  <si>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</si>
  <si>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</si>
  <si>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</si>
  <si>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</si>
  <si>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</si>
  <si>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</si>
  <si>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</si>
  <si>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</si>
  <si>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</si>
  <si>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</si>
  <si>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</si>
  <si>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</si>
  <si>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</si>
  <si>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</si>
  <si>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</si>
  <si>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</si>
  <si>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</si>
  <si>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</si>
  <si>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</si>
  <si>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</si>
  <si>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</si>
  <si>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</si>
  <si>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</si>
  <si>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</si>
  <si>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</si>
  <si>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</si>
  <si>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</si>
  <si>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</si>
  <si>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</si>
  <si>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</si>
  <si>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</si>
  <si>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</si>
  <si>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</si>
  <si>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</si>
  <si>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</si>
  <si>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</si>
  <si>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</si>
  <si>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</si>
  <si>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</si>
  <si>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</si>
  <si>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</si>
  <si>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</si>
  <si>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</si>
  <si>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</si>
  <si>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</si>
  <si>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</si>
  <si>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</si>
  <si>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</si>
  <si>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</si>
  <si>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</si>
  <si>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</si>
  <si>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</si>
  <si>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</si>
  <si>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</si>
  <si>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</si>
  <si>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</si>
  <si>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</si>
  <si>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</si>
  <si>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</si>
  <si>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</si>
  <si>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</si>
  <si>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</si>
  <si>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</si>
  <si>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</si>
  <si>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</si>
  <si>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</si>
  <si>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</si>
  <si>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</si>
  <si>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Ranged / Finesse</t>
  </si>
  <si>
    <t>-</t>
  </si>
  <si>
    <t>Party Composition</t>
  </si>
  <si>
    <t>CR</t>
  </si>
  <si>
    <t>Protection from Evil</t>
  </si>
  <si>
    <t>Barge</t>
  </si>
  <si>
    <t>Eldrin</t>
  </si>
  <si>
    <t>Riding Dog</t>
  </si>
  <si>
    <t>Archivist</t>
  </si>
  <si>
    <t>Bite</t>
  </si>
  <si>
    <t>1d6+1</t>
  </si>
  <si>
    <t>5</t>
  </si>
  <si>
    <t>Detect Magic</t>
  </si>
  <si>
    <t>Guidance</t>
  </si>
  <si>
    <t>Obscuring 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</si>
</sst>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  <font>
      <sz val="12"/>
      <color indexed="8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17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16</c:v>
                </c:pt>
                <c:pt idx="5">
                  <c:v>22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21</c:v>
                </c:pt>
                <c:pt idx="5">
                  <c:v>27</c:v>
                </c:pt>
                <c:pt idx="6">
                  <c:v>28</c:v>
                </c:pt>
                <c:pt idx="7">
                  <c:v>35</c:v>
                </c:pt>
                <c:pt idx="8">
                  <c:v>44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28</c:v>
                </c:pt>
                <c:pt idx="5">
                  <c:v>23</c:v>
                </c:pt>
                <c:pt idx="6">
                  <c:v>41</c:v>
                </c:pt>
                <c:pt idx="7">
                  <c:v>45</c:v>
                </c:pt>
                <c:pt idx="8">
                  <c:v>52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47</c:v>
                </c:pt>
                <c:pt idx="8">
                  <c:v>52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6</c:v>
                </c:pt>
                <c:pt idx="1">
                  <c:v>27</c:v>
                </c:pt>
                <c:pt idx="2">
                  <c:v>25</c:v>
                </c:pt>
                <c:pt idx="3">
                  <c:v>23</c:v>
                </c:pt>
                <c:pt idx="4">
                  <c:v>50</c:v>
                </c:pt>
                <c:pt idx="5">
                  <c:v>73</c:v>
                </c:pt>
                <c:pt idx="6">
                  <c:v>75</c:v>
                </c:pt>
                <c:pt idx="7">
                  <c:v>110</c:v>
                </c:pt>
                <c:pt idx="8">
                  <c:v>121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16</c:v>
                </c:pt>
                <c:pt idx="3">
                  <c:v>21</c:v>
                </c:pt>
                <c:pt idx="4">
                  <c:v>28</c:v>
                </c:pt>
                <c:pt idx="5">
                  <c:v>34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22</c:v>
                </c:pt>
                <c:pt idx="3">
                  <c:v>27</c:v>
                </c:pt>
                <c:pt idx="4">
                  <c:v>23</c:v>
                </c:pt>
                <c:pt idx="5">
                  <c:v>28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28</c:v>
                </c:pt>
                <c:pt idx="3">
                  <c:v>28</c:v>
                </c:pt>
                <c:pt idx="4">
                  <c:v>41</c:v>
                </c:pt>
                <c:pt idx="5">
                  <c:v>30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21</c:v>
                </c:pt>
                <c:pt idx="2">
                  <c:v>23</c:v>
                </c:pt>
                <c:pt idx="3">
                  <c:v>35</c:v>
                </c:pt>
                <c:pt idx="4">
                  <c:v>45</c:v>
                </c:pt>
                <c:pt idx="5">
                  <c:v>47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18</c:v>
                </c:pt>
                <c:pt idx="1">
                  <c:v>29</c:v>
                </c:pt>
                <c:pt idx="2">
                  <c:v>30</c:v>
                </c:pt>
                <c:pt idx="3">
                  <c:v>44</c:v>
                </c:pt>
                <c:pt idx="4">
                  <c:v>52</c:v>
                </c:pt>
                <c:pt idx="5">
                  <c:v>52</c:v>
                </c:pt>
                <c:pt idx="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40</c:v>
                </c:pt>
                <c:pt idx="3">
                  <c:v>46</c:v>
                </c:pt>
                <c:pt idx="4">
                  <c:v>61</c:v>
                </c:pt>
                <c:pt idx="5">
                  <c:v>56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17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20</c:v>
                </c:pt>
                <c:pt idx="7">
                  <c:v>21</c:v>
                </c:pt>
                <c:pt idx="8">
                  <c:v>29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16</c:v>
                </c:pt>
                <c:pt idx="5">
                  <c:v>22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21</c:v>
                </c:pt>
                <c:pt idx="5">
                  <c:v>27</c:v>
                </c:pt>
                <c:pt idx="6">
                  <c:v>28</c:v>
                </c:pt>
                <c:pt idx="7">
                  <c:v>35</c:v>
                </c:pt>
                <c:pt idx="8">
                  <c:v>44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28</c:v>
                </c:pt>
                <c:pt idx="5">
                  <c:v>23</c:v>
                </c:pt>
                <c:pt idx="6">
                  <c:v>41</c:v>
                </c:pt>
                <c:pt idx="7">
                  <c:v>45</c:v>
                </c:pt>
                <c:pt idx="8">
                  <c:v>52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47</c:v>
                </c:pt>
                <c:pt idx="8">
                  <c:v>52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6</c:v>
                </c:pt>
                <c:pt idx="1">
                  <c:v>27</c:v>
                </c:pt>
                <c:pt idx="2">
                  <c:v>25</c:v>
                </c:pt>
                <c:pt idx="3">
                  <c:v>23</c:v>
                </c:pt>
                <c:pt idx="4">
                  <c:v>50</c:v>
                </c:pt>
                <c:pt idx="5">
                  <c:v>73</c:v>
                </c:pt>
                <c:pt idx="6">
                  <c:v>75</c:v>
                </c:pt>
                <c:pt idx="7">
                  <c:v>110</c:v>
                </c:pt>
                <c:pt idx="8">
                  <c:v>121</c:v>
                </c:pt>
                <c:pt idx="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3.6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107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62" t="s">
        <v>111</v>
      </c>
      <c r="B2" s="62">
        <v>1</v>
      </c>
      <c r="C2" s="43">
        <v>2</v>
      </c>
      <c r="D2" s="44">
        <f t="shared" ref="D2:D5" ca="1" si="0">RANDBETWEEN(1,20)</f>
        <v>8</v>
      </c>
      <c r="E2" s="43">
        <f ca="1">SUM(C2:D2)</f>
        <v>10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108</v>
      </c>
      <c r="N2" s="113" t="s">
        <v>63</v>
      </c>
    </row>
    <row r="3" spans="1:14" x14ac:dyDescent="0.3">
      <c r="A3" s="101"/>
      <c r="B3" s="101">
        <v>2</v>
      </c>
      <c r="C3" s="43"/>
      <c r="D3" s="44">
        <f t="shared" ca="1" si="0"/>
        <v>6</v>
      </c>
      <c r="E3" s="43">
        <f ca="1">SUM(C3:D3)</f>
        <v>6</v>
      </c>
      <c r="F3" s="43"/>
      <c r="H3" s="66" t="s">
        <v>111</v>
      </c>
      <c r="I3" s="62">
        <v>5</v>
      </c>
      <c r="J3" s="67" t="s">
        <v>113</v>
      </c>
      <c r="L3" s="114"/>
      <c r="M3" s="101"/>
      <c r="N3" s="115"/>
    </row>
    <row r="4" spans="1:14" x14ac:dyDescent="0.3">
      <c r="A4" s="56"/>
      <c r="B4" s="56">
        <v>1</v>
      </c>
      <c r="C4" s="43"/>
      <c r="D4" s="44">
        <f t="shared" ca="1" si="0"/>
        <v>1</v>
      </c>
      <c r="E4" s="43">
        <f ca="1">SUM(C4:D4)</f>
        <v>1</v>
      </c>
      <c r="F4" s="43"/>
      <c r="H4" s="188" t="s">
        <v>110</v>
      </c>
      <c r="I4" s="56">
        <v>0</v>
      </c>
      <c r="J4" s="189" t="s">
        <v>112</v>
      </c>
      <c r="L4" s="114"/>
      <c r="M4" s="101"/>
      <c r="N4" s="115"/>
    </row>
    <row r="5" spans="1:14" x14ac:dyDescent="0.3">
      <c r="A5" s="56" t="s">
        <v>110</v>
      </c>
      <c r="B5" s="56">
        <v>1</v>
      </c>
      <c r="C5" s="43">
        <v>3</v>
      </c>
      <c r="D5" s="44">
        <f t="shared" ca="1" si="0"/>
        <v>16</v>
      </c>
      <c r="E5" s="43">
        <f ca="1">SUM(C5:D5)</f>
        <v>19</v>
      </c>
      <c r="F5" s="43" t="s">
        <v>5</v>
      </c>
      <c r="H5" s="188"/>
      <c r="I5" s="56"/>
      <c r="J5" s="189"/>
      <c r="L5" s="114"/>
      <c r="M5" s="101"/>
      <c r="N5" s="115"/>
    </row>
    <row r="6" spans="1:14" ht="16.2" thickBot="1" x14ac:dyDescent="0.35">
      <c r="H6" s="184"/>
      <c r="I6" s="185"/>
      <c r="J6" s="186"/>
      <c r="L6" s="141"/>
      <c r="M6" s="142"/>
      <c r="N6" s="143"/>
    </row>
    <row r="7" spans="1:14" x14ac:dyDescent="0.3">
      <c r="D7" s="44">
        <f ca="1">RANDBETWEEN(1,20)</f>
        <v>9</v>
      </c>
      <c r="H7" s="68" t="s">
        <v>21</v>
      </c>
      <c r="I7" s="165">
        <f>SUM(I3:I6)</f>
        <v>5</v>
      </c>
      <c r="J7" s="144" t="str">
        <f>CONCATENATE("Average Level: ",ROUND(AVERAGE(I3:I6),0))</f>
        <v>Average Level: 3</v>
      </c>
      <c r="L7" s="116" t="s">
        <v>21</v>
      </c>
      <c r="M7" s="134">
        <f>SUM(M3:M6)</f>
        <v>0</v>
      </c>
      <c r="N7" s="145" t="e">
        <f>CONCATENATE("Average Level: ",ROUND(AVERAGE(M3:M6),0))</f>
        <v>#DIV/0!</v>
      </c>
    </row>
    <row r="8" spans="1:14" x14ac:dyDescent="0.3">
      <c r="H8" s="68" t="s">
        <v>22</v>
      </c>
      <c r="I8" s="165">
        <f>COUNT(I3:I6)</f>
        <v>2</v>
      </c>
      <c r="J8" s="69"/>
      <c r="L8" s="116" t="s">
        <v>92</v>
      </c>
      <c r="M8" s="117" t="e">
        <f>AVERAGE(M3:M6)</f>
        <v>#DIV/0!</v>
      </c>
      <c r="N8" s="115"/>
    </row>
    <row r="9" spans="1:14" ht="16.2" thickBot="1" x14ac:dyDescent="0.35">
      <c r="H9" s="68" t="s">
        <v>24</v>
      </c>
      <c r="I9" s="166">
        <f>I7/4</f>
        <v>1.25</v>
      </c>
      <c r="J9" s="67" t="s">
        <v>25</v>
      </c>
      <c r="L9" s="118" t="s">
        <v>22</v>
      </c>
      <c r="M9" s="167">
        <f>COUNT(M3:M6)</f>
        <v>0</v>
      </c>
      <c r="N9" s="119"/>
    </row>
    <row r="10" spans="1:14" ht="16.8" thickTop="1" thickBot="1" x14ac:dyDescent="0.35">
      <c r="H10" s="70" t="s">
        <v>26</v>
      </c>
      <c r="I10" s="71">
        <f>I9*2</f>
        <v>2.5</v>
      </c>
      <c r="J10" s="72" t="s">
        <v>27</v>
      </c>
    </row>
    <row r="11" spans="1:14" ht="16.2" thickTop="1" x14ac:dyDescent="0.3">
      <c r="L11" s="74" t="s">
        <v>28</v>
      </c>
      <c r="M11" s="75">
        <f>I9</f>
        <v>1.25</v>
      </c>
      <c r="N11" s="73"/>
    </row>
    <row r="12" spans="1:14" x14ac:dyDescent="0.3">
      <c r="L12" s="74" t="s">
        <v>29</v>
      </c>
      <c r="M12" s="75">
        <f>I10</f>
        <v>2.5</v>
      </c>
      <c r="N12" s="73"/>
    </row>
    <row r="13" spans="1:14" x14ac:dyDescent="0.3">
      <c r="L13" s="74" t="s">
        <v>30</v>
      </c>
      <c r="M13" s="75">
        <f>I7</f>
        <v>5</v>
      </c>
      <c r="N13" s="73"/>
    </row>
    <row r="15" spans="1:14" x14ac:dyDescent="0.3">
      <c r="L15" s="76" t="s">
        <v>31</v>
      </c>
      <c r="M15" s="75">
        <f>M7</f>
        <v>0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showGridLines="0" zoomScaleNormal="100" workbookViewId="0">
      <pane ySplit="1" topLeftCell="A2" activePane="bottomLeft" state="frozen"/>
      <selection pane="bottomLeft" activeCell="A3" sqref="A3"/>
    </sheetView>
  </sheetViews>
  <sheetFormatPr defaultRowHeight="15.6" x14ac:dyDescent="0.3"/>
  <cols>
    <col min="1" max="1" width="15.8984375" style="47" bestFit="1" customWidth="1"/>
    <col min="2" max="2" width="17.2968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50</v>
      </c>
      <c r="Q1" s="129" t="s">
        <v>95</v>
      </c>
      <c r="R1" s="130">
        <v>0.5</v>
      </c>
      <c r="S1" s="131" t="s">
        <v>96</v>
      </c>
      <c r="T1" s="130">
        <f>R1+((P1)/(24*60*10))</f>
        <v>0.50347222222222221</v>
      </c>
    </row>
    <row r="2" spans="1:20" ht="16.8" x14ac:dyDescent="0.3">
      <c r="A2" s="177" t="s">
        <v>111</v>
      </c>
      <c r="B2" s="82" t="s">
        <v>119</v>
      </c>
      <c r="C2" s="82">
        <v>50</v>
      </c>
      <c r="D2" s="52">
        <v>5</v>
      </c>
      <c r="E2" s="137" t="s">
        <v>79</v>
      </c>
      <c r="F2" s="137" t="s">
        <v>103</v>
      </c>
      <c r="G2" s="137" t="s">
        <v>79</v>
      </c>
      <c r="H2" s="137" t="s">
        <v>79</v>
      </c>
      <c r="I2" s="82"/>
      <c r="J2" s="82">
        <f t="shared" ref="J2:J14" si="0">IF($E2="þ",$D2,IF($F2="þ",($D2*10),IF($G2="þ",($D2*100),IF($H2="þ",($D2*600),$I2))))</f>
        <v>50</v>
      </c>
      <c r="K2" s="82">
        <f t="shared" ref="K2" si="1">J2+C2</f>
        <v>100</v>
      </c>
      <c r="L2" s="53" t="s">
        <v>79</v>
      </c>
      <c r="M2" s="138" t="str">
        <f t="shared" ref="M2:M8" si="2">IF(C2="","",IF(K2&lt;=$P$1,"þ","q"))</f>
        <v>q</v>
      </c>
    </row>
    <row r="3" spans="1:20" ht="16.8" x14ac:dyDescent="0.3">
      <c r="A3" s="177" t="s">
        <v>111</v>
      </c>
      <c r="B3" s="52" t="s">
        <v>109</v>
      </c>
      <c r="C3" s="52">
        <v>49</v>
      </c>
      <c r="D3" s="52">
        <v>5</v>
      </c>
      <c r="E3" s="53" t="s">
        <v>79</v>
      </c>
      <c r="F3" s="137" t="s">
        <v>103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50</v>
      </c>
      <c r="K3" s="52">
        <f t="shared" ref="K3:K4" si="3">J3+C3</f>
        <v>99</v>
      </c>
      <c r="L3" s="53" t="s">
        <v>79</v>
      </c>
      <c r="M3" s="54" t="str">
        <f t="shared" si="2"/>
        <v>q</v>
      </c>
    </row>
    <row r="4" spans="1:20" ht="16.8" x14ac:dyDescent="0.3">
      <c r="A4" s="177" t="s">
        <v>111</v>
      </c>
      <c r="B4" s="52" t="s">
        <v>117</v>
      </c>
      <c r="C4" s="52">
        <v>-150</v>
      </c>
      <c r="D4" s="52">
        <v>5</v>
      </c>
      <c r="E4" s="53" t="s">
        <v>79</v>
      </c>
      <c r="F4" s="53" t="s">
        <v>79</v>
      </c>
      <c r="G4" s="137" t="s">
        <v>103</v>
      </c>
      <c r="H4" s="53" t="s">
        <v>79</v>
      </c>
      <c r="I4" s="52"/>
      <c r="J4" s="52">
        <f t="shared" si="0"/>
        <v>500</v>
      </c>
      <c r="K4" s="52">
        <f t="shared" si="3"/>
        <v>350</v>
      </c>
      <c r="L4" s="53" t="s">
        <v>103</v>
      </c>
      <c r="M4" s="54" t="str">
        <f t="shared" si="2"/>
        <v>q</v>
      </c>
    </row>
    <row r="5" spans="1:20" ht="16.8" x14ac:dyDescent="0.3">
      <c r="A5" s="177" t="s">
        <v>111</v>
      </c>
      <c r="B5" s="52" t="s">
        <v>118</v>
      </c>
      <c r="C5" s="52">
        <v>1</v>
      </c>
      <c r="D5" s="52">
        <v>5</v>
      </c>
      <c r="E5" s="53" t="s">
        <v>79</v>
      </c>
      <c r="F5" s="137" t="s">
        <v>103</v>
      </c>
      <c r="G5" s="53" t="s">
        <v>79</v>
      </c>
      <c r="H5" s="53" t="s">
        <v>79</v>
      </c>
      <c r="I5" s="52"/>
      <c r="J5" s="52">
        <f t="shared" si="0"/>
        <v>50</v>
      </c>
      <c r="K5" s="52">
        <f t="shared" ref="K5:K6" si="4">J5+C5</f>
        <v>51</v>
      </c>
      <c r="L5" s="53" t="s">
        <v>103</v>
      </c>
      <c r="M5" s="54" t="str">
        <f t="shared" ref="M5" si="5">IF(C5="","",IF(K5&lt;=$P$1,"þ","q"))</f>
        <v>q</v>
      </c>
      <c r="O5" s="61"/>
      <c r="Q5" s="61"/>
    </row>
    <row r="6" spans="1:20" ht="16.8" x14ac:dyDescent="0.3">
      <c r="A6" s="146"/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/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46"/>
      <c r="B8" s="133"/>
      <c r="C8" s="52"/>
      <c r="D8" s="52">
        <v>1</v>
      </c>
      <c r="E8" s="53" t="s">
        <v>79</v>
      </c>
      <c r="F8" s="137" t="s">
        <v>79</v>
      </c>
      <c r="G8" s="53" t="s">
        <v>79</v>
      </c>
      <c r="H8" s="53" t="s">
        <v>79</v>
      </c>
      <c r="I8" s="52"/>
      <c r="J8" s="52">
        <f t="shared" si="0"/>
        <v>0</v>
      </c>
      <c r="K8" s="52">
        <f t="shared" ref="K8" si="7">J8+C8</f>
        <v>0</v>
      </c>
      <c r="L8" s="53" t="s">
        <v>79</v>
      </c>
      <c r="M8" s="54" t="str">
        <f t="shared" si="2"/>
        <v/>
      </c>
      <c r="O8" s="61"/>
      <c r="Q8" s="61"/>
    </row>
    <row r="9" spans="1:20" ht="16.8" x14ac:dyDescent="0.3">
      <c r="A9" s="187"/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7"/>
      <c r="B10" s="133"/>
      <c r="C10" s="52"/>
      <c r="D10" s="52">
        <v>4</v>
      </c>
      <c r="E10" s="53" t="s">
        <v>79</v>
      </c>
      <c r="F10" s="137" t="s">
        <v>79</v>
      </c>
      <c r="G10" s="53" t="s">
        <v>79</v>
      </c>
      <c r="H10" s="53" t="s">
        <v>79</v>
      </c>
      <c r="I10" s="52"/>
      <c r="J10" s="52">
        <f t="shared" si="0"/>
        <v>0</v>
      </c>
      <c r="K10" s="52">
        <f t="shared" ref="K10:K14" si="10">J10+C10</f>
        <v>0</v>
      </c>
      <c r="L10" s="53" t="s">
        <v>79</v>
      </c>
      <c r="M10" s="54" t="str">
        <f t="shared" ref="M10:M14" si="11">IF(C10="","",IF(K10&lt;=$P$1,"þ","q"))</f>
        <v/>
      </c>
    </row>
    <row r="11" spans="1:20" ht="16.8" x14ac:dyDescent="0.3">
      <c r="A11" s="187"/>
      <c r="B11" s="133"/>
      <c r="C11" s="52"/>
      <c r="D11" s="52">
        <v>4</v>
      </c>
      <c r="E11" s="53" t="s">
        <v>79</v>
      </c>
      <c r="F11" s="137" t="s">
        <v>79</v>
      </c>
      <c r="G11" s="53" t="s">
        <v>79</v>
      </c>
      <c r="H11" s="137" t="s">
        <v>79</v>
      </c>
      <c r="I11" s="52"/>
      <c r="J11" s="52">
        <f t="shared" si="0"/>
        <v>0</v>
      </c>
      <c r="K11" s="52">
        <f t="shared" si="10"/>
        <v>0</v>
      </c>
      <c r="L11" s="53" t="s">
        <v>79</v>
      </c>
      <c r="M11" s="54" t="str">
        <f t="shared" si="11"/>
        <v/>
      </c>
    </row>
    <row r="12" spans="1:20" ht="16.8" x14ac:dyDescent="0.3">
      <c r="A12" s="182"/>
      <c r="B12" s="133"/>
      <c r="C12" s="52"/>
      <c r="D12" s="52">
        <v>4</v>
      </c>
      <c r="E12" s="53" t="s">
        <v>79</v>
      </c>
      <c r="F12" s="53" t="s">
        <v>79</v>
      </c>
      <c r="G12" s="53" t="s">
        <v>79</v>
      </c>
      <c r="H12" s="137" t="s">
        <v>79</v>
      </c>
      <c r="I12" s="52"/>
      <c r="J12" s="52">
        <f t="shared" si="0"/>
        <v>0</v>
      </c>
      <c r="K12" s="52">
        <f t="shared" ref="K12" si="12">J12+C12</f>
        <v>0</v>
      </c>
      <c r="L12" s="53" t="s">
        <v>79</v>
      </c>
      <c r="M12" s="54" t="str">
        <f t="shared" ref="M12" si="13">IF(C12="","",IF(K12&lt;=$P$1,"þ","q"))</f>
        <v/>
      </c>
    </row>
    <row r="13" spans="1:20" ht="16.8" x14ac:dyDescent="0.3">
      <c r="A13" s="182"/>
      <c r="B13" s="133"/>
      <c r="C13" s="52"/>
      <c r="D13" s="52">
        <v>4</v>
      </c>
      <c r="E13" s="53" t="s">
        <v>79</v>
      </c>
      <c r="F13" s="53" t="s">
        <v>79</v>
      </c>
      <c r="G13" s="137" t="s">
        <v>79</v>
      </c>
      <c r="H13" s="53" t="s">
        <v>79</v>
      </c>
      <c r="I13" s="52"/>
      <c r="J13" s="52">
        <f t="shared" si="0"/>
        <v>0</v>
      </c>
      <c r="K13" s="52">
        <f t="shared" si="10"/>
        <v>0</v>
      </c>
      <c r="L13" s="53" t="s">
        <v>79</v>
      </c>
      <c r="M13" s="54" t="str">
        <f t="shared" si="11"/>
        <v/>
      </c>
    </row>
    <row r="14" spans="1:20" ht="16.8" x14ac:dyDescent="0.3">
      <c r="A14" s="182"/>
      <c r="B14" s="133"/>
      <c r="C14" s="52"/>
      <c r="D14" s="52">
        <v>4</v>
      </c>
      <c r="E14" s="53" t="s">
        <v>79</v>
      </c>
      <c r="F14" s="137" t="s">
        <v>79</v>
      </c>
      <c r="G14" s="53" t="s">
        <v>79</v>
      </c>
      <c r="H14" s="53" t="s">
        <v>79</v>
      </c>
      <c r="I14" s="52"/>
      <c r="J14" s="52">
        <f t="shared" si="0"/>
        <v>0</v>
      </c>
      <c r="K14" s="52">
        <f t="shared" si="10"/>
        <v>0</v>
      </c>
      <c r="L14" s="53" t="s">
        <v>79</v>
      </c>
      <c r="M14" s="54" t="str">
        <f t="shared" si="11"/>
        <v/>
      </c>
    </row>
    <row r="15" spans="1:20" x14ac:dyDescent="0.3">
      <c r="A15" s="182"/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7" bestFit="1" customWidth="1"/>
    <col min="2" max="2" width="11.5" style="47" bestFit="1" customWidth="1"/>
    <col min="3" max="3" width="12.2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105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/>
      <c r="B2" s="60"/>
      <c r="C2" s="43"/>
      <c r="D2" s="102" t="s">
        <v>79</v>
      </c>
      <c r="E2" s="101"/>
      <c r="F2" s="100"/>
      <c r="G2" s="99"/>
      <c r="H2" s="43">
        <v>0</v>
      </c>
      <c r="I2" s="43">
        <v>0</v>
      </c>
      <c r="J2" s="43">
        <f t="shared" ref="J2:J5" si="0">IF(D2="þ",SUM(E2,G2:I2),SUM(E2,F2,H2,I2))</f>
        <v>0</v>
      </c>
      <c r="K2" s="44">
        <f t="shared" ref="K2:K9" ca="1" si="1">RANDBETWEEN(1,20)</f>
        <v>20</v>
      </c>
      <c r="L2" s="43">
        <f t="shared" ref="L2:L5" ca="1" si="2">SUM(J2:K2)</f>
        <v>20</v>
      </c>
      <c r="M2" s="56">
        <v>20</v>
      </c>
      <c r="N2" s="58" t="str">
        <f t="shared" ref="N2" ca="1" si="3">IF(K2&gt;(M2-1),"þ","ý")</f>
        <v>þ</v>
      </c>
      <c r="O2" s="140"/>
    </row>
    <row r="3" spans="1:15" x14ac:dyDescent="0.3">
      <c r="A3" s="101"/>
      <c r="B3" s="60"/>
      <c r="C3" s="43"/>
      <c r="D3" s="102" t="s">
        <v>79</v>
      </c>
      <c r="E3" s="101"/>
      <c r="F3" s="100"/>
      <c r="G3" s="99"/>
      <c r="H3" s="43">
        <v>0</v>
      </c>
      <c r="I3" s="43">
        <v>0</v>
      </c>
      <c r="J3" s="43">
        <f t="shared" ref="J3:J4" si="4">IF(D3="þ",SUM(E3,G3:I3),SUM(E3,F3,H3,I3))</f>
        <v>0</v>
      </c>
      <c r="K3" s="44">
        <f t="shared" ca="1" si="1"/>
        <v>19</v>
      </c>
      <c r="L3" s="43">
        <f t="shared" ref="L3:L4" ca="1" si="5">SUM(J3:K3)</f>
        <v>19</v>
      </c>
      <c r="M3" s="56">
        <v>20</v>
      </c>
      <c r="N3" s="58" t="str">
        <f t="shared" ref="N3:N4" ca="1" si="6">IF(K3&gt;(M3-1),"þ","ý")</f>
        <v>ý</v>
      </c>
      <c r="O3" s="140"/>
    </row>
    <row r="4" spans="1:15" x14ac:dyDescent="0.3">
      <c r="A4" s="101"/>
      <c r="B4" s="60"/>
      <c r="C4" s="43"/>
      <c r="D4" s="102" t="s">
        <v>79</v>
      </c>
      <c r="E4" s="101"/>
      <c r="F4" s="100"/>
      <c r="G4" s="99"/>
      <c r="H4" s="43">
        <v>0</v>
      </c>
      <c r="I4" s="43">
        <v>0</v>
      </c>
      <c r="J4" s="43">
        <f t="shared" si="4"/>
        <v>0</v>
      </c>
      <c r="K4" s="44">
        <f t="shared" ca="1" si="1"/>
        <v>2</v>
      </c>
      <c r="L4" s="43">
        <f t="shared" ca="1" si="5"/>
        <v>2</v>
      </c>
      <c r="M4" s="56">
        <v>20</v>
      </c>
      <c r="N4" s="58" t="str">
        <f t="shared" ca="1" si="6"/>
        <v>ý</v>
      </c>
      <c r="O4" s="140"/>
    </row>
    <row r="5" spans="1:15" x14ac:dyDescent="0.3">
      <c r="A5" s="97"/>
      <c r="B5" s="45" t="s">
        <v>104</v>
      </c>
      <c r="C5" s="45" t="s">
        <v>104</v>
      </c>
      <c r="D5" s="98" t="s">
        <v>79</v>
      </c>
      <c r="E5" s="97"/>
      <c r="F5" s="96"/>
      <c r="G5" s="95"/>
      <c r="H5" s="45">
        <v>0</v>
      </c>
      <c r="I5" s="45">
        <v>0</v>
      </c>
      <c r="J5" s="45">
        <f t="shared" si="0"/>
        <v>0</v>
      </c>
      <c r="K5" s="46">
        <f t="shared" ca="1" si="1"/>
        <v>18</v>
      </c>
      <c r="L5" s="45">
        <f t="shared" ca="1" si="2"/>
        <v>18</v>
      </c>
      <c r="M5" s="57" t="s">
        <v>106</v>
      </c>
      <c r="N5" s="179" t="s">
        <v>106</v>
      </c>
      <c r="O5" s="153"/>
    </row>
    <row r="6" spans="1:15" x14ac:dyDescent="0.3">
      <c r="A6" s="190" t="s">
        <v>110</v>
      </c>
      <c r="B6" s="60" t="s">
        <v>114</v>
      </c>
      <c r="C6" s="43" t="s">
        <v>115</v>
      </c>
      <c r="D6" s="102" t="s">
        <v>79</v>
      </c>
      <c r="E6" s="101">
        <v>2</v>
      </c>
      <c r="F6" s="100">
        <v>1</v>
      </c>
      <c r="G6" s="99">
        <v>0</v>
      </c>
      <c r="H6" s="43">
        <v>0</v>
      </c>
      <c r="I6" s="43">
        <v>0</v>
      </c>
      <c r="J6" s="43">
        <f t="shared" ref="J6:J7" si="7">IF(D6="þ",SUM(E6,G6:I6),SUM(E6,F6,H6,I6))</f>
        <v>3</v>
      </c>
      <c r="K6" s="44">
        <f t="shared" ca="1" si="1"/>
        <v>11</v>
      </c>
      <c r="L6" s="43">
        <f t="shared" ref="L6:L7" ca="1" si="8">SUM(J6:K6)</f>
        <v>14</v>
      </c>
      <c r="M6" s="56">
        <v>20</v>
      </c>
      <c r="N6" s="58" t="str">
        <f t="shared" ref="N6" ca="1" si="9">IF(K6&gt;(M6-1),"þ","ý")</f>
        <v>ý</v>
      </c>
      <c r="O6" s="140"/>
    </row>
    <row r="7" spans="1:15" x14ac:dyDescent="0.3">
      <c r="A7" s="191" t="s">
        <v>110</v>
      </c>
      <c r="B7" s="45" t="s">
        <v>104</v>
      </c>
      <c r="C7" s="45" t="s">
        <v>104</v>
      </c>
      <c r="D7" s="98" t="s">
        <v>79</v>
      </c>
      <c r="E7" s="97">
        <v>2</v>
      </c>
      <c r="F7" s="96">
        <v>1</v>
      </c>
      <c r="G7" s="95">
        <v>0</v>
      </c>
      <c r="H7" s="45">
        <v>0</v>
      </c>
      <c r="I7" s="45">
        <v>0</v>
      </c>
      <c r="J7" s="45">
        <f t="shared" si="7"/>
        <v>3</v>
      </c>
      <c r="K7" s="46">
        <f t="shared" ca="1" si="1"/>
        <v>10</v>
      </c>
      <c r="L7" s="45">
        <f t="shared" ca="1" si="8"/>
        <v>13</v>
      </c>
      <c r="M7" s="57" t="s">
        <v>106</v>
      </c>
      <c r="N7" s="179" t="s">
        <v>106</v>
      </c>
      <c r="O7" s="153"/>
    </row>
    <row r="8" spans="1:15" x14ac:dyDescent="0.3">
      <c r="A8" s="190"/>
      <c r="B8" s="60"/>
      <c r="C8" s="43"/>
      <c r="D8" s="102" t="s">
        <v>79</v>
      </c>
      <c r="E8" s="101"/>
      <c r="F8" s="100"/>
      <c r="G8" s="99"/>
      <c r="H8" s="43">
        <v>0</v>
      </c>
      <c r="I8" s="43">
        <v>0</v>
      </c>
      <c r="J8" s="43">
        <f t="shared" ref="J8:J9" si="10">IF(D8="þ",SUM(E8,G8:I8),SUM(E8,F8,H8,I8))</f>
        <v>0</v>
      </c>
      <c r="K8" s="44">
        <f t="shared" ca="1" si="1"/>
        <v>4</v>
      </c>
      <c r="L8" s="43">
        <f t="shared" ref="L8:L9" ca="1" si="11">SUM(J8:K8)</f>
        <v>4</v>
      </c>
      <c r="M8" s="56">
        <v>20</v>
      </c>
      <c r="N8" s="58" t="str">
        <f t="shared" ref="N8" ca="1" si="12">IF(K8&gt;(M8-1),"þ","ý")</f>
        <v>ý</v>
      </c>
      <c r="O8" s="140"/>
    </row>
    <row r="9" spans="1:15" x14ac:dyDescent="0.3">
      <c r="A9" s="191"/>
      <c r="B9" s="45" t="s">
        <v>104</v>
      </c>
      <c r="C9" s="45" t="s">
        <v>104</v>
      </c>
      <c r="D9" s="98" t="s">
        <v>79</v>
      </c>
      <c r="E9" s="97"/>
      <c r="F9" s="96"/>
      <c r="G9" s="95"/>
      <c r="H9" s="45">
        <v>0</v>
      </c>
      <c r="I9" s="45">
        <v>0</v>
      </c>
      <c r="J9" s="45">
        <f t="shared" si="10"/>
        <v>0</v>
      </c>
      <c r="K9" s="46">
        <f t="shared" ca="1" si="1"/>
        <v>14</v>
      </c>
      <c r="L9" s="45">
        <f t="shared" ca="1" si="11"/>
        <v>14</v>
      </c>
      <c r="M9" s="57" t="s">
        <v>106</v>
      </c>
      <c r="N9" s="179" t="s">
        <v>106</v>
      </c>
      <c r="O9" s="153"/>
    </row>
  </sheetData>
  <conditionalFormatting sqref="D2:D9">
    <cfRule type="cellIs" dxfId="4" priority="1" operator="equal">
      <formula>"þ"</formula>
    </cfRule>
  </conditionalFormatting>
  <conditionalFormatting sqref="K2:K9">
    <cfRule type="cellIs" dxfId="3" priority="3" operator="greaterThanOrEqual">
      <formula>$M2</formula>
    </cfRule>
  </conditionalFormatting>
  <conditionalFormatting sqref="N2:N9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3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/>
      <c r="B2" s="5" t="s">
        <v>38</v>
      </c>
      <c r="C2" s="159"/>
      <c r="D2" s="160">
        <f t="shared" ref="D2:D4" ca="1" si="0">RANDBETWEEN(1,20)</f>
        <v>19</v>
      </c>
      <c r="E2" s="159">
        <f t="shared" ref="E2:E4" ca="1" si="1">D2+C2</f>
        <v>19</v>
      </c>
      <c r="G2" s="126" t="s">
        <v>110</v>
      </c>
      <c r="H2" s="5" t="s">
        <v>38</v>
      </c>
      <c r="I2" s="151">
        <v>5</v>
      </c>
      <c r="J2" s="44">
        <f t="shared" ref="J2:J7" ca="1" si="2">RANDBETWEEN(1,20)</f>
        <v>8</v>
      </c>
      <c r="K2" s="43">
        <f t="shared" ref="K2:K4" ca="1" si="3">J2+I2</f>
        <v>13</v>
      </c>
    </row>
    <row r="3" spans="1:11" x14ac:dyDescent="0.3">
      <c r="A3" s="124"/>
      <c r="B3" s="5" t="s">
        <v>39</v>
      </c>
      <c r="C3" s="43"/>
      <c r="D3" s="44">
        <f t="shared" ca="1" si="0"/>
        <v>16</v>
      </c>
      <c r="E3" s="43">
        <f t="shared" ca="1" si="1"/>
        <v>16</v>
      </c>
      <c r="G3" s="126" t="s">
        <v>110</v>
      </c>
      <c r="H3" s="5" t="s">
        <v>39</v>
      </c>
      <c r="I3" s="151" t="s">
        <v>116</v>
      </c>
      <c r="J3" s="44">
        <f t="shared" ca="1" si="2"/>
        <v>14</v>
      </c>
      <c r="K3" s="43">
        <f t="shared" ca="1" si="3"/>
        <v>19</v>
      </c>
    </row>
    <row r="4" spans="1:11" x14ac:dyDescent="0.3">
      <c r="A4" s="125"/>
      <c r="B4" s="79" t="s">
        <v>40</v>
      </c>
      <c r="C4" s="45"/>
      <c r="D4" s="46">
        <f t="shared" ca="1" si="0"/>
        <v>14</v>
      </c>
      <c r="E4" s="45">
        <f t="shared" ca="1" si="1"/>
        <v>14</v>
      </c>
      <c r="G4" s="127" t="s">
        <v>110</v>
      </c>
      <c r="H4" s="79" t="s">
        <v>40</v>
      </c>
      <c r="I4" s="152">
        <v>1</v>
      </c>
      <c r="J4" s="46">
        <f t="shared" ca="1" si="2"/>
        <v>3</v>
      </c>
      <c r="K4" s="45">
        <f t="shared" ca="1" si="3"/>
        <v>4</v>
      </c>
    </row>
    <row r="5" spans="1:11" x14ac:dyDescent="0.3">
      <c r="G5" s="126"/>
      <c r="H5" s="5" t="s">
        <v>38</v>
      </c>
      <c r="I5" s="151"/>
      <c r="J5" s="44">
        <f t="shared" ca="1" si="2"/>
        <v>12</v>
      </c>
      <c r="K5" s="43">
        <f t="shared" ref="K5:K7" ca="1" si="4">J5+I5</f>
        <v>12</v>
      </c>
    </row>
    <row r="6" spans="1:11" x14ac:dyDescent="0.3">
      <c r="G6" s="126"/>
      <c r="H6" s="5" t="s">
        <v>39</v>
      </c>
      <c r="I6" s="151"/>
      <c r="J6" s="44">
        <f t="shared" ca="1" si="2"/>
        <v>14</v>
      </c>
      <c r="K6" s="43">
        <f t="shared" ca="1" si="4"/>
        <v>14</v>
      </c>
    </row>
    <row r="7" spans="1:11" x14ac:dyDescent="0.3">
      <c r="G7" s="127"/>
      <c r="H7" s="79" t="s">
        <v>40</v>
      </c>
      <c r="I7" s="152"/>
      <c r="J7" s="46">
        <f t="shared" ca="1" si="2"/>
        <v>8</v>
      </c>
      <c r="K7" s="45">
        <f t="shared" ca="1" si="4"/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.199218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111</v>
      </c>
      <c r="B2" s="84">
        <v>1</v>
      </c>
      <c r="C2" s="80">
        <f>12</f>
        <v>12</v>
      </c>
      <c r="D2" s="192">
        <f>14+2</f>
        <v>16</v>
      </c>
      <c r="E2" s="193">
        <f>16+2</f>
        <v>18</v>
      </c>
      <c r="F2" s="86">
        <v>0</v>
      </c>
      <c r="G2" s="120" t="s">
        <v>61</v>
      </c>
      <c r="H2" s="87">
        <v>0</v>
      </c>
      <c r="I2" s="171"/>
      <c r="J2" s="172"/>
      <c r="K2" s="173"/>
      <c r="L2" s="122"/>
      <c r="M2" s="174"/>
      <c r="N2" s="88"/>
      <c r="O2" s="175"/>
      <c r="P2" s="181"/>
      <c r="Q2" s="164"/>
      <c r="R2" s="178"/>
      <c r="S2" s="89"/>
      <c r="T2" s="90"/>
      <c r="U2" s="91"/>
      <c r="V2" s="81"/>
      <c r="W2" s="82">
        <f t="shared" ref="W2" si="0">SUM(I2:U2)</f>
        <v>0</v>
      </c>
      <c r="X2" s="176"/>
      <c r="Y2" s="92"/>
      <c r="Z2" s="93"/>
      <c r="AA2" s="83">
        <v>18</v>
      </c>
      <c r="AB2" s="52">
        <f t="shared" ref="AB2" si="1">SUM(Z2:AA2)-(W2+X2)</f>
        <v>18</v>
      </c>
      <c r="AC2" s="121">
        <f t="shared" ref="AC2" si="2">SMALL(AA2:AB2,1)+Y2</f>
        <v>18</v>
      </c>
    </row>
    <row r="3" spans="1:29" x14ac:dyDescent="0.3">
      <c r="A3" s="183" t="s">
        <v>110</v>
      </c>
      <c r="B3" s="183">
        <v>1</v>
      </c>
      <c r="C3" s="80">
        <v>12</v>
      </c>
      <c r="D3" s="94">
        <v>12</v>
      </c>
      <c r="E3" s="85">
        <v>14</v>
      </c>
      <c r="F3" s="86">
        <v>0</v>
      </c>
      <c r="G3" s="120" t="s">
        <v>61</v>
      </c>
      <c r="H3" s="87">
        <v>0</v>
      </c>
      <c r="I3" s="169"/>
      <c r="J3" s="170"/>
      <c r="K3" s="163"/>
      <c r="L3" s="122"/>
      <c r="M3" s="161"/>
      <c r="N3" s="88"/>
      <c r="O3" s="168"/>
      <c r="P3" s="181"/>
      <c r="Q3" s="164"/>
      <c r="R3" s="178"/>
      <c r="S3" s="89"/>
      <c r="T3" s="90"/>
      <c r="U3" s="91"/>
      <c r="V3" s="81"/>
      <c r="W3" s="82">
        <f t="shared" ref="W3" si="3">SUM(I3:V3)</f>
        <v>0</v>
      </c>
      <c r="X3" s="162"/>
      <c r="Y3" s="92"/>
      <c r="Z3" s="93"/>
      <c r="AA3" s="83">
        <v>13</v>
      </c>
      <c r="AB3" s="52">
        <f t="shared" ref="AB3" si="4">SUM(Z3:AA3)-(W3+X3)</f>
        <v>13</v>
      </c>
      <c r="AC3" s="121">
        <f t="shared" ref="AC3" si="5">SMALL(AA3:AB3,1)+Y3</f>
        <v>13</v>
      </c>
    </row>
    <row r="4" spans="1:29" x14ac:dyDescent="0.3">
      <c r="A4" s="183"/>
      <c r="B4" s="183">
        <v>1</v>
      </c>
      <c r="C4" s="80"/>
      <c r="D4" s="94"/>
      <c r="E4" s="85"/>
      <c r="F4" s="86">
        <v>0</v>
      </c>
      <c r="G4" s="120" t="s">
        <v>61</v>
      </c>
      <c r="H4" s="87">
        <v>0</v>
      </c>
      <c r="I4" s="169"/>
      <c r="J4" s="170"/>
      <c r="K4" s="163"/>
      <c r="L4" s="122"/>
      <c r="M4" s="161"/>
      <c r="N4" s="88"/>
      <c r="O4" s="168"/>
      <c r="P4" s="181"/>
      <c r="Q4" s="164"/>
      <c r="R4" s="178"/>
      <c r="S4" s="89"/>
      <c r="T4" s="90"/>
      <c r="U4" s="91"/>
      <c r="V4" s="81"/>
      <c r="W4" s="82">
        <f t="shared" ref="W4" si="6">SUM(I4:V4)</f>
        <v>0</v>
      </c>
      <c r="X4" s="162"/>
      <c r="Y4" s="92"/>
      <c r="Z4" s="93"/>
      <c r="AA4" s="83"/>
      <c r="AB4" s="52">
        <f t="shared" ref="AB4" si="7">SUM(Z4:AA4)-(W4+X4)</f>
        <v>0</v>
      </c>
      <c r="AC4" s="121">
        <f t="shared" ref="AC4" si="8">SMALL(AA4:AB4,1)+Y4</f>
        <v>0</v>
      </c>
    </row>
    <row r="5" spans="1:29" x14ac:dyDescent="0.3">
      <c r="A5" s="132"/>
      <c r="B5" s="132">
        <v>2</v>
      </c>
      <c r="C5" s="80"/>
      <c r="D5" s="94"/>
      <c r="E5" s="85"/>
      <c r="F5" s="86">
        <v>0</v>
      </c>
      <c r="G5" s="120" t="s">
        <v>61</v>
      </c>
      <c r="H5" s="87">
        <v>0</v>
      </c>
      <c r="I5" s="169"/>
      <c r="J5" s="170"/>
      <c r="K5" s="163"/>
      <c r="L5" s="122"/>
      <c r="M5" s="161"/>
      <c r="N5" s="88"/>
      <c r="O5" s="168"/>
      <c r="P5" s="181"/>
      <c r="Q5" s="164"/>
      <c r="R5" s="178"/>
      <c r="S5" s="89"/>
      <c r="T5" s="90"/>
      <c r="U5" s="91"/>
      <c r="V5" s="81"/>
      <c r="W5" s="82">
        <f t="shared" ref="W5" si="9">SUM(I5:V5)</f>
        <v>0</v>
      </c>
      <c r="X5" s="162"/>
      <c r="Y5" s="92"/>
      <c r="Z5" s="93"/>
      <c r="AA5" s="83"/>
      <c r="AB5" s="52">
        <f t="shared" ref="AB5" si="10">SUM(Z5:AA5)-(W5+X5)</f>
        <v>0</v>
      </c>
      <c r="AC5" s="121">
        <f t="shared" ref="AC5" si="11">SMALL(AA5:AB5,1)+Y5</f>
        <v>0</v>
      </c>
    </row>
  </sheetData>
  <sortState xmlns:xlrd2="http://schemas.microsoft.com/office/spreadsheetml/2017/richdata2" ref="A2:AC5">
    <sortCondition descending="1" ref="B2:B5"/>
  </sortState>
  <conditionalFormatting sqref="AC2:AC5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3</v>
      </c>
      <c r="D2" s="7">
        <f ca="1">RANDBETWEEN(1,3)+RANDBETWEEN(1,3)</f>
        <v>3</v>
      </c>
      <c r="E2" s="7">
        <f ca="1">RANDBETWEEN(1,3)+RANDBETWEEN(1,3)+RANDBETWEEN(1,3)</f>
        <v>7</v>
      </c>
      <c r="F2" s="7">
        <f ca="1">RANDBETWEEN(1,3)+RANDBETWEEN(1,3)+RANDBETWEEN(1,3)+RANDBETWEEN(1,3)</f>
        <v>4</v>
      </c>
      <c r="G2" s="7">
        <f ca="1">RANDBETWEEN(1,3)+RANDBETWEEN(1,3)+RANDBETWEEN(1,3)+RANDBETWEEN(1,3)+RANDBETWEEN(1,3)</f>
        <v>9</v>
      </c>
      <c r="H2" s="148">
        <f ca="1">RANDBETWEEN(1,3)+RANDBETWEEN(1,3)+RANDBETWEEN(1,3)+RANDBETWEEN(1,3)+RANDBETWEEN(1,3)+RANDBETWEEN(1,3)</f>
        <v>10</v>
      </c>
      <c r="I2" s="148">
        <f ca="1">RANDBETWEEN(1,3)+RANDBETWEEN(1,3)+RANDBETWEEN(1,3)+RANDBETWEEN(1,3)+RANDBETWEEN(1,3)+RANDBETWEEN(1,3)+RANDBETWEEN(1,3)</f>
        <v>17</v>
      </c>
      <c r="J2" s="148">
        <f ca="1">RANDBETWEEN(1,3)+RANDBETWEEN(1,3)+RANDBETWEEN(1,3)+RANDBETWEEN(1,3)+RANDBETWEEN(1,3)+RANDBETWEEN(1,3)+RANDBETWEEN(1,3)+RANDBETWEEN(1,3)</f>
        <v>18</v>
      </c>
      <c r="K2" s="148">
        <f ca="1">RANDBETWEEN(1,3)+RANDBETWEEN(1,3)+RANDBETWEEN(1,3)+RANDBETWEEN(1,3)+RANDBETWEEN(1,3)+RANDBETWEEN(1,3)+RANDBETWEEN(1,3)+RANDBETWEEN(1,3)+RANDBETWEEN(1,3)</f>
        <v>18</v>
      </c>
      <c r="L2" s="8">
        <f ca="1">RANDBETWEEN(1,3)+RANDBETWEEN(1,3)+RANDBETWEEN(1,3)+RANDBETWEEN(1,3)+RANDBETWEEN(1,3)+RANDBETWEEN(1,3)+RANDBETWEEN(1,3)+RANDBETWEEN(1,3)+RANDBETWEEN(1,3)+RANDBETWEEN(1,3)</f>
        <v>17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9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13</v>
      </c>
      <c r="H3" s="149">
        <f ca="1">RANDBETWEEN(1,4)+RANDBETWEEN(1,4)+RANDBETWEEN(1,4)+RANDBETWEEN(1,4)+RANDBETWEEN(1,4)+RANDBETWEEN(1,4)</f>
        <v>15</v>
      </c>
      <c r="I3" s="149">
        <f ca="1">RANDBETWEEN(1,4)+RANDBETWEEN(1,4)+RANDBETWEEN(1,4)+RANDBETWEEN(1,4)+RANDBETWEEN(1,4)+RANDBETWEEN(1,4)+RANDBETWEEN(1,4)</f>
        <v>20</v>
      </c>
      <c r="J3" s="149">
        <f ca="1">RANDBETWEEN(1,4)+RANDBETWEEN(1,4)+RANDBETWEEN(1,4)+RANDBETWEEN(1,4)+RANDBETWEEN(1,4)+RANDBETWEEN(1,4)+RANDBETWEEN(1,4)+RANDBETWEEN(1,4)</f>
        <v>21</v>
      </c>
      <c r="K3" s="149">
        <f ca="1">RANDBETWEEN(1,4)+RANDBETWEEN(1,4)+RANDBETWEEN(1,4)+RANDBETWEEN(1,4)+RANDBETWEEN(1,4)+RANDBETWEEN(1,4)+RANDBETWEEN(1,4)+RANDBETWEEN(1,4)+RANDBETWEEN(1,4)</f>
        <v>29</v>
      </c>
      <c r="L3" s="11">
        <f ca="1">RANDBETWEEN(1,4)+RANDBETWEEN(1,4)+RANDBETWEEN(1,4)+RANDBETWEEN(1,4)+RANDBETWEEN(1,4)+RANDBETWEEN(1,4)+RANDBETWEEN(1,4)+RANDBETWEEN(1,4)+RANDBETWEEN(1,4)+RANDBETWEEN(1,4)</f>
        <v>23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6</v>
      </c>
      <c r="D4" s="10">
        <f ca="1">RANDBETWEEN(1,6)+RANDBETWEEN(1,6)</f>
        <v>9</v>
      </c>
      <c r="E4" s="10">
        <f ca="1">RANDBETWEEN(1,6)+RANDBETWEEN(1,6)+RANDBETWEEN(1,6)</f>
        <v>9</v>
      </c>
      <c r="F4" s="10">
        <f ca="1">RANDBETWEEN(1,6)+RANDBETWEEN(1,6)+RANDBETWEEN(1,6)+RANDBETWEEN(1,6)</f>
        <v>8</v>
      </c>
      <c r="G4" s="10">
        <f ca="1">RANDBETWEEN(1,6)+RANDBETWEEN(1,6)+RANDBETWEEN(1,6)+RANDBETWEEN(1,6)+RANDBETWEEN(1,6)</f>
        <v>16</v>
      </c>
      <c r="H4" s="149">
        <f ca="1">RANDBETWEEN(1,6)+RANDBETWEEN(1,6)+RANDBETWEEN(1,6)+RANDBETWEEN(1,6)+RANDBETWEEN(1,6)+RANDBETWEEN(1,6)</f>
        <v>22</v>
      </c>
      <c r="I4" s="149">
        <f ca="1">RANDBETWEEN(1,6)+RANDBETWEEN(1,6)+RANDBETWEEN(1,6)+RANDBETWEEN(1,6)+RANDBETWEEN(1,6)+RANDBETWEEN(1,6)+RANDBETWEEN(1,6)</f>
        <v>28</v>
      </c>
      <c r="J4" s="149">
        <f ca="1">RANDBETWEEN(1,6)+RANDBETWEEN(1,6)+RANDBETWEEN(1,6)+RANDBETWEEN(1,6)+RANDBETWEEN(1,6)+RANDBETWEEN(1,6)+RANDBETWEEN(1,6)+RANDBETWEEN(1,6)</f>
        <v>23</v>
      </c>
      <c r="K4" s="149">
        <f ca="1">RANDBETWEEN(1,6)+RANDBETWEEN(1,6)+RANDBETWEEN(1,6)+RANDBETWEEN(1,6)+RANDBETWEEN(1,6)+RANDBETWEEN(1,6)+RANDBETWEEN(1,6)+RANDBETWEEN(1,6)+RANDBETWEEN(1,6)</f>
        <v>30</v>
      </c>
      <c r="L4" s="11">
        <f ca="1">RANDBETWEEN(1,6)+RANDBETWEEN(1,6)+RANDBETWEEN(1,6)+RANDBETWEEN(1,6)+RANDBETWEEN(1,6)+RANDBETWEEN(1,6)+RANDBETWEEN(1,6)+RANDBETWEEN(1,6)+RANDBETWEEN(1,6)+RANDBETWEEN(1,6)</f>
        <v>40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8</v>
      </c>
      <c r="D5" s="10">
        <f ca="1">RANDBETWEEN(1,8)+RANDBETWEEN(1,8)</f>
        <v>12</v>
      </c>
      <c r="E5" s="10">
        <f ca="1">RANDBETWEEN(1,8)+RANDBETWEEN(1,8)+RANDBETWEEN(1,8)</f>
        <v>15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21</v>
      </c>
      <c r="H5" s="149">
        <f ca="1">RANDBETWEEN(1,8)+RANDBETWEEN(1,8)+RANDBETWEEN(1,8)+RANDBETWEEN(1,8)+RANDBETWEEN(1,8)+RANDBETWEEN(1,8)</f>
        <v>27</v>
      </c>
      <c r="I5" s="149">
        <f ca="1">RANDBETWEEN(1,8)+RANDBETWEEN(1,8)+RANDBETWEEN(1,8)+RANDBETWEEN(1,8)+RANDBETWEEN(1,8)+RANDBETWEEN(1,8)+RANDBETWEEN(1,8)</f>
        <v>28</v>
      </c>
      <c r="J5" s="149">
        <f ca="1">RANDBETWEEN(1,8)+RANDBETWEEN(1,8)+RANDBETWEEN(1,8)+RANDBETWEEN(1,8)+RANDBETWEEN(1,8)+RANDBETWEEN(1,8)+RANDBETWEEN(1,8)+RANDBETWEEN(1,8)</f>
        <v>35</v>
      </c>
      <c r="K5" s="149">
        <f ca="1">RANDBETWEEN(1,8)+RANDBETWEEN(1,8)+RANDBETWEEN(1,8)+RANDBETWEEN(1,8)+RANDBETWEEN(1,8)+RANDBETWEEN(1,8)+RANDBETWEEN(1,8)+RANDBETWEEN(1,8)+RANDBETWEEN(1,8)</f>
        <v>44</v>
      </c>
      <c r="L5" s="11">
        <f ca="1">RANDBETWEEN(1,8)+RANDBETWEEN(1,8)+RANDBETWEEN(1,8)+RANDBETWEEN(1,8)+RANDBETWEEN(1,8)+RANDBETWEEN(1,8)+RANDBETWEEN(1,8)+RANDBETWEEN(1,8)+RANDBETWEEN(1,8)+RANDBETWEEN(1,8)</f>
        <v>46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16</v>
      </c>
      <c r="E6" s="10">
        <f ca="1">RANDBETWEEN(1,10)+RANDBETWEEN(1,10)+RANDBETWEEN(1,10)</f>
        <v>15</v>
      </c>
      <c r="F6" s="10">
        <f ca="1">RANDBETWEEN(1,10)+RANDBETWEEN(1,10)+RANDBETWEEN(1,10)+RANDBETWEEN(1,10)</f>
        <v>23</v>
      </c>
      <c r="G6" s="10">
        <f ca="1">RANDBETWEEN(1,10)+RANDBETWEEN(1,10)+RANDBETWEEN(1,10)+RANDBETWEEN(1,10)+RANDBETWEEN(1,10)</f>
        <v>28</v>
      </c>
      <c r="H6" s="149">
        <f ca="1">RANDBETWEEN(1,10)+RANDBETWEEN(1,10)+RANDBETWEEN(1,10)+RANDBETWEEN(1,10)+RANDBETWEEN(1,10)+RANDBETWEEN(1,10)</f>
        <v>23</v>
      </c>
      <c r="I6" s="149">
        <f ca="1">RANDBETWEEN(1,10)+RANDBETWEEN(1,10)+RANDBETWEEN(1,10)+RANDBETWEEN(1,10)+RANDBETWEEN(1,10)+RANDBETWEEN(1,10)+RANDBETWEEN(1,10)</f>
        <v>41</v>
      </c>
      <c r="J6" s="149">
        <f ca="1">RANDBETWEEN(1,10)+RANDBETWEEN(1,10)+RANDBETWEEN(1,10)+RANDBETWEEN(1,10)+RANDBETWEEN(1,10)+RANDBETWEEN(1,10)+RANDBETWEEN(1,10)+RANDBETWEEN(1,10)</f>
        <v>45</v>
      </c>
      <c r="K6" s="149">
        <f ca="1">RANDBETWEEN(1,10)+RANDBETWEEN(1,10)+RANDBETWEEN(1,10)+RANDBETWEEN(1,10)+RANDBETWEEN(1,10)+RANDBETWEEN(1,10)+RANDBETWEEN(1,10)+RANDBETWEEN(1,10)+RANDBETWEEN(1,10)</f>
        <v>52</v>
      </c>
      <c r="L6" s="11">
        <f ca="1">RANDBETWEEN(1,10)+RANDBETWEEN(1,10)+RANDBETWEEN(1,10)+RANDBETWEEN(1,10)+RANDBETWEEN(1,10)+RANDBETWEEN(1,10)+RANDBETWEEN(1,10)+RANDBETWEEN(1,10)+RANDBETWEEN(1,10)+RANDBETWEEN(1,10)</f>
        <v>61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7</v>
      </c>
      <c r="E7" s="10">
        <f ca="1">RANDBETWEEN(1,12)+RANDBETWEEN(1,12)+RANDBETWEEN(1,12)</f>
        <v>15</v>
      </c>
      <c r="F7" s="10">
        <f ca="1">RANDBETWEEN(1,12)+RANDBETWEEN(1,12)+RANDBETWEEN(1,12)+RANDBETWEEN(1,12)</f>
        <v>22</v>
      </c>
      <c r="G7" s="10">
        <f ca="1">RANDBETWEEN(1,12)+RANDBETWEEN(1,12)+RANDBETWEEN(1,12)+RANDBETWEEN(1,12)+RANDBETWEEN(1,12)</f>
        <v>34</v>
      </c>
      <c r="H7" s="149">
        <f ca="1">RANDBETWEEN(1,12)+RANDBETWEEN(1,12)+RANDBETWEEN(1,12)+RANDBETWEEN(1,12)+RANDBETWEEN(1,12)+RANDBETWEEN(1,12)</f>
        <v>28</v>
      </c>
      <c r="I7" s="149">
        <f ca="1">RANDBETWEEN(1,12)+RANDBETWEEN(1,12)+RANDBETWEEN(1,12)+RANDBETWEEN(1,12)+RANDBETWEEN(1,12)+RANDBETWEEN(1,12)+RANDBETWEEN(1,12)</f>
        <v>30</v>
      </c>
      <c r="J7" s="149">
        <f ca="1">RANDBETWEEN(1,12)+RANDBETWEEN(1,12)+RANDBETWEEN(1,12)+RANDBETWEEN(1,12)+RANDBETWEEN(1,12)+RANDBETWEEN(1,12)+RANDBETWEEN(1,12)+RANDBETWEEN(1,12)</f>
        <v>47</v>
      </c>
      <c r="K7" s="149">
        <f ca="1">RANDBETWEEN(1,12)+RANDBETWEEN(1,12)+RANDBETWEEN(1,12)+RANDBETWEEN(1,12)+RANDBETWEEN(1,12)+RANDBETWEEN(1,12)+RANDBETWEEN(1,12)+RANDBETWEEN(1,12)+RANDBETWEEN(1,12)</f>
        <v>52</v>
      </c>
      <c r="L7" s="11">
        <f ca="1">RANDBETWEEN(1,12)+RANDBETWEEN(1,12)+RANDBETWEEN(1,12)+RANDBETWEEN(1,12)+RANDBETWEEN(1,12)+RANDBETWEEN(1,12)+RANDBETWEEN(1,12)+RANDBETWEEN(1,12)+RANDBETWEEN(1,12)+RANDBETWEEN(1,12)</f>
        <v>56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6</v>
      </c>
      <c r="D8" s="10">
        <f ca="1">RANDBETWEEN(1,20)+RANDBETWEEN(1,20)</f>
        <v>27</v>
      </c>
      <c r="E8" s="10">
        <f ca="1">RANDBETWEEN(1,20)+RANDBETWEEN(1,20)+RANDBETWEEN(1,20)</f>
        <v>25</v>
      </c>
      <c r="F8" s="10">
        <f ca="1">RANDBETWEEN(1,20)+RANDBETWEEN(1,20)+RANDBETWEEN(1,20)+RANDBETWEEN(1,20)</f>
        <v>23</v>
      </c>
      <c r="G8" s="10">
        <f ca="1">RANDBETWEEN(1,20)+RANDBETWEEN(1,20)+RANDBETWEEN(1,20)+RANDBETWEEN(1,20)+RANDBETWEEN(1,20)</f>
        <v>50</v>
      </c>
      <c r="H8" s="149">
        <f ca="1">RANDBETWEEN(1,20)+RANDBETWEEN(1,20)+RANDBETWEEN(1,20)+RANDBETWEEN(1,20)+RANDBETWEEN(1,20)+RANDBETWEEN(1,20)</f>
        <v>73</v>
      </c>
      <c r="I8" s="149">
        <f ca="1">RANDBETWEEN(1,20)+RANDBETWEEN(1,20)+RANDBETWEEN(1,20)+RANDBETWEEN(1,20)+RANDBETWEEN(1,20)+RANDBETWEEN(1,20)+RANDBETWEEN(1,20)</f>
        <v>75</v>
      </c>
      <c r="J8" s="149">
        <f ca="1">RANDBETWEEN(1,20)+RANDBETWEEN(1,20)+RANDBETWEEN(1,20)+RANDBETWEEN(1,20)+RANDBETWEEN(1,20)+RANDBETWEEN(1,20)+RANDBETWEEN(1,20)+RANDBETWEEN(1,20)</f>
        <v>110</v>
      </c>
      <c r="K8" s="149">
        <f ca="1">RANDBETWEEN(1,20)+RANDBETWEEN(1,20)+RANDBETWEEN(1,20)+RANDBETWEEN(1,20)+RANDBETWEEN(1,20)+RANDBETWEEN(1,20)+RANDBETWEEN(1,20)+RANDBETWEEN(1,20)+RANDBETWEEN(1,20)</f>
        <v>121</v>
      </c>
      <c r="L8" s="11">
        <f ca="1">RANDBETWEEN(1,20)+RANDBETWEEN(1,20)+RANDBETWEEN(1,20)+RANDBETWEEN(1,20)+RANDBETWEEN(1,20)+RANDBETWEEN(1,20)+RANDBETWEEN(1,20)+RANDBETWEEN(1,20)+RANDBETWEEN(1,20)+RANDBETWEEN(1,20)</f>
        <v>132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33</v>
      </c>
      <c r="D9" s="13">
        <f ca="1">RANDBETWEEN(1,100)+RANDBETWEEN(1,100)</f>
        <v>84</v>
      </c>
      <c r="E9" s="13">
        <f ca="1">RANDBETWEEN(1,100)+RANDBETWEEN(1,100)+RANDBETWEEN(1,100)</f>
        <v>198</v>
      </c>
      <c r="F9" s="13">
        <f ca="1">RANDBETWEEN(1,100)+RANDBETWEEN(1,100)+RANDBETWEEN(1,100)+RANDBETWEEN(1,100)</f>
        <v>138</v>
      </c>
      <c r="G9" s="13">
        <f ca="1">RANDBETWEEN(1,100)+RANDBETWEEN(1,100)+RANDBETWEEN(1,100)+RANDBETWEEN(1,100)+RANDBETWEEN(1,100)</f>
        <v>274</v>
      </c>
      <c r="H9" s="150">
        <f ca="1">RANDBETWEEN(1,100)+RANDBETWEEN(1,100)+RANDBETWEEN(1,100)+RANDBETWEEN(1,100)+RANDBETWEEN(1,100)+RANDBETWEEN(1,100)</f>
        <v>290</v>
      </c>
      <c r="I9" s="150">
        <f ca="1">RANDBETWEEN(1,100)+RANDBETWEEN(1,100)+RANDBETWEEN(1,100)+RANDBETWEEN(1,100)+RANDBETWEEN(1,100)+RANDBETWEEN(1,100)+RANDBETWEEN(1,100)</f>
        <v>389</v>
      </c>
      <c r="J9" s="150">
        <f ca="1">RANDBETWEEN(1,100)+RANDBETWEEN(1,100)+RANDBETWEEN(1,100)+RANDBETWEEN(1,100)+RANDBETWEEN(1,100)+RANDBETWEEN(1,100)+RANDBETWEEN(1,100)+RANDBETWEEN(1,100)</f>
        <v>405</v>
      </c>
      <c r="K9" s="150">
        <f ca="1">RANDBETWEEN(1,100)+RANDBETWEEN(1,100)+RANDBETWEEN(1,100)+RANDBETWEEN(1,100)+RANDBETWEEN(1,100)+RANDBETWEEN(1,100)+RANDBETWEEN(1,100)+RANDBETWEEN(1,100)+RANDBETWEEN(1,100)</f>
        <v>466</v>
      </c>
      <c r="L9" s="14">
        <f ca="1">RANDBETWEEN(1,100)+RANDBETWEEN(1,100)+RANDBETWEEN(1,100)+RANDBETWEEN(1,100)+RANDBETWEEN(1,100)+RANDBETWEEN(1,100)+RANDBETWEEN(1,100)+RANDBETWEEN(1,100)+RANDBETWEEN(1,100)+RANDBETWEEN(1,100)</f>
        <v>493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2025-02-17T18:33:13Z</dcterms:modified>
</cp:coreProperties>
</file>