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AI\Oghma\"/>
    </mc:Choice>
  </mc:AlternateContent>
  <xr:revisionPtr revIDLastSave="0" documentId="13_ncr:1_{FDBAE922-D106-45F6-8681-49CBB3623D79}" xr6:coauthVersionLast="47" xr6:coauthVersionMax="47" xr10:uidLastSave="{00000000-0000-0000-0000-000000000000}"/>
  <bookViews>
    <workbookView xWindow="-108" yWindow="-108" windowWidth="23256" windowHeight="13176" tabRatio="386" activeTab="5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5" l="1"/>
  <c r="D4" i="5"/>
  <c r="E2" i="5"/>
  <c r="D2" i="5"/>
  <c r="E3" i="5"/>
  <c r="D3" i="5"/>
  <c r="W3" i="5" l="1"/>
  <c r="AB3" i="5" s="1"/>
  <c r="AC3" i="5" s="1"/>
  <c r="C3" i="5"/>
  <c r="W2" i="5"/>
  <c r="AB2" i="5" s="1"/>
  <c r="AC2" i="5" s="1"/>
  <c r="C2" i="5"/>
  <c r="I8" i="1"/>
  <c r="J7" i="1"/>
  <c r="I7" i="1"/>
  <c r="I9" i="1" s="1"/>
  <c r="I10" i="1" s="1"/>
  <c r="D8" i="1"/>
  <c r="D6" i="1"/>
  <c r="E6" i="1" s="1"/>
  <c r="D5" i="1"/>
  <c r="E5" i="1" s="1"/>
  <c r="D4" i="1"/>
  <c r="D3" i="1"/>
  <c r="D2" i="1"/>
  <c r="W9" i="5" l="1"/>
  <c r="AB9" i="5" s="1"/>
  <c r="AC9" i="5" s="1"/>
  <c r="K12" i="9"/>
  <c r="J12" i="9"/>
  <c r="K11" i="9"/>
  <c r="N11" i="9" s="1"/>
  <c r="J11" i="9"/>
  <c r="K10" i="9"/>
  <c r="N10" i="9" s="1"/>
  <c r="J10" i="9"/>
  <c r="L10" i="9" l="1"/>
  <c r="L12" i="9"/>
  <c r="L11" i="9"/>
  <c r="K5" i="9"/>
  <c r="N5" i="9" s="1"/>
  <c r="J5" i="9"/>
  <c r="L5" i="9" l="1"/>
  <c r="K8" i="9" l="1"/>
  <c r="N8" i="9" s="1"/>
  <c r="J8" i="9"/>
  <c r="W8" i="5"/>
  <c r="AB8" i="5" s="1"/>
  <c r="AC8" i="5" s="1"/>
  <c r="L8" i="9" l="1"/>
  <c r="E5" i="5"/>
  <c r="D5" i="5"/>
  <c r="C5" i="5" l="1"/>
  <c r="C4" i="5" l="1"/>
  <c r="E4" i="1"/>
  <c r="W4" i="5" l="1"/>
  <c r="W5" i="5"/>
  <c r="W6" i="5"/>
  <c r="W7" i="5"/>
  <c r="K6" i="9" l="1"/>
  <c r="J6" i="9"/>
  <c r="AB6" i="5"/>
  <c r="AC6" i="5" s="1"/>
  <c r="L6" i="9" l="1"/>
  <c r="AB5" i="5" l="1"/>
  <c r="AC5" i="5" s="1"/>
  <c r="E2" i="1" l="1"/>
  <c r="D7" i="7" l="1"/>
  <c r="E7" i="7" s="1"/>
  <c r="D6" i="7"/>
  <c r="E6" i="7" s="1"/>
  <c r="D5" i="7"/>
  <c r="E5" i="7" s="1"/>
  <c r="K7" i="9"/>
  <c r="N7" i="9" s="1"/>
  <c r="J7" i="9"/>
  <c r="J9" i="9"/>
  <c r="K9" i="9"/>
  <c r="AB7" i="5"/>
  <c r="AC7" i="5" s="1"/>
  <c r="E2" i="9"/>
  <c r="E3" i="9"/>
  <c r="E4" i="9"/>
  <c r="L7" i="9" l="1"/>
  <c r="L9" i="9"/>
  <c r="J2" i="10"/>
  <c r="K2" i="10" s="1"/>
  <c r="J3" i="10"/>
  <c r="K3" i="10" s="1"/>
  <c r="J4" i="10"/>
  <c r="K4" i="10" s="1"/>
  <c r="J5" i="10"/>
  <c r="K5" i="10" s="1"/>
  <c r="L4" i="4" l="1"/>
  <c r="K3" i="9" l="1"/>
  <c r="N3" i="9" s="1"/>
  <c r="J3" i="9"/>
  <c r="L3" i="9" l="1"/>
  <c r="K4" i="9" l="1"/>
  <c r="J4" i="9"/>
  <c r="K2" i="9"/>
  <c r="N2" i="9" s="1"/>
  <c r="J2" i="9"/>
  <c r="J7" i="7"/>
  <c r="K7" i="7" s="1"/>
  <c r="J6" i="7"/>
  <c r="K6" i="7" s="1"/>
  <c r="J5" i="7"/>
  <c r="K5" i="7" s="1"/>
  <c r="L2" i="9" l="1"/>
  <c r="L4" i="9"/>
  <c r="J12" i="10"/>
  <c r="K12" i="10" s="1"/>
  <c r="M12" i="10" s="1"/>
  <c r="E3" i="1" l="1"/>
  <c r="AB4" i="5"/>
  <c r="AC4" i="5" s="1"/>
  <c r="D4" i="7" l="1"/>
  <c r="E4" i="7" s="1"/>
  <c r="D3" i="7"/>
  <c r="E3" i="7" s="1"/>
  <c r="D2" i="7"/>
  <c r="E2" i="7" s="1"/>
  <c r="M5" i="10" l="1"/>
  <c r="J6" i="10"/>
  <c r="K6" i="10" s="1"/>
  <c r="M6" i="10" s="1"/>
  <c r="J14" i="10" l="1"/>
  <c r="K14" i="10" s="1"/>
  <c r="M14" i="10" s="1"/>
  <c r="J13" i="10"/>
  <c r="K13" i="10" s="1"/>
  <c r="M13" i="10" s="1"/>
  <c r="J11" i="10"/>
  <c r="K11" i="10" s="1"/>
  <c r="M11" i="10" s="1"/>
  <c r="J10" i="10"/>
  <c r="K10" i="10" s="1"/>
  <c r="M10" i="10" s="1"/>
  <c r="J7" i="10" l="1"/>
  <c r="K7" i="10" s="1"/>
  <c r="J4" i="7" l="1"/>
  <c r="K4" i="7" s="1"/>
  <c r="J3" i="7"/>
  <c r="K3" i="7" s="1"/>
  <c r="J2" i="7"/>
  <c r="K2" i="7" s="1"/>
  <c r="L9" i="4" l="1"/>
  <c r="L8" i="4"/>
  <c r="L6" i="4"/>
  <c r="L7" i="4"/>
  <c r="L5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N7" i="1" l="1"/>
  <c r="M11" i="1" l="1"/>
  <c r="M13" i="1"/>
  <c r="M12" i="1" l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9" i="1" l="1"/>
  <c r="M7" i="1"/>
  <c r="M8" i="1"/>
  <c r="M7" i="10" l="1"/>
  <c r="J8" i="10" l="1"/>
  <c r="K8" i="10" s="1"/>
  <c r="M8" i="10" s="1"/>
  <c r="M3" i="10" l="1"/>
  <c r="T1" i="10" l="1"/>
  <c r="M2" i="10" l="1"/>
  <c r="M4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" authorId="0" shapeId="0" xr:uid="{78B98748-DE2A-446D-84B0-4D9C71D18603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D2" authorId="0" shapeId="0" xr:uid="{BD8CC2CA-F7F8-40B0-8FFB-C72929B6F8B4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E2" authorId="0" shapeId="0" xr:uid="{667976F4-F3FF-4CF6-8DF2-BC0F05DD3DA0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C4" authorId="0" shapeId="0" xr:uid="{98D9E0B8-1EF1-4ABE-9822-58926BFF6906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D4" authorId="0" shapeId="0" xr:uid="{411D305A-08D2-4D6B-80AD-6F0DE7341889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E4" authorId="0" shapeId="0" xr:uid="{60460327-A763-4B60-9473-3DCEB2EE985F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C5" authorId="0" shapeId="0" xr:uid="{B38B8965-7638-490A-9645-24959B25163B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D5" authorId="0" shapeId="0" xr:uid="{BB354029-410B-472E-A30E-33D3D83D58BC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E5" authorId="0" shapeId="0" xr:uid="{7F2D3F83-F88F-4BD6-8842-0CE148E98D7D}">
      <text>
        <r>
          <rPr>
            <sz val="12"/>
            <color indexed="81"/>
            <rFont val="Times New Roman"/>
            <family val="1"/>
          </rPr>
          <t>Shield of Faith +2</t>
        </r>
      </text>
    </comment>
  </commentList>
</comments>
</file>

<file path=xl/sharedStrings.xml><?xml version="1.0" encoding="utf-8"?>
<sst xmlns="http://schemas.openxmlformats.org/spreadsheetml/2006/main" count="280" uniqueCount="132">
  <si>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</si>
  <si>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</si>
  <si>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</si>
  <si>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</si>
  <si>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</si>
  <si>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</si>
  <si>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</si>
  <si>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</si>
  <si>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</si>
  <si>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</si>
  <si>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</si>
  <si>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</si>
  <si>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</si>
  <si>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</si>
  <si>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</si>
  <si>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</si>
  <si>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</si>
  <si>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</si>
  <si>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</si>
  <si>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</si>
  <si>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</si>
  <si>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</si>
  <si>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</si>
  <si>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</si>
  <si>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</si>
  <si>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</si>
  <si>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</si>
  <si>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</si>
  <si>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</si>
  <si>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</si>
  <si>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</si>
  <si>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</si>
  <si>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</si>
  <si>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</si>
  <si>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</si>
  <si>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</si>
  <si>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</si>
  <si>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</si>
  <si>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</si>
  <si>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</si>
  <si>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</si>
  <si>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</si>
  <si>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</si>
  <si>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</si>
  <si>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</si>
  <si>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</si>
  <si>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</si>
  <si>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</si>
  <si>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</si>
  <si>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</si>
  <si>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</si>
  <si>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</si>
  <si>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</si>
  <si>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</si>
  <si>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</si>
  <si>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</si>
  <si>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</si>
  <si>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</si>
  <si>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</si>
  <si>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</si>
  <si>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</si>
  <si>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</si>
  <si>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</si>
  <si>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</si>
  <si>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</si>
  <si>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</si>
  <si>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</si>
  <si>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</si>
  <si>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</si>
  <si>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</si>
  <si>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</si>
  <si>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</si>
  <si>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</si>
  <si>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</si>
  <si>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</si>
  <si>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</si>
  <si>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</si>
  <si>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</si>
  <si>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</si>
  <si>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</si>
  <si>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</si>
  <si>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</si>
  <si>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</si>
  <si>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</si>
  <si>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</si>
  <si>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</si>
  <si>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</si>
  <si>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</si>
  <si>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</si>
  <si>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</si>
  <si>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</si>
  <si>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</si>
  <si>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</si>
  <si>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Check</t>
  </si>
  <si>
    <t>Party</t>
  </si>
  <si>
    <t>Time @ Round 1</t>
  </si>
  <si>
    <t>Current Time</t>
  </si>
  <si>
    <t>Result</t>
  </si>
  <si>
    <t>Speed</t>
  </si>
  <si>
    <t>7d</t>
  </si>
  <si>
    <t>8d</t>
  </si>
  <si>
    <t>9d</t>
  </si>
  <si>
    <t>10d</t>
  </si>
  <si>
    <t>Grapple</t>
  </si>
  <si>
    <t>Ranged / Finesse</t>
  </si>
  <si>
    <t>-</t>
  </si>
  <si>
    <t>Party Composition</t>
  </si>
  <si>
    <t>CR</t>
  </si>
  <si>
    <t>Eldrin</t>
  </si>
  <si>
    <t>Archivist</t>
  </si>
  <si>
    <t>Imm</t>
  </si>
  <si>
    <t>Ape</t>
  </si>
  <si>
    <t>Claw 1</t>
  </si>
  <si>
    <t>Claw 2</t>
  </si>
  <si>
    <t>1d6+5</t>
  </si>
  <si>
    <t>Sebenzi</t>
  </si>
  <si>
    <t>Cleric of Oghma</t>
  </si>
  <si>
    <t>Bison</t>
  </si>
  <si>
    <t>Dire Badger</t>
  </si>
  <si>
    <t>Bite</t>
  </si>
  <si>
    <t>Celestial dog</t>
  </si>
  <si>
    <t>1d6+3</t>
  </si>
  <si>
    <t>Banshee</t>
  </si>
  <si>
    <t>Artemis</t>
  </si>
  <si>
    <t>Favored Soul of Oghma</t>
  </si>
  <si>
    <t>Urban Ranger</t>
  </si>
  <si>
    <t>Shan Thar</t>
  </si>
  <si>
    <t>Fembrys</t>
  </si>
  <si>
    <t>Maera</t>
  </si>
  <si>
    <t>Other Sharrans</t>
  </si>
  <si>
    <t>Cormyr module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</si>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</sst>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sz val="12"/>
      <name val="Times New Roman"/>
      <family val="1"/>
    </font>
    <font>
      <sz val="12"/>
      <color indexed="81"/>
      <name val="Times New Roman"/>
      <family val="1"/>
    </font>
    <font>
      <b/>
      <sz val="12"/>
      <color theme="1"/>
      <name val="Calibri Light"/>
      <family val="2"/>
    </font>
    <font>
      <b/>
      <sz val="12"/>
      <color rgb="FFFFCC00"/>
      <name val="Calibri Light"/>
      <family val="2"/>
    </font>
    <font>
      <sz val="12"/>
      <color theme="1"/>
      <name val="Calibri Light"/>
      <family val="2"/>
    </font>
    <font>
      <sz val="12"/>
      <color rgb="FFFFCC00"/>
      <name val="Calibri Light"/>
      <family val="2"/>
    </font>
    <font>
      <b/>
      <sz val="12"/>
      <color theme="0"/>
      <name val="Calibri Light"/>
      <family val="2"/>
    </font>
    <font>
      <sz val="12"/>
      <color theme="0"/>
      <name val="Calibri Light"/>
      <family val="2"/>
    </font>
    <font>
      <i/>
      <sz val="12"/>
      <color theme="1"/>
      <name val="Calibri Light"/>
      <family val="2"/>
    </font>
    <font>
      <sz val="12"/>
      <name val="Calibri Light"/>
      <family val="2"/>
    </font>
    <font>
      <sz val="20"/>
      <color theme="1"/>
      <name val="Calibri Light"/>
      <family val="2"/>
    </font>
    <font>
      <b/>
      <sz val="12"/>
      <color rgb="FFFF33CC"/>
      <name val="Calibri Light"/>
      <family val="2"/>
    </font>
    <font>
      <b/>
      <sz val="12"/>
      <color rgb="FFFF0000"/>
      <name val="Calibri Light"/>
      <family val="2"/>
    </font>
    <font>
      <b/>
      <sz val="12"/>
      <name val="Calibri Light"/>
      <family val="2"/>
    </font>
    <font>
      <sz val="12"/>
      <color rgb="FFFF0000"/>
      <name val="Calibri Light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00FF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6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2" fillId="0" borderId="0"/>
  </cellStyleXfs>
  <cellXfs count="183">
    <xf numFmtId="0" fontId="0" fillId="0" borderId="0" xfId="0"/>
    <xf numFmtId="0" fontId="7" fillId="23" borderId="25" xfId="11" applyNumberFormat="1" applyFont="1" applyFill="1" applyBorder="1" applyAlignment="1">
      <alignment horizontal="center" vertical="center" shrinkToFit="1"/>
    </xf>
    <xf numFmtId="0" fontId="7" fillId="20" borderId="25" xfId="11" applyNumberFormat="1" applyFont="1" applyFill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/>
    </xf>
    <xf numFmtId="0" fontId="8" fillId="25" borderId="30" xfId="0" applyFont="1" applyFill="1" applyBorder="1" applyAlignment="1">
      <alignment horizontal="center" vertical="center"/>
    </xf>
    <xf numFmtId="0" fontId="8" fillId="25" borderId="29" xfId="0" applyFont="1" applyFill="1" applyBorder="1" applyAlignment="1">
      <alignment horizontal="center" vertical="center"/>
    </xf>
    <xf numFmtId="0" fontId="7" fillId="23" borderId="24" xfId="11" applyNumberFormat="1" applyFont="1" applyFill="1" applyBorder="1" applyAlignment="1">
      <alignment horizontal="center" vertical="center" shrinkToFit="1"/>
    </xf>
    <xf numFmtId="0" fontId="7" fillId="20" borderId="24" xfId="11" applyNumberFormat="1" applyFont="1" applyFill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2" fillId="9" borderId="34" xfId="0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Continuous" vertical="center" wrapText="1"/>
    </xf>
    <xf numFmtId="0" fontId="13" fillId="3" borderId="29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4" fillId="9" borderId="29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5" fillId="5" borderId="40" xfId="0" applyFont="1" applyFill="1" applyBorder="1" applyAlignment="1">
      <alignment horizontal="center" vertical="center"/>
    </xf>
    <xf numFmtId="0" fontId="15" fillId="5" borderId="42" xfId="0" applyFont="1" applyFill="1" applyBorder="1" applyAlignment="1">
      <alignment horizontal="center" vertical="center"/>
    </xf>
    <xf numFmtId="0" fontId="15" fillId="5" borderId="41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6" fillId="5" borderId="35" xfId="0" applyFont="1" applyFill="1" applyBorder="1" applyAlignment="1">
      <alignment horizontal="center" vertical="center"/>
    </xf>
    <xf numFmtId="0" fontId="16" fillId="5" borderId="29" xfId="0" applyFont="1" applyFill="1" applyBorder="1" applyAlignment="1">
      <alignment horizontal="center" vertical="center"/>
    </xf>
    <xf numFmtId="0" fontId="16" fillId="5" borderId="36" xfId="0" applyFont="1" applyFill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6" fillId="5" borderId="45" xfId="0" applyFont="1" applyFill="1" applyBorder="1" applyAlignment="1">
      <alignment horizontal="center" vertical="center"/>
    </xf>
    <xf numFmtId="0" fontId="16" fillId="5" borderId="34" xfId="0" applyFont="1" applyFill="1" applyBorder="1" applyAlignment="1">
      <alignment horizontal="center" vertical="center"/>
    </xf>
    <xf numFmtId="0" fontId="16" fillId="5" borderId="46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right" vertical="center"/>
    </xf>
    <xf numFmtId="0" fontId="13" fillId="3" borderId="0" xfId="0" applyFont="1" applyFill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5" fillId="5" borderId="35" xfId="0" applyFont="1" applyFill="1" applyBorder="1" applyAlignment="1">
      <alignment horizontal="right" vertical="center"/>
    </xf>
    <xf numFmtId="1" fontId="16" fillId="5" borderId="0" xfId="0" applyNumberFormat="1" applyFont="1" applyFill="1" applyAlignment="1">
      <alignment horizontal="center" vertical="center"/>
    </xf>
    <xf numFmtId="0" fontId="15" fillId="5" borderId="36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3" borderId="36" xfId="0" quotePrefix="1" applyFont="1" applyFill="1" applyBorder="1" applyAlignment="1">
      <alignment vertical="center"/>
    </xf>
    <xf numFmtId="164" fontId="16" fillId="5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/>
    </xf>
    <xf numFmtId="0" fontId="15" fillId="5" borderId="37" xfId="0" applyFont="1" applyFill="1" applyBorder="1" applyAlignment="1">
      <alignment horizontal="right" vertical="center"/>
    </xf>
    <xf numFmtId="1" fontId="16" fillId="5" borderId="38" xfId="0" applyNumberFormat="1" applyFont="1" applyFill="1" applyBorder="1" applyAlignment="1">
      <alignment horizontal="center" vertical="center"/>
    </xf>
    <xf numFmtId="0" fontId="16" fillId="5" borderId="39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right" vertical="center"/>
    </xf>
    <xf numFmtId="164" fontId="13" fillId="3" borderId="38" xfId="0" applyNumberFormat="1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7" borderId="29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8" fillId="28" borderId="47" xfId="0" applyFont="1" applyFill="1" applyBorder="1" applyAlignment="1">
      <alignment horizontal="center" vertical="center"/>
    </xf>
    <xf numFmtId="0" fontId="18" fillId="7" borderId="25" xfId="0" applyFont="1" applyFill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6" fillId="29" borderId="25" xfId="0" applyFont="1" applyFill="1" applyBorder="1" applyAlignment="1">
      <alignment horizontal="center" vertical="center"/>
    </xf>
    <xf numFmtId="0" fontId="18" fillId="6" borderId="25" xfId="0" applyFont="1" applyFill="1" applyBorder="1" applyAlignment="1">
      <alignment horizontal="center" vertical="center"/>
    </xf>
    <xf numFmtId="0" fontId="11" fillId="0" borderId="5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19" borderId="50" xfId="0" applyFont="1" applyFill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/>
    </xf>
    <xf numFmtId="0" fontId="15" fillId="26" borderId="50" xfId="0" applyFont="1" applyFill="1" applyBorder="1" applyAlignment="1">
      <alignment horizontal="center" vertical="center" wrapText="1"/>
    </xf>
    <xf numFmtId="20" fontId="19" fillId="0" borderId="49" xfId="0" applyNumberFormat="1" applyFont="1" applyBorder="1" applyAlignment="1">
      <alignment horizontal="center" vertical="center"/>
    </xf>
    <xf numFmtId="0" fontId="11" fillId="27" borderId="50" xfId="0" applyFont="1" applyFill="1" applyBorder="1" applyAlignment="1">
      <alignment horizontal="center" vertical="center" wrapText="1"/>
    </xf>
    <xf numFmtId="0" fontId="13" fillId="25" borderId="29" xfId="0" applyFont="1" applyFill="1" applyBorder="1" applyAlignment="1">
      <alignment horizontal="center" vertical="center"/>
    </xf>
    <xf numFmtId="0" fontId="13" fillId="24" borderId="29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0" fontId="13" fillId="25" borderId="30" xfId="0" applyFont="1" applyFill="1" applyBorder="1" applyAlignment="1">
      <alignment horizontal="center" vertical="center"/>
    </xf>
    <xf numFmtId="0" fontId="13" fillId="24" borderId="30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4" fillId="9" borderId="30" xfId="0" applyFont="1" applyFill="1" applyBorder="1" applyAlignment="1">
      <alignment horizontal="center" vertical="center"/>
    </xf>
    <xf numFmtId="0" fontId="13" fillId="7" borderId="30" xfId="0" applyFont="1" applyFill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24" borderId="32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0" fontId="11" fillId="25" borderId="32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7" borderId="32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5" borderId="56" xfId="0" applyFont="1" applyFill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4" fillId="9" borderId="56" xfId="0" applyFont="1" applyFill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20" borderId="17" xfId="0" applyFont="1" applyFill="1" applyBorder="1" applyAlignment="1">
      <alignment horizontal="center" vertical="center"/>
    </xf>
    <xf numFmtId="0" fontId="11" fillId="19" borderId="15" xfId="0" applyFont="1" applyFill="1" applyBorder="1" applyAlignment="1">
      <alignment horizontal="center" vertical="center"/>
    </xf>
    <xf numFmtId="0" fontId="15" fillId="21" borderId="20" xfId="0" applyFont="1" applyFill="1" applyBorder="1" applyAlignment="1">
      <alignment horizontal="center" vertical="center"/>
    </xf>
    <xf numFmtId="0" fontId="20" fillId="9" borderId="23" xfId="0" applyFont="1" applyFill="1" applyBorder="1" applyAlignment="1">
      <alignment horizontal="center" vertical="center" wrapText="1"/>
    </xf>
    <xf numFmtId="0" fontId="11" fillId="13" borderId="17" xfId="0" applyFont="1" applyFill="1" applyBorder="1" applyAlignment="1">
      <alignment horizontal="centerContinuous" vertical="center" wrapText="1"/>
    </xf>
    <xf numFmtId="0" fontId="11" fillId="13" borderId="20" xfId="0" applyFont="1" applyFill="1" applyBorder="1" applyAlignment="1">
      <alignment horizontal="centerContinuous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5" fillId="9" borderId="15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1" fillId="22" borderId="15" xfId="0" applyFont="1" applyFill="1" applyBorder="1" applyAlignment="1">
      <alignment horizontal="center" vertical="center" wrapText="1"/>
    </xf>
    <xf numFmtId="0" fontId="11" fillId="12" borderId="15" xfId="0" applyFont="1" applyFill="1" applyBorder="1" applyAlignment="1">
      <alignment horizontal="center" vertical="center" wrapText="1"/>
    </xf>
    <xf numFmtId="0" fontId="11" fillId="13" borderId="15" xfId="0" applyFont="1" applyFill="1" applyBorder="1" applyAlignment="1">
      <alignment horizontal="center" vertical="center" wrapText="1"/>
    </xf>
    <xf numFmtId="0" fontId="11" fillId="14" borderId="15" xfId="0" applyFont="1" applyFill="1" applyBorder="1" applyAlignment="1">
      <alignment horizontal="center" vertical="center" wrapText="1"/>
    </xf>
    <xf numFmtId="0" fontId="11" fillId="10" borderId="15" xfId="0" applyFont="1" applyFill="1" applyBorder="1" applyAlignment="1">
      <alignment horizontal="center" vertical="center" wrapText="1"/>
    </xf>
    <xf numFmtId="0" fontId="11" fillId="15" borderId="16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1" fillId="16" borderId="27" xfId="0" applyFont="1" applyFill="1" applyBorder="1" applyAlignment="1">
      <alignment horizontal="center" vertical="center" wrapText="1"/>
    </xf>
    <xf numFmtId="0" fontId="11" fillId="20" borderId="23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17" borderId="23" xfId="0" applyFont="1" applyFill="1" applyBorder="1" applyAlignment="1">
      <alignment horizontal="center" vertical="center" wrapText="1"/>
    </xf>
    <xf numFmtId="0" fontId="11" fillId="18" borderId="2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/>
    </xf>
    <xf numFmtId="0" fontId="22" fillId="20" borderId="18" xfId="0" applyFont="1" applyFill="1" applyBorder="1" applyAlignment="1">
      <alignment horizontal="center" vertical="center"/>
    </xf>
    <xf numFmtId="0" fontId="22" fillId="19" borderId="8" xfId="0" applyFont="1" applyFill="1" applyBorder="1" applyAlignment="1">
      <alignment horizontal="center" vertical="center"/>
    </xf>
    <xf numFmtId="0" fontId="15" fillId="21" borderId="21" xfId="0" applyFont="1" applyFill="1" applyBorder="1" applyAlignment="1">
      <alignment horizontal="center" vertical="center"/>
    </xf>
    <xf numFmtId="0" fontId="20" fillId="9" borderId="25" xfId="0" applyFont="1" applyFill="1" applyBorder="1" applyAlignment="1">
      <alignment horizontal="center" vertical="center"/>
    </xf>
    <xf numFmtId="0" fontId="13" fillId="13" borderId="18" xfId="0" quotePrefix="1" applyFont="1" applyFill="1" applyBorder="1" applyAlignment="1">
      <alignment horizontal="center" vertical="center"/>
    </xf>
    <xf numFmtId="0" fontId="13" fillId="13" borderId="21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7" fillId="22" borderId="5" xfId="0" applyFont="1" applyFill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13" fillId="14" borderId="8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5" borderId="13" xfId="0" applyFont="1" applyFill="1" applyBorder="1" applyAlignment="1">
      <alignment horizontal="center" vertical="center"/>
    </xf>
    <xf numFmtId="0" fontId="13" fillId="20" borderId="25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17" borderId="25" xfId="0" applyFont="1" applyFill="1" applyBorder="1" applyAlignment="1">
      <alignment horizontal="center" vertical="center"/>
    </xf>
    <xf numFmtId="1" fontId="13" fillId="18" borderId="43" xfId="0" applyNumberFormat="1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23" fillId="16" borderId="57" xfId="0" applyFont="1" applyFill="1" applyBorder="1" applyAlignment="1">
      <alignment horizontal="center" vertical="center"/>
    </xf>
    <xf numFmtId="0" fontId="17" fillId="13" borderId="8" xfId="0" applyFont="1" applyFill="1" applyBorder="1" applyAlignment="1">
      <alignment horizontal="center" vertical="center"/>
    </xf>
    <xf numFmtId="0" fontId="22" fillId="7" borderId="25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3" fillId="2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53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54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22" fillId="2" borderId="10" xfId="1" applyFont="1" applyFill="1" applyBorder="1" applyAlignment="1">
      <alignment horizontal="center" vertical="center"/>
    </xf>
    <xf numFmtId="0" fontId="18" fillId="2" borderId="11" xfId="1" applyFont="1" applyFill="1" applyBorder="1" applyAlignment="1">
      <alignment horizontal="center" vertical="center"/>
    </xf>
    <xf numFmtId="0" fontId="18" fillId="2" borderId="55" xfId="1" applyFont="1" applyFill="1" applyBorder="1" applyAlignment="1">
      <alignment horizontal="center" vertical="center"/>
    </xf>
    <xf numFmtId="0" fontId="18" fillId="2" borderId="12" xfId="1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2" fillId="6" borderId="21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2" fillId="30" borderId="32" xfId="0" applyFont="1" applyFill="1" applyBorder="1" applyAlignment="1">
      <alignment horizontal="center" vertical="center" wrapText="1"/>
    </xf>
    <xf numFmtId="0" fontId="12" fillId="30" borderId="29" xfId="0" applyFont="1" applyFill="1" applyBorder="1" applyAlignment="1">
      <alignment horizontal="center" vertical="center"/>
    </xf>
    <xf numFmtId="0" fontId="12" fillId="30" borderId="30" xfId="0" applyFont="1" applyFill="1" applyBorder="1" applyAlignment="1">
      <alignment horizontal="center" vertical="center"/>
    </xf>
    <xf numFmtId="0" fontId="17" fillId="8" borderId="58" xfId="0" applyFont="1" applyFill="1" applyBorder="1" applyAlignment="1">
      <alignment horizontal="center" vertical="center"/>
    </xf>
    <xf numFmtId="0" fontId="23" fillId="16" borderId="59" xfId="0" applyFont="1" applyFill="1" applyBorder="1" applyAlignment="1">
      <alignment horizontal="center" vertical="center"/>
    </xf>
    <xf numFmtId="0" fontId="17" fillId="12" borderId="8" xfId="0" applyFont="1" applyFill="1" applyBorder="1" applyAlignment="1">
      <alignment horizontal="center" vertical="center"/>
    </xf>
  </cellXfs>
  <cellStyles count="16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Normal 7 2" xfId="15" xr:uid="{308BE696-6BC6-48F2-BC4E-2078877A043F}"/>
    <cellStyle name="Percent" xfId="11" builtinId="5"/>
    <cellStyle name="Percent 2" xfId="6" xr:uid="{00000000-0005-0000-0000-00000B000000}"/>
    <cellStyle name="Percent 2 2" xfId="8" xr:uid="{00000000-0005-0000-0000-00000C000000}"/>
  </cellStyles>
  <dxfs count="1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2638992-794D-4E73-9085-DF99ADEA02F8}"/>
  </tableStyles>
  <colors>
    <mruColors>
      <color rgb="FF9900FF"/>
      <color rgb="FF99FF99"/>
      <color rgb="FFCCFFCC"/>
      <color rgb="FF00FFFF"/>
      <color rgb="FFFF6600"/>
      <color rgb="FFFF0066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13</c:v>
                </c:pt>
                <c:pt idx="5">
                  <c:v>11</c:v>
                </c:pt>
                <c:pt idx="6">
                  <c:v>15</c:v>
                </c:pt>
                <c:pt idx="7">
                  <c:v>11</c:v>
                </c:pt>
                <c:pt idx="8">
                  <c:v>16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7</c:v>
                </c:pt>
                <c:pt idx="4">
                  <c:v>13</c:v>
                </c:pt>
                <c:pt idx="5">
                  <c:v>17</c:v>
                </c:pt>
                <c:pt idx="6">
                  <c:v>17</c:v>
                </c:pt>
                <c:pt idx="7">
                  <c:v>23</c:v>
                </c:pt>
                <c:pt idx="8">
                  <c:v>23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13</c:v>
                </c:pt>
                <c:pt idx="4">
                  <c:v>17</c:v>
                </c:pt>
                <c:pt idx="5">
                  <c:v>14</c:v>
                </c:pt>
                <c:pt idx="6">
                  <c:v>25</c:v>
                </c:pt>
                <c:pt idx="7">
                  <c:v>21</c:v>
                </c:pt>
                <c:pt idx="8">
                  <c:v>25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20</c:v>
                </c:pt>
                <c:pt idx="3">
                  <c:v>17</c:v>
                </c:pt>
                <c:pt idx="4">
                  <c:v>17</c:v>
                </c:pt>
                <c:pt idx="5">
                  <c:v>22</c:v>
                </c:pt>
                <c:pt idx="6">
                  <c:v>32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9</c:v>
                </c:pt>
                <c:pt idx="1">
                  <c:v>2</c:v>
                </c:pt>
                <c:pt idx="2">
                  <c:v>16</c:v>
                </c:pt>
                <c:pt idx="3">
                  <c:v>33</c:v>
                </c:pt>
                <c:pt idx="4">
                  <c:v>27</c:v>
                </c:pt>
                <c:pt idx="5">
                  <c:v>23</c:v>
                </c:pt>
                <c:pt idx="6">
                  <c:v>36</c:v>
                </c:pt>
                <c:pt idx="7">
                  <c:v>54</c:v>
                </c:pt>
                <c:pt idx="8">
                  <c:v>51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5</c:v>
                </c:pt>
                <c:pt idx="1">
                  <c:v>20</c:v>
                </c:pt>
                <c:pt idx="2">
                  <c:v>24</c:v>
                </c:pt>
                <c:pt idx="3">
                  <c:v>30</c:v>
                </c:pt>
                <c:pt idx="4">
                  <c:v>37</c:v>
                </c:pt>
                <c:pt idx="5">
                  <c:v>41</c:v>
                </c:pt>
                <c:pt idx="6">
                  <c:v>43</c:v>
                </c:pt>
                <c:pt idx="7">
                  <c:v>40</c:v>
                </c:pt>
                <c:pt idx="8">
                  <c:v>55</c:v>
                </c:pt>
                <c:pt idx="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46</c:v>
                </c:pt>
                <c:pt idx="3">
                  <c:v>49</c:v>
                </c:pt>
                <c:pt idx="4">
                  <c:v>48</c:v>
                </c:pt>
                <c:pt idx="5">
                  <c:v>87</c:v>
                </c:pt>
                <c:pt idx="6">
                  <c:v>99</c:v>
                </c:pt>
                <c:pt idx="7">
                  <c:v>89</c:v>
                </c:pt>
                <c:pt idx="8">
                  <c:v>101</c:v>
                </c:pt>
                <c:pt idx="9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5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8</c:v>
                </c:pt>
                <c:pt idx="4">
                  <c:v>2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11</c:v>
                </c:pt>
                <c:pt idx="3">
                  <c:v>20</c:v>
                </c:pt>
                <c:pt idx="4">
                  <c:v>16</c:v>
                </c:pt>
                <c:pt idx="5">
                  <c:v>24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11</c:v>
                </c:pt>
                <c:pt idx="1">
                  <c:v>7</c:v>
                </c:pt>
                <c:pt idx="2">
                  <c:v>13</c:v>
                </c:pt>
                <c:pt idx="3">
                  <c:v>17</c:v>
                </c:pt>
                <c:pt idx="4">
                  <c:v>33</c:v>
                </c:pt>
                <c:pt idx="5">
                  <c:v>30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13</c:v>
                </c:pt>
                <c:pt idx="1">
                  <c:v>13</c:v>
                </c:pt>
                <c:pt idx="2">
                  <c:v>17</c:v>
                </c:pt>
                <c:pt idx="3">
                  <c:v>17</c:v>
                </c:pt>
                <c:pt idx="4">
                  <c:v>27</c:v>
                </c:pt>
                <c:pt idx="5">
                  <c:v>37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17</c:v>
                </c:pt>
                <c:pt idx="2">
                  <c:v>14</c:v>
                </c:pt>
                <c:pt idx="3">
                  <c:v>22</c:v>
                </c:pt>
                <c:pt idx="4">
                  <c:v>23</c:v>
                </c:pt>
                <c:pt idx="5">
                  <c:v>41</c:v>
                </c:pt>
                <c:pt idx="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15</c:v>
                </c:pt>
                <c:pt idx="1">
                  <c:v>17</c:v>
                </c:pt>
                <c:pt idx="2">
                  <c:v>25</c:v>
                </c:pt>
                <c:pt idx="3">
                  <c:v>32</c:v>
                </c:pt>
                <c:pt idx="4">
                  <c:v>36</c:v>
                </c:pt>
                <c:pt idx="5">
                  <c:v>43</c:v>
                </c:pt>
                <c:pt idx="6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11</c:v>
                </c:pt>
                <c:pt idx="1">
                  <c:v>23</c:v>
                </c:pt>
                <c:pt idx="2">
                  <c:v>21</c:v>
                </c:pt>
                <c:pt idx="3">
                  <c:v>35</c:v>
                </c:pt>
                <c:pt idx="4">
                  <c:v>54</c:v>
                </c:pt>
                <c:pt idx="5">
                  <c:v>40</c:v>
                </c:pt>
                <c:pt idx="6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16</c:v>
                </c:pt>
                <c:pt idx="1">
                  <c:v>23</c:v>
                </c:pt>
                <c:pt idx="2">
                  <c:v>25</c:v>
                </c:pt>
                <c:pt idx="3">
                  <c:v>34</c:v>
                </c:pt>
                <c:pt idx="4">
                  <c:v>51</c:v>
                </c:pt>
                <c:pt idx="5">
                  <c:v>55</c:v>
                </c:pt>
                <c:pt idx="6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22</c:v>
                </c:pt>
                <c:pt idx="1">
                  <c:v>27</c:v>
                </c:pt>
                <c:pt idx="2">
                  <c:v>41</c:v>
                </c:pt>
                <c:pt idx="3">
                  <c:v>38</c:v>
                </c:pt>
                <c:pt idx="4">
                  <c:v>64</c:v>
                </c:pt>
                <c:pt idx="5">
                  <c:v>55</c:v>
                </c:pt>
                <c:pt idx="6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13</c:v>
                </c:pt>
                <c:pt idx="5">
                  <c:v>11</c:v>
                </c:pt>
                <c:pt idx="6">
                  <c:v>15</c:v>
                </c:pt>
                <c:pt idx="7">
                  <c:v>11</c:v>
                </c:pt>
                <c:pt idx="8">
                  <c:v>16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7</c:v>
                </c:pt>
                <c:pt idx="4">
                  <c:v>13</c:v>
                </c:pt>
                <c:pt idx="5">
                  <c:v>17</c:v>
                </c:pt>
                <c:pt idx="6">
                  <c:v>17</c:v>
                </c:pt>
                <c:pt idx="7">
                  <c:v>23</c:v>
                </c:pt>
                <c:pt idx="8">
                  <c:v>23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13</c:v>
                </c:pt>
                <c:pt idx="4">
                  <c:v>17</c:v>
                </c:pt>
                <c:pt idx="5">
                  <c:v>14</c:v>
                </c:pt>
                <c:pt idx="6">
                  <c:v>25</c:v>
                </c:pt>
                <c:pt idx="7">
                  <c:v>21</c:v>
                </c:pt>
                <c:pt idx="8">
                  <c:v>25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20</c:v>
                </c:pt>
                <c:pt idx="3">
                  <c:v>17</c:v>
                </c:pt>
                <c:pt idx="4">
                  <c:v>17</c:v>
                </c:pt>
                <c:pt idx="5">
                  <c:v>22</c:v>
                </c:pt>
                <c:pt idx="6">
                  <c:v>32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9</c:v>
                </c:pt>
                <c:pt idx="1">
                  <c:v>2</c:v>
                </c:pt>
                <c:pt idx="2">
                  <c:v>16</c:v>
                </c:pt>
                <c:pt idx="3">
                  <c:v>33</c:v>
                </c:pt>
                <c:pt idx="4">
                  <c:v>27</c:v>
                </c:pt>
                <c:pt idx="5">
                  <c:v>23</c:v>
                </c:pt>
                <c:pt idx="6">
                  <c:v>36</c:v>
                </c:pt>
                <c:pt idx="7">
                  <c:v>54</c:v>
                </c:pt>
                <c:pt idx="8">
                  <c:v>51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5</c:v>
                </c:pt>
                <c:pt idx="1">
                  <c:v>20</c:v>
                </c:pt>
                <c:pt idx="2">
                  <c:v>24</c:v>
                </c:pt>
                <c:pt idx="3">
                  <c:v>30</c:v>
                </c:pt>
                <c:pt idx="4">
                  <c:v>37</c:v>
                </c:pt>
                <c:pt idx="5">
                  <c:v>41</c:v>
                </c:pt>
                <c:pt idx="6">
                  <c:v>43</c:v>
                </c:pt>
                <c:pt idx="7">
                  <c:v>40</c:v>
                </c:pt>
                <c:pt idx="8">
                  <c:v>55</c:v>
                </c:pt>
                <c:pt idx="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46</c:v>
                </c:pt>
                <c:pt idx="3">
                  <c:v>49</c:v>
                </c:pt>
                <c:pt idx="4">
                  <c:v>48</c:v>
                </c:pt>
                <c:pt idx="5">
                  <c:v>87</c:v>
                </c:pt>
                <c:pt idx="6">
                  <c:v>99</c:v>
                </c:pt>
                <c:pt idx="7">
                  <c:v>89</c:v>
                </c:pt>
                <c:pt idx="8">
                  <c:v>101</c:v>
                </c:pt>
                <c:pt idx="9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showGridLines="0" zoomScaleNormal="100" workbookViewId="0"/>
  </sheetViews>
  <sheetFormatPr defaultRowHeight="15.6" x14ac:dyDescent="0.3"/>
  <cols>
    <col min="1" max="1" width="13.296875" style="17" bestFit="1" customWidth="1"/>
    <col min="2" max="2" width="6.3984375" style="41" bestFit="1" customWidth="1"/>
    <col min="3" max="3" width="8.796875" style="41" bestFit="1" customWidth="1"/>
    <col min="4" max="4" width="4.19921875" style="41" bestFit="1" customWidth="1"/>
    <col min="5" max="5" width="8.796875" style="41" bestFit="1" customWidth="1"/>
    <col min="6" max="6" width="7.69921875" style="41" bestFit="1" customWidth="1"/>
    <col min="7" max="7" width="2.796875" style="17" customWidth="1"/>
    <col min="8" max="8" width="14.796875" style="17" bestFit="1" customWidth="1"/>
    <col min="9" max="9" width="4.3984375" style="17" bestFit="1" customWidth="1"/>
    <col min="10" max="10" width="20.296875" style="17" bestFit="1" customWidth="1"/>
    <col min="11" max="11" width="2.796875" style="17" customWidth="1"/>
    <col min="12" max="12" width="19.59765625" style="17" bestFit="1" customWidth="1"/>
    <col min="13" max="13" width="3.69921875" style="17" bestFit="1" customWidth="1"/>
    <col min="14" max="14" width="16.296875" style="17" bestFit="1" customWidth="1"/>
    <col min="15" max="16384" width="8.796875" style="17"/>
  </cols>
  <sheetData>
    <row r="1" spans="1:14" s="12" customFormat="1" ht="31.8" thickBot="1" x14ac:dyDescent="0.35">
      <c r="A1" s="9" t="s">
        <v>0</v>
      </c>
      <c r="B1" s="9" t="s">
        <v>1</v>
      </c>
      <c r="C1" s="9" t="s">
        <v>2</v>
      </c>
      <c r="D1" s="10" t="s">
        <v>3</v>
      </c>
      <c r="E1" s="11" t="s">
        <v>4</v>
      </c>
      <c r="F1" s="9" t="s">
        <v>98</v>
      </c>
      <c r="H1" s="13" t="s">
        <v>106</v>
      </c>
      <c r="I1" s="13"/>
      <c r="J1" s="13"/>
      <c r="K1" s="13"/>
      <c r="L1" s="13" t="s">
        <v>80</v>
      </c>
      <c r="M1" s="13"/>
      <c r="N1" s="13"/>
    </row>
    <row r="2" spans="1:14" ht="16.8" thickTop="1" thickBot="1" x14ac:dyDescent="0.35">
      <c r="A2" s="14" t="s">
        <v>115</v>
      </c>
      <c r="B2" s="14">
        <v>1</v>
      </c>
      <c r="C2" s="15">
        <v>0</v>
      </c>
      <c r="D2" s="16">
        <f t="shared" ref="D2:D8" ca="1" si="0">RANDBETWEEN(1,20)</f>
        <v>13</v>
      </c>
      <c r="E2" s="15">
        <f ca="1">SUM(C2:D2)</f>
        <v>13</v>
      </c>
      <c r="F2" s="15" t="s">
        <v>5</v>
      </c>
      <c r="H2" s="18" t="s">
        <v>0</v>
      </c>
      <c r="I2" s="19" t="s">
        <v>20</v>
      </c>
      <c r="J2" s="20" t="s">
        <v>63</v>
      </c>
      <c r="L2" s="21" t="s">
        <v>0</v>
      </c>
      <c r="M2" s="22" t="s">
        <v>107</v>
      </c>
      <c r="N2" s="23" t="s">
        <v>63</v>
      </c>
    </row>
    <row r="3" spans="1:14" x14ac:dyDescent="0.3">
      <c r="A3" s="14" t="s">
        <v>108</v>
      </c>
      <c r="B3" s="14">
        <v>1</v>
      </c>
      <c r="C3" s="15">
        <v>2</v>
      </c>
      <c r="D3" s="16">
        <f t="shared" ca="1" si="0"/>
        <v>12</v>
      </c>
      <c r="E3" s="15">
        <f ca="1">SUM(C3:D3)</f>
        <v>14</v>
      </c>
      <c r="F3" s="15" t="s">
        <v>5</v>
      </c>
      <c r="H3" s="24" t="s">
        <v>123</v>
      </c>
      <c r="I3" s="14">
        <v>6</v>
      </c>
      <c r="J3" s="25" t="s">
        <v>124</v>
      </c>
      <c r="L3" s="26" t="s">
        <v>126</v>
      </c>
      <c r="M3" s="27">
        <v>6</v>
      </c>
      <c r="N3" s="28" t="s">
        <v>130</v>
      </c>
    </row>
    <row r="4" spans="1:14" x14ac:dyDescent="0.3">
      <c r="A4" s="27"/>
      <c r="B4" s="27">
        <v>2</v>
      </c>
      <c r="C4" s="15"/>
      <c r="D4" s="16">
        <f t="shared" ca="1" si="0"/>
        <v>1</v>
      </c>
      <c r="E4" s="15">
        <f ca="1">SUM(C4:D4)</f>
        <v>1</v>
      </c>
      <c r="F4" s="15"/>
      <c r="H4" s="24" t="s">
        <v>122</v>
      </c>
      <c r="I4" s="14">
        <v>6</v>
      </c>
      <c r="J4" s="25" t="s">
        <v>125</v>
      </c>
      <c r="L4" s="26" t="s">
        <v>127</v>
      </c>
      <c r="M4" s="27">
        <v>5</v>
      </c>
      <c r="N4" s="28" t="s">
        <v>130</v>
      </c>
    </row>
    <row r="5" spans="1:14" x14ac:dyDescent="0.3">
      <c r="A5" s="14" t="s">
        <v>122</v>
      </c>
      <c r="B5" s="14">
        <v>1</v>
      </c>
      <c r="C5" s="15">
        <v>3</v>
      </c>
      <c r="D5" s="16">
        <f t="shared" ca="1" si="0"/>
        <v>3</v>
      </c>
      <c r="E5" s="15">
        <f t="shared" ref="E5:E6" ca="1" si="1">SUM(C5:D5)</f>
        <v>6</v>
      </c>
      <c r="F5" s="15" t="s">
        <v>5</v>
      </c>
      <c r="H5" s="24" t="s">
        <v>108</v>
      </c>
      <c r="I5" s="14">
        <v>6</v>
      </c>
      <c r="J5" s="25" t="s">
        <v>109</v>
      </c>
      <c r="L5" s="26" t="s">
        <v>128</v>
      </c>
      <c r="M5" s="27">
        <v>4</v>
      </c>
      <c r="N5" s="28" t="s">
        <v>130</v>
      </c>
    </row>
    <row r="6" spans="1:14" ht="16.2" thickBot="1" x14ac:dyDescent="0.35">
      <c r="A6" s="14" t="s">
        <v>123</v>
      </c>
      <c r="B6" s="14">
        <v>1</v>
      </c>
      <c r="C6" s="15">
        <v>1</v>
      </c>
      <c r="D6" s="16">
        <f t="shared" ca="1" si="0"/>
        <v>16</v>
      </c>
      <c r="E6" s="15">
        <f t="shared" ca="1" si="1"/>
        <v>17</v>
      </c>
      <c r="F6" s="15" t="s">
        <v>5</v>
      </c>
      <c r="H6" s="29" t="s">
        <v>115</v>
      </c>
      <c r="I6" s="30">
        <v>6</v>
      </c>
      <c r="J6" s="31" t="s">
        <v>116</v>
      </c>
      <c r="L6" s="32" t="s">
        <v>129</v>
      </c>
      <c r="M6" s="33">
        <v>3</v>
      </c>
      <c r="N6" s="34" t="s">
        <v>130</v>
      </c>
    </row>
    <row r="7" spans="1:14" x14ac:dyDescent="0.3">
      <c r="H7" s="35" t="s">
        <v>21</v>
      </c>
      <c r="I7" s="36">
        <f>SUM(I3:I6)</f>
        <v>24</v>
      </c>
      <c r="J7" s="37" t="str">
        <f>CONCATENATE("Average Level: ",ROUND(AVERAGE(I3:I6),0))</f>
        <v>Average Level: 6</v>
      </c>
      <c r="L7" s="38" t="s">
        <v>21</v>
      </c>
      <c r="M7" s="39">
        <f>SUM(M3:M6)</f>
        <v>18</v>
      </c>
      <c r="N7" s="40" t="str">
        <f>CONCATENATE("Average Level: ",ROUND(AVERAGE(M3:M6),0))</f>
        <v>Average Level: 5</v>
      </c>
    </row>
    <row r="8" spans="1:14" x14ac:dyDescent="0.3">
      <c r="D8" s="16">
        <f t="shared" ca="1" si="0"/>
        <v>3</v>
      </c>
      <c r="H8" s="35" t="s">
        <v>22</v>
      </c>
      <c r="I8" s="36">
        <f>COUNT(I3:I6)</f>
        <v>4</v>
      </c>
      <c r="J8" s="42"/>
      <c r="L8" s="38" t="s">
        <v>92</v>
      </c>
      <c r="M8" s="43">
        <f>AVERAGE(M3:M6)</f>
        <v>4.5</v>
      </c>
      <c r="N8" s="28"/>
    </row>
    <row r="9" spans="1:14" ht="16.2" thickBot="1" x14ac:dyDescent="0.35">
      <c r="H9" s="35" t="s">
        <v>24</v>
      </c>
      <c r="I9" s="44">
        <f>I7/4</f>
        <v>6</v>
      </c>
      <c r="J9" s="25" t="s">
        <v>25</v>
      </c>
      <c r="L9" s="45" t="s">
        <v>22</v>
      </c>
      <c r="M9" s="46">
        <f>COUNT(M3:M6)</f>
        <v>4</v>
      </c>
      <c r="N9" s="47"/>
    </row>
    <row r="10" spans="1:14" ht="16.8" thickTop="1" thickBot="1" x14ac:dyDescent="0.35">
      <c r="H10" s="48" t="s">
        <v>26</v>
      </c>
      <c r="I10" s="49">
        <f>I9*2</f>
        <v>12</v>
      </c>
      <c r="J10" s="50" t="s">
        <v>27</v>
      </c>
    </row>
    <row r="11" spans="1:14" ht="16.2" thickTop="1" x14ac:dyDescent="0.3">
      <c r="L11" s="52" t="s">
        <v>28</v>
      </c>
      <c r="M11" s="53">
        <f>I9</f>
        <v>6</v>
      </c>
      <c r="N11" s="54"/>
    </row>
    <row r="12" spans="1:14" x14ac:dyDescent="0.3">
      <c r="L12" s="52" t="s">
        <v>29</v>
      </c>
      <c r="M12" s="53">
        <f>I10</f>
        <v>12</v>
      </c>
      <c r="N12" s="54"/>
    </row>
    <row r="13" spans="1:14" x14ac:dyDescent="0.3">
      <c r="L13" s="52" t="s">
        <v>30</v>
      </c>
      <c r="M13" s="53">
        <f>I7</f>
        <v>24</v>
      </c>
      <c r="N13" s="54"/>
    </row>
    <row r="15" spans="1:14" x14ac:dyDescent="0.3">
      <c r="L15" s="55" t="s">
        <v>31</v>
      </c>
      <c r="M15" s="53">
        <f>M7</f>
        <v>18</v>
      </c>
    </row>
  </sheetData>
  <sortState xmlns:xlrd2="http://schemas.microsoft.com/office/spreadsheetml/2017/richdata2" ref="A2:F4">
    <sortCondition descending="1" ref="E2:E4"/>
    <sortCondition descending="1" ref="C2:C4"/>
  </sortState>
  <conditionalFormatting sqref="M15">
    <cfRule type="cellIs" dxfId="15" priority="1434" operator="greaterThan">
      <formula>$M$13</formula>
    </cfRule>
    <cfRule type="cellIs" dxfId="14" priority="1435" operator="between">
      <formula>$M$12</formula>
      <formula>$M$13</formula>
    </cfRule>
    <cfRule type="cellIs" dxfId="13" priority="1436" operator="between">
      <formula>$M$11</formula>
      <formula>$M$12</formula>
    </cfRule>
    <cfRule type="cellIs" dxfId="12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9.69921875" style="41" bestFit="1" customWidth="1"/>
    <col min="2" max="2" width="14.59765625" style="41" bestFit="1" customWidth="1"/>
    <col min="3" max="3" width="8.19921875" style="41" bestFit="1" customWidth="1"/>
    <col min="4" max="4" width="3" style="41" bestFit="1" customWidth="1"/>
    <col min="5" max="5" width="6.69921875" style="41" bestFit="1" customWidth="1"/>
    <col min="6" max="7" width="7" style="41" bestFit="1" customWidth="1"/>
    <col min="8" max="8" width="5.59765625" style="41" bestFit="1" customWidth="1"/>
    <col min="9" max="9" width="8.3984375" style="41" bestFit="1" customWidth="1"/>
    <col min="10" max="10" width="9.19921875" style="41" bestFit="1" customWidth="1"/>
    <col min="11" max="11" width="10.69921875" style="41" bestFit="1" customWidth="1"/>
    <col min="12" max="12" width="8.69921875" style="41" customWidth="1"/>
    <col min="13" max="13" width="7.5" style="41" bestFit="1" customWidth="1"/>
    <col min="14" max="14" width="2.296875" style="41" customWidth="1"/>
    <col min="15" max="15" width="8.3984375" style="41" bestFit="1" customWidth="1"/>
    <col min="16" max="16" width="3" style="41" bestFit="1" customWidth="1"/>
    <col min="17" max="17" width="11" style="41" customWidth="1"/>
    <col min="18" max="18" width="9" style="41" bestFit="1" customWidth="1"/>
    <col min="19" max="19" width="9.296875" style="41" customWidth="1"/>
    <col min="20" max="20" width="9" style="41" bestFit="1" customWidth="1"/>
    <col min="21" max="16384" width="8.796875" style="41"/>
  </cols>
  <sheetData>
    <row r="1" spans="1:20" s="65" customFormat="1" ht="31.8" thickBot="1" x14ac:dyDescent="0.35">
      <c r="A1" s="64" t="s">
        <v>70</v>
      </c>
      <c r="B1" s="64" t="s">
        <v>71</v>
      </c>
      <c r="C1" s="64" t="s">
        <v>72</v>
      </c>
      <c r="D1" s="64" t="s">
        <v>73</v>
      </c>
      <c r="E1" s="64" t="s">
        <v>90</v>
      </c>
      <c r="F1" s="64" t="s">
        <v>89</v>
      </c>
      <c r="G1" s="64" t="s">
        <v>88</v>
      </c>
      <c r="H1" s="64" t="s">
        <v>87</v>
      </c>
      <c r="I1" s="64" t="s">
        <v>91</v>
      </c>
      <c r="J1" s="64" t="s">
        <v>74</v>
      </c>
      <c r="K1" s="64" t="s">
        <v>75</v>
      </c>
      <c r="L1" s="64" t="s">
        <v>76</v>
      </c>
      <c r="M1" s="64" t="s">
        <v>77</v>
      </c>
      <c r="O1" s="66" t="s">
        <v>78</v>
      </c>
      <c r="P1" s="67">
        <v>1</v>
      </c>
      <c r="Q1" s="68" t="s">
        <v>95</v>
      </c>
      <c r="R1" s="69">
        <v>0.5</v>
      </c>
      <c r="S1" s="70" t="s">
        <v>96</v>
      </c>
      <c r="T1" s="69">
        <f>R1+((P1)/(24*60*10))</f>
        <v>0.50006944444444446</v>
      </c>
    </row>
    <row r="2" spans="1:20" ht="16.8" x14ac:dyDescent="0.3">
      <c r="A2" s="59" t="s">
        <v>108</v>
      </c>
      <c r="B2" s="57"/>
      <c r="C2" s="57"/>
      <c r="D2" s="58"/>
      <c r="E2" s="6" t="s">
        <v>79</v>
      </c>
      <c r="F2" s="6" t="s">
        <v>79</v>
      </c>
      <c r="G2" s="6" t="s">
        <v>79</v>
      </c>
      <c r="H2" s="6" t="s">
        <v>79</v>
      </c>
      <c r="I2" s="57"/>
      <c r="J2" s="57">
        <f t="shared" ref="J2:J14" si="0">IF($E2="þ",$D2,IF($F2="þ",($D2*10),IF($G2="þ",($D2*100),IF($H2="þ",($D2*600),$I2))))</f>
        <v>0</v>
      </c>
      <c r="K2" s="57">
        <f t="shared" ref="K2" si="1">J2+C2</f>
        <v>0</v>
      </c>
      <c r="L2" s="1" t="s">
        <v>79</v>
      </c>
      <c r="M2" s="7" t="str">
        <f t="shared" ref="M2:M8" si="2">IF(C2="","",IF(K2&lt;=$P$1,"þ","q"))</f>
        <v/>
      </c>
    </row>
    <row r="3" spans="1:20" ht="16.8" x14ac:dyDescent="0.3">
      <c r="A3" s="59" t="s">
        <v>108</v>
      </c>
      <c r="B3" s="58"/>
      <c r="C3" s="58"/>
      <c r="D3" s="58"/>
      <c r="E3" s="1" t="s">
        <v>79</v>
      </c>
      <c r="F3" s="6" t="s">
        <v>79</v>
      </c>
      <c r="G3" s="1" t="s">
        <v>79</v>
      </c>
      <c r="H3" s="1" t="s">
        <v>79</v>
      </c>
      <c r="I3" s="58"/>
      <c r="J3" s="58">
        <f>IF($E3="þ",$D3,IF($F3="þ",($D3*10),IF($G3="þ",($D3*100),IF($H3="þ",($D3*600),$I3))))</f>
        <v>0</v>
      </c>
      <c r="K3" s="58">
        <f t="shared" ref="K3:K4" si="3">J3+C3</f>
        <v>0</v>
      </c>
      <c r="L3" s="1" t="s">
        <v>79</v>
      </c>
      <c r="M3" s="2" t="str">
        <f t="shared" si="2"/>
        <v/>
      </c>
    </row>
    <row r="4" spans="1:20" ht="16.8" x14ac:dyDescent="0.3">
      <c r="A4" s="59" t="s">
        <v>108</v>
      </c>
      <c r="B4" s="58"/>
      <c r="C4" s="58"/>
      <c r="D4" s="58"/>
      <c r="E4" s="6" t="s">
        <v>79</v>
      </c>
      <c r="F4" s="1" t="s">
        <v>79</v>
      </c>
      <c r="G4" s="1" t="s">
        <v>79</v>
      </c>
      <c r="H4" s="1" t="s">
        <v>79</v>
      </c>
      <c r="I4" s="58"/>
      <c r="J4" s="58">
        <f t="shared" si="0"/>
        <v>0</v>
      </c>
      <c r="K4" s="58">
        <f t="shared" si="3"/>
        <v>0</v>
      </c>
      <c r="L4" s="1" t="s">
        <v>79</v>
      </c>
      <c r="M4" s="2" t="str">
        <f t="shared" si="2"/>
        <v/>
      </c>
    </row>
    <row r="5" spans="1:20" ht="16.8" x14ac:dyDescent="0.3">
      <c r="A5" s="59" t="s">
        <v>108</v>
      </c>
      <c r="B5" s="58"/>
      <c r="C5" s="58"/>
      <c r="D5" s="58"/>
      <c r="E5" s="1" t="s">
        <v>79</v>
      </c>
      <c r="F5" s="1" t="s">
        <v>79</v>
      </c>
      <c r="G5" s="6" t="s">
        <v>79</v>
      </c>
      <c r="H5" s="1" t="s">
        <v>79</v>
      </c>
      <c r="I5" s="58"/>
      <c r="J5" s="58">
        <f t="shared" si="0"/>
        <v>0</v>
      </c>
      <c r="K5" s="58">
        <f t="shared" ref="K5:K6" si="4">J5+C5</f>
        <v>0</v>
      </c>
      <c r="L5" s="1" t="s">
        <v>79</v>
      </c>
      <c r="M5" s="2" t="str">
        <f t="shared" ref="M5" si="5">IF(C5="","",IF(K5&lt;=$P$1,"þ","q"))</f>
        <v/>
      </c>
      <c r="O5" s="56"/>
      <c r="Q5" s="56"/>
    </row>
    <row r="6" spans="1:20" ht="16.8" x14ac:dyDescent="0.3">
      <c r="A6" s="60" t="s">
        <v>115</v>
      </c>
      <c r="B6" s="58"/>
      <c r="C6" s="58"/>
      <c r="D6" s="58"/>
      <c r="E6" s="1" t="s">
        <v>79</v>
      </c>
      <c r="F6" s="6" t="s">
        <v>79</v>
      </c>
      <c r="G6" s="1" t="s">
        <v>79</v>
      </c>
      <c r="H6" s="1" t="s">
        <v>79</v>
      </c>
      <c r="I6" s="58"/>
      <c r="J6" s="58">
        <f t="shared" si="0"/>
        <v>0</v>
      </c>
      <c r="K6" s="58">
        <f t="shared" si="4"/>
        <v>0</v>
      </c>
      <c r="L6" s="1" t="s">
        <v>79</v>
      </c>
      <c r="M6" s="2" t="str">
        <f t="shared" si="2"/>
        <v/>
      </c>
      <c r="O6" s="56"/>
      <c r="Q6" s="56"/>
    </row>
    <row r="7" spans="1:20" ht="16.8" x14ac:dyDescent="0.3">
      <c r="A7" s="60" t="s">
        <v>115</v>
      </c>
      <c r="B7" s="58"/>
      <c r="C7" s="58"/>
      <c r="D7" s="58"/>
      <c r="E7" s="1" t="s">
        <v>79</v>
      </c>
      <c r="F7" s="6" t="s">
        <v>79</v>
      </c>
      <c r="G7" s="1" t="s">
        <v>79</v>
      </c>
      <c r="H7" s="1" t="s">
        <v>79</v>
      </c>
      <c r="I7" s="58"/>
      <c r="J7" s="58">
        <f t="shared" si="0"/>
        <v>0</v>
      </c>
      <c r="K7" s="58">
        <f t="shared" ref="K7" si="6">J7+C7</f>
        <v>0</v>
      </c>
      <c r="L7" s="1" t="s">
        <v>79</v>
      </c>
      <c r="M7" s="2" t="str">
        <f t="shared" si="2"/>
        <v/>
      </c>
      <c r="O7" s="56"/>
      <c r="Q7" s="56"/>
    </row>
    <row r="8" spans="1:20" ht="16.8" x14ac:dyDescent="0.3">
      <c r="A8" s="60" t="s">
        <v>115</v>
      </c>
      <c r="B8" s="61"/>
      <c r="C8" s="58"/>
      <c r="D8" s="58"/>
      <c r="E8" s="1" t="s">
        <v>79</v>
      </c>
      <c r="F8" s="6" t="s">
        <v>79</v>
      </c>
      <c r="G8" s="1" t="s">
        <v>79</v>
      </c>
      <c r="H8" s="1" t="s">
        <v>79</v>
      </c>
      <c r="I8" s="58"/>
      <c r="J8" s="58">
        <f t="shared" si="0"/>
        <v>0</v>
      </c>
      <c r="K8" s="58">
        <f t="shared" ref="K8" si="7">J8+C8</f>
        <v>0</v>
      </c>
      <c r="L8" s="1" t="s">
        <v>79</v>
      </c>
      <c r="M8" s="2" t="str">
        <f t="shared" si="2"/>
        <v/>
      </c>
      <c r="O8" s="56"/>
      <c r="Q8" s="56"/>
    </row>
    <row r="9" spans="1:20" ht="16.8" x14ac:dyDescent="0.3">
      <c r="A9" s="62"/>
      <c r="B9" s="61"/>
      <c r="C9" s="58"/>
      <c r="D9" s="58"/>
      <c r="E9" s="1" t="s">
        <v>79</v>
      </c>
      <c r="F9" s="1" t="s">
        <v>79</v>
      </c>
      <c r="G9" s="1" t="s">
        <v>79</v>
      </c>
      <c r="H9" s="1" t="s">
        <v>79</v>
      </c>
      <c r="I9" s="58"/>
      <c r="J9" s="58">
        <f t="shared" si="0"/>
        <v>0</v>
      </c>
      <c r="K9" s="58">
        <f t="shared" ref="K9" si="8">J9+C9</f>
        <v>0</v>
      </c>
      <c r="L9" s="1" t="s">
        <v>79</v>
      </c>
      <c r="M9" s="2" t="str">
        <f t="shared" ref="M9" si="9">IF(C9="","",IF(K9&lt;=$P$1,"þ","q"))</f>
        <v/>
      </c>
    </row>
    <row r="10" spans="1:20" ht="16.8" x14ac:dyDescent="0.3">
      <c r="A10" s="62"/>
      <c r="B10" s="61"/>
      <c r="C10" s="58"/>
      <c r="D10" s="58"/>
      <c r="E10" s="1" t="s">
        <v>79</v>
      </c>
      <c r="F10" s="6" t="s">
        <v>79</v>
      </c>
      <c r="G10" s="1" t="s">
        <v>79</v>
      </c>
      <c r="H10" s="1" t="s">
        <v>79</v>
      </c>
      <c r="I10" s="58"/>
      <c r="J10" s="58">
        <f t="shared" si="0"/>
        <v>0</v>
      </c>
      <c r="K10" s="58">
        <f t="shared" ref="K10:K14" si="10">J10+C10</f>
        <v>0</v>
      </c>
      <c r="L10" s="1" t="s">
        <v>79</v>
      </c>
      <c r="M10" s="2" t="str">
        <f t="shared" ref="M10:M14" si="11">IF(C10="","",IF(K10&lt;=$P$1,"þ","q"))</f>
        <v/>
      </c>
    </row>
    <row r="11" spans="1:20" ht="16.8" x14ac:dyDescent="0.3">
      <c r="A11" s="62"/>
      <c r="B11" s="61"/>
      <c r="C11" s="58"/>
      <c r="D11" s="58"/>
      <c r="E11" s="1" t="s">
        <v>79</v>
      </c>
      <c r="F11" s="6" t="s">
        <v>79</v>
      </c>
      <c r="G11" s="1" t="s">
        <v>79</v>
      </c>
      <c r="H11" s="6" t="s">
        <v>79</v>
      </c>
      <c r="I11" s="58"/>
      <c r="J11" s="58">
        <f t="shared" si="0"/>
        <v>0</v>
      </c>
      <c r="K11" s="58">
        <f t="shared" si="10"/>
        <v>0</v>
      </c>
      <c r="L11" s="1" t="s">
        <v>79</v>
      </c>
      <c r="M11" s="2" t="str">
        <f t="shared" si="11"/>
        <v/>
      </c>
    </row>
    <row r="12" spans="1:20" ht="16.8" x14ac:dyDescent="0.3">
      <c r="A12" s="63"/>
      <c r="B12" s="61"/>
      <c r="C12" s="58"/>
      <c r="D12" s="58"/>
      <c r="E12" s="1" t="s">
        <v>79</v>
      </c>
      <c r="F12" s="1" t="s">
        <v>79</v>
      </c>
      <c r="G12" s="1" t="s">
        <v>79</v>
      </c>
      <c r="H12" s="6" t="s">
        <v>79</v>
      </c>
      <c r="I12" s="58"/>
      <c r="J12" s="58">
        <f t="shared" si="0"/>
        <v>0</v>
      </c>
      <c r="K12" s="58">
        <f t="shared" ref="K12" si="12">J12+C12</f>
        <v>0</v>
      </c>
      <c r="L12" s="1" t="s">
        <v>79</v>
      </c>
      <c r="M12" s="2" t="str">
        <f t="shared" ref="M12" si="13">IF(C12="","",IF(K12&lt;=$P$1,"þ","q"))</f>
        <v/>
      </c>
    </row>
    <row r="13" spans="1:20" ht="16.8" x14ac:dyDescent="0.3">
      <c r="A13" s="63"/>
      <c r="B13" s="61"/>
      <c r="C13" s="58"/>
      <c r="D13" s="58"/>
      <c r="E13" s="1" t="s">
        <v>79</v>
      </c>
      <c r="F13" s="1" t="s">
        <v>79</v>
      </c>
      <c r="G13" s="6" t="s">
        <v>79</v>
      </c>
      <c r="H13" s="1" t="s">
        <v>79</v>
      </c>
      <c r="I13" s="58"/>
      <c r="J13" s="58">
        <f t="shared" si="0"/>
        <v>0</v>
      </c>
      <c r="K13" s="58">
        <f t="shared" si="10"/>
        <v>0</v>
      </c>
      <c r="L13" s="1" t="s">
        <v>79</v>
      </c>
      <c r="M13" s="2" t="str">
        <f t="shared" si="11"/>
        <v/>
      </c>
    </row>
    <row r="14" spans="1:20" ht="16.8" x14ac:dyDescent="0.3">
      <c r="A14" s="63"/>
      <c r="B14" s="61"/>
      <c r="C14" s="58"/>
      <c r="D14" s="58"/>
      <c r="E14" s="1" t="s">
        <v>79</v>
      </c>
      <c r="F14" s="6" t="s">
        <v>79</v>
      </c>
      <c r="G14" s="1" t="s">
        <v>79</v>
      </c>
      <c r="H14" s="1" t="s">
        <v>79</v>
      </c>
      <c r="I14" s="58"/>
      <c r="J14" s="58">
        <f t="shared" si="0"/>
        <v>0</v>
      </c>
      <c r="K14" s="58">
        <f t="shared" si="10"/>
        <v>0</v>
      </c>
      <c r="L14" s="1" t="s">
        <v>79</v>
      </c>
      <c r="M14" s="2" t="str">
        <f t="shared" si="11"/>
        <v/>
      </c>
    </row>
  </sheetData>
  <sortState xmlns:xlrd2="http://schemas.microsoft.com/office/spreadsheetml/2017/richdata2" ref="A2:M8">
    <sortCondition ref="A2:A8"/>
    <sortCondition ref="C2:C8"/>
  </sortState>
  <conditionalFormatting sqref="E2:H14 L2:M14">
    <cfRule type="cellIs" dxfId="11" priority="1" stopIfTrue="1" operator="equal">
      <formula>"þ"</formula>
    </cfRule>
  </conditionalFormatting>
  <conditionalFormatting sqref="F8">
    <cfRule type="cellIs" dxfId="10" priority="18" stopIfTrue="1" operator="equal">
      <formula>"þ"</formula>
    </cfRule>
  </conditionalFormatting>
  <conditionalFormatting sqref="K2:K14">
    <cfRule type="cellIs" dxfId="9" priority="33" operator="lessThan">
      <formula>$P$1</formula>
    </cfRule>
  </conditionalFormatting>
  <conditionalFormatting sqref="L2:L5">
    <cfRule type="cellIs" dxfId="8" priority="22" stopIfTrue="1" operator="equal">
      <formula>"þ"</formula>
    </cfRule>
  </conditionalFormatting>
  <conditionalFormatting sqref="P1">
    <cfRule type="cellIs" dxfId="7" priority="1042" operator="equal">
      <formula>0</formula>
    </cfRule>
  </conditionalFormatting>
  <conditionalFormatting sqref="R1">
    <cfRule type="cellIs" dxfId="6" priority="1041" operator="equal">
      <formula>0</formula>
    </cfRule>
  </conditionalFormatting>
  <conditionalFormatting sqref="T1">
    <cfRule type="cellIs" dxfId="5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4.796875" style="41" bestFit="1" customWidth="1"/>
    <col min="2" max="2" width="13.59765625" style="41" bestFit="1" customWidth="1"/>
    <col min="3" max="3" width="15.59765625" style="41" bestFit="1" customWidth="1"/>
    <col min="4" max="4" width="8.796875" style="41" bestFit="1" customWidth="1"/>
    <col min="5" max="5" width="4.5" style="41" bestFit="1" customWidth="1"/>
    <col min="6" max="7" width="6" style="41" bestFit="1" customWidth="1"/>
    <col min="8" max="8" width="3.8984375" style="41" bestFit="1" customWidth="1"/>
    <col min="9" max="9" width="7.19921875" style="41" bestFit="1" customWidth="1"/>
    <col min="10" max="10" width="5.8984375" style="41" bestFit="1" customWidth="1"/>
    <col min="11" max="11" width="4.19921875" style="41" bestFit="1" customWidth="1"/>
    <col min="12" max="12" width="5.3984375" style="41" bestFit="1" customWidth="1"/>
    <col min="13" max="13" width="4.19921875" style="41" bestFit="1" customWidth="1"/>
    <col min="14" max="14" width="6.796875" style="41" bestFit="1" customWidth="1"/>
    <col min="15" max="15" width="24.796875" style="17" bestFit="1" customWidth="1"/>
    <col min="16" max="16384" width="8.796875" style="17"/>
  </cols>
  <sheetData>
    <row r="1" spans="1:15" ht="31.8" thickBot="1" x14ac:dyDescent="0.35">
      <c r="A1" s="81" t="s">
        <v>0</v>
      </c>
      <c r="B1" s="82" t="s">
        <v>32</v>
      </c>
      <c r="C1" s="82" t="s">
        <v>33</v>
      </c>
      <c r="D1" s="83" t="s">
        <v>104</v>
      </c>
      <c r="E1" s="84" t="s">
        <v>34</v>
      </c>
      <c r="F1" s="85" t="s">
        <v>86</v>
      </c>
      <c r="G1" s="83" t="s">
        <v>85</v>
      </c>
      <c r="H1" s="82" t="s">
        <v>35</v>
      </c>
      <c r="I1" s="82" t="s">
        <v>36</v>
      </c>
      <c r="J1" s="86" t="s">
        <v>84</v>
      </c>
      <c r="K1" s="177" t="s">
        <v>3</v>
      </c>
      <c r="L1" s="86" t="s">
        <v>23</v>
      </c>
      <c r="M1" s="87" t="s">
        <v>82</v>
      </c>
      <c r="N1" s="86" t="s">
        <v>81</v>
      </c>
      <c r="O1" s="176" t="s">
        <v>83</v>
      </c>
    </row>
    <row r="2" spans="1:15" x14ac:dyDescent="0.3">
      <c r="A2" s="79" t="s">
        <v>111</v>
      </c>
      <c r="B2" s="15" t="s">
        <v>112</v>
      </c>
      <c r="C2" s="15" t="s">
        <v>114</v>
      </c>
      <c r="D2" s="5" t="s">
        <v>79</v>
      </c>
      <c r="E2" s="27">
        <f t="shared" ref="E2:E4" si="0">3-1</f>
        <v>2</v>
      </c>
      <c r="F2" s="71">
        <v>5</v>
      </c>
      <c r="G2" s="72">
        <v>3</v>
      </c>
      <c r="H2" s="15">
        <v>0</v>
      </c>
      <c r="I2" s="15">
        <v>0</v>
      </c>
      <c r="J2" s="15">
        <f>IF(D2="þ",SUM(E2,G2:I2),SUM(E2,F2,H2,I2))</f>
        <v>7</v>
      </c>
      <c r="K2" s="178">
        <f ca="1">RANDBETWEEN(1,20)</f>
        <v>5</v>
      </c>
      <c r="L2" s="15">
        <f ca="1">SUM(J2:K2)</f>
        <v>12</v>
      </c>
      <c r="M2" s="51">
        <v>20</v>
      </c>
      <c r="N2" s="3" t="str">
        <f t="shared" ref="N2" ca="1" si="1">IF(K2&gt;(M2-1),"þ","ý")</f>
        <v>ý</v>
      </c>
      <c r="O2" s="15"/>
    </row>
    <row r="3" spans="1:15" x14ac:dyDescent="0.3">
      <c r="A3" s="79" t="s">
        <v>111</v>
      </c>
      <c r="B3" s="15" t="s">
        <v>113</v>
      </c>
      <c r="C3" s="15" t="s">
        <v>114</v>
      </c>
      <c r="D3" s="5" t="s">
        <v>79</v>
      </c>
      <c r="E3" s="27">
        <f t="shared" si="0"/>
        <v>2</v>
      </c>
      <c r="F3" s="71">
        <v>5</v>
      </c>
      <c r="G3" s="72">
        <v>3</v>
      </c>
      <c r="H3" s="15">
        <v>0</v>
      </c>
      <c r="I3" s="15">
        <v>0</v>
      </c>
      <c r="J3" s="15">
        <f>IF(D3="þ",SUM(E3,G3:I3),SUM(E3,F3,H3,I3))</f>
        <v>7</v>
      </c>
      <c r="K3" s="178">
        <f ca="1">RANDBETWEEN(1,20)</f>
        <v>20</v>
      </c>
      <c r="L3" s="15">
        <f ca="1">SUM(J3:K3)</f>
        <v>27</v>
      </c>
      <c r="M3" s="51">
        <v>20</v>
      </c>
      <c r="N3" s="3" t="str">
        <f t="shared" ref="N3" ca="1" si="2">IF(K3&gt;(M3-1),"þ","ý")</f>
        <v>þ</v>
      </c>
      <c r="O3" s="15"/>
    </row>
    <row r="4" spans="1:15" x14ac:dyDescent="0.3">
      <c r="A4" s="80" t="s">
        <v>111</v>
      </c>
      <c r="B4" s="76" t="s">
        <v>103</v>
      </c>
      <c r="C4" s="76" t="s">
        <v>103</v>
      </c>
      <c r="D4" s="4" t="s">
        <v>79</v>
      </c>
      <c r="E4" s="73">
        <f t="shared" si="0"/>
        <v>2</v>
      </c>
      <c r="F4" s="74">
        <v>10</v>
      </c>
      <c r="G4" s="75">
        <v>3</v>
      </c>
      <c r="H4" s="76">
        <v>0</v>
      </c>
      <c r="I4" s="76">
        <v>0</v>
      </c>
      <c r="J4" s="76">
        <f t="shared" ref="J4:J5" si="3">IF(D4="þ",SUM(E4,G4:I4),SUM(E4,F4,H4,I4))</f>
        <v>12</v>
      </c>
      <c r="K4" s="179">
        <f t="shared" ref="K4:K5" ca="1" si="4">RANDBETWEEN(1,20)</f>
        <v>5</v>
      </c>
      <c r="L4" s="76">
        <f t="shared" ref="L4:L5" ca="1" si="5">SUM(J4:K4)</f>
        <v>17</v>
      </c>
      <c r="M4" s="78" t="s">
        <v>105</v>
      </c>
      <c r="N4" s="8" t="s">
        <v>105</v>
      </c>
      <c r="O4" s="76"/>
    </row>
    <row r="5" spans="1:15" x14ac:dyDescent="0.3">
      <c r="A5" s="79" t="s">
        <v>120</v>
      </c>
      <c r="B5" s="15" t="s">
        <v>119</v>
      </c>
      <c r="C5" s="15" t="s">
        <v>121</v>
      </c>
      <c r="D5" s="5" t="s">
        <v>79</v>
      </c>
      <c r="E5" s="27">
        <v>2</v>
      </c>
      <c r="F5" s="71">
        <v>1</v>
      </c>
      <c r="G5" s="72">
        <v>2</v>
      </c>
      <c r="H5" s="15">
        <v>0</v>
      </c>
      <c r="I5" s="15">
        <v>0</v>
      </c>
      <c r="J5" s="15">
        <f t="shared" si="3"/>
        <v>3</v>
      </c>
      <c r="K5" s="178">
        <f t="shared" ca="1" si="4"/>
        <v>10</v>
      </c>
      <c r="L5" s="15">
        <f t="shared" ca="1" si="5"/>
        <v>13</v>
      </c>
      <c r="M5" s="51">
        <v>20</v>
      </c>
      <c r="N5" s="3" t="str">
        <f t="shared" ref="N5" ca="1" si="6">IF(K5&gt;(M5-1),"þ","ý")</f>
        <v>ý</v>
      </c>
      <c r="O5" s="15"/>
    </row>
    <row r="6" spans="1:15" x14ac:dyDescent="0.3">
      <c r="A6" s="80" t="s">
        <v>120</v>
      </c>
      <c r="B6" s="76" t="s">
        <v>103</v>
      </c>
      <c r="C6" s="76" t="s">
        <v>103</v>
      </c>
      <c r="D6" s="4" t="s">
        <v>79</v>
      </c>
      <c r="E6" s="73">
        <v>2</v>
      </c>
      <c r="F6" s="74">
        <v>1</v>
      </c>
      <c r="G6" s="75">
        <v>2</v>
      </c>
      <c r="H6" s="76">
        <v>0</v>
      </c>
      <c r="I6" s="76">
        <v>0</v>
      </c>
      <c r="J6" s="76">
        <f t="shared" ref="J6" si="7">IF(D6="þ",SUM(E6,G6:I6),SUM(E6,F6,H6,I6))</f>
        <v>3</v>
      </c>
      <c r="K6" s="179">
        <f t="shared" ref="K6" ca="1" si="8">RANDBETWEEN(1,20)</f>
        <v>20</v>
      </c>
      <c r="L6" s="76">
        <f t="shared" ref="L6" ca="1" si="9">SUM(J6:K6)</f>
        <v>23</v>
      </c>
      <c r="M6" s="78" t="s">
        <v>105</v>
      </c>
      <c r="N6" s="8" t="s">
        <v>105</v>
      </c>
      <c r="O6" s="76"/>
    </row>
    <row r="7" spans="1:15" x14ac:dyDescent="0.3">
      <c r="A7" s="27"/>
      <c r="B7" s="15"/>
      <c r="C7" s="15"/>
      <c r="D7" s="5" t="s">
        <v>79</v>
      </c>
      <c r="E7" s="27"/>
      <c r="F7" s="71"/>
      <c r="G7" s="72"/>
      <c r="H7" s="15">
        <v>0</v>
      </c>
      <c r="I7" s="15">
        <v>0</v>
      </c>
      <c r="J7" s="15">
        <f t="shared" ref="J7" si="10">IF(D7="þ",SUM(E7,G7:I7),SUM(E7,F7,H7,I7))</f>
        <v>0</v>
      </c>
      <c r="K7" s="178">
        <f t="shared" ref="K7:K12" ca="1" si="11">RANDBETWEEN(1,20)</f>
        <v>8</v>
      </c>
      <c r="L7" s="15">
        <f t="shared" ref="L7" ca="1" si="12">SUM(J7:K7)</f>
        <v>8</v>
      </c>
      <c r="M7" s="51">
        <v>20</v>
      </c>
      <c r="N7" s="3" t="str">
        <f t="shared" ref="N7" ca="1" si="13">IF(K7&gt;(M7-1),"þ","ý")</f>
        <v>ý</v>
      </c>
      <c r="O7" s="15"/>
    </row>
    <row r="8" spans="1:15" x14ac:dyDescent="0.3">
      <c r="A8" s="27"/>
      <c r="B8" s="15"/>
      <c r="C8" s="15"/>
      <c r="D8" s="5" t="s">
        <v>79</v>
      </c>
      <c r="E8" s="27"/>
      <c r="F8" s="71"/>
      <c r="G8" s="72"/>
      <c r="H8" s="15">
        <v>0</v>
      </c>
      <c r="I8" s="15">
        <v>0</v>
      </c>
      <c r="J8" s="15">
        <f t="shared" ref="J8" si="14">IF(D8="þ",SUM(E8,G8:I8),SUM(E8,F8,H8,I8))</f>
        <v>0</v>
      </c>
      <c r="K8" s="178">
        <f t="shared" ca="1" si="11"/>
        <v>20</v>
      </c>
      <c r="L8" s="15">
        <f t="shared" ref="L8" ca="1" si="15">SUM(J8:K8)</f>
        <v>20</v>
      </c>
      <c r="M8" s="51">
        <v>20</v>
      </c>
      <c r="N8" s="3" t="str">
        <f t="shared" ref="N8" ca="1" si="16">IF(K8&gt;(M8-1),"þ","ý")</f>
        <v>þ</v>
      </c>
      <c r="O8" s="15"/>
    </row>
    <row r="9" spans="1:15" x14ac:dyDescent="0.3">
      <c r="A9" s="73"/>
      <c r="B9" s="76"/>
      <c r="C9" s="76"/>
      <c r="D9" s="4" t="s">
        <v>79</v>
      </c>
      <c r="E9" s="73"/>
      <c r="F9" s="74"/>
      <c r="G9" s="75"/>
      <c r="H9" s="76">
        <v>0</v>
      </c>
      <c r="I9" s="76">
        <v>0</v>
      </c>
      <c r="J9" s="76">
        <f t="shared" ref="J9:J11" si="17">IF(D9="þ",SUM(E9,G9:I9),SUM(E9,F9,H9,I9))</f>
        <v>0</v>
      </c>
      <c r="K9" s="179">
        <f t="shared" ref="K9" ca="1" si="18">RANDBETWEEN(1,20)</f>
        <v>11</v>
      </c>
      <c r="L9" s="76">
        <f t="shared" ref="L9:L11" ca="1" si="19">SUM(J9:K9)</f>
        <v>11</v>
      </c>
      <c r="M9" s="78" t="s">
        <v>105</v>
      </c>
      <c r="N9" s="8" t="s">
        <v>105</v>
      </c>
      <c r="O9" s="76"/>
    </row>
    <row r="10" spans="1:15" x14ac:dyDescent="0.3">
      <c r="A10" s="27"/>
      <c r="B10" s="15"/>
      <c r="C10" s="15"/>
      <c r="D10" s="5" t="s">
        <v>79</v>
      </c>
      <c r="E10" s="27"/>
      <c r="F10" s="71"/>
      <c r="G10" s="72"/>
      <c r="H10" s="15">
        <v>0</v>
      </c>
      <c r="I10" s="15">
        <v>0</v>
      </c>
      <c r="J10" s="15">
        <f t="shared" si="17"/>
        <v>0</v>
      </c>
      <c r="K10" s="178">
        <f t="shared" ca="1" si="11"/>
        <v>17</v>
      </c>
      <c r="L10" s="15">
        <f t="shared" ca="1" si="19"/>
        <v>17</v>
      </c>
      <c r="M10" s="51">
        <v>20</v>
      </c>
      <c r="N10" s="3" t="str">
        <f t="shared" ref="N10:N11" ca="1" si="20">IF(K10&gt;(M10-1),"þ","ý")</f>
        <v>ý</v>
      </c>
      <c r="O10" s="15"/>
    </row>
    <row r="11" spans="1:15" x14ac:dyDescent="0.3">
      <c r="A11" s="27"/>
      <c r="B11" s="15"/>
      <c r="C11" s="15"/>
      <c r="D11" s="5" t="s">
        <v>79</v>
      </c>
      <c r="E11" s="27"/>
      <c r="F11" s="71"/>
      <c r="G11" s="72"/>
      <c r="H11" s="15">
        <v>0</v>
      </c>
      <c r="I11" s="15">
        <v>0</v>
      </c>
      <c r="J11" s="15">
        <f t="shared" si="17"/>
        <v>0</v>
      </c>
      <c r="K11" s="178">
        <f t="shared" ca="1" si="11"/>
        <v>8</v>
      </c>
      <c r="L11" s="15">
        <f t="shared" ca="1" si="19"/>
        <v>8</v>
      </c>
      <c r="M11" s="51">
        <v>20</v>
      </c>
      <c r="N11" s="3" t="str">
        <f t="shared" ca="1" si="20"/>
        <v>ý</v>
      </c>
      <c r="O11" s="15"/>
    </row>
    <row r="12" spans="1:15" x14ac:dyDescent="0.3">
      <c r="A12" s="73"/>
      <c r="B12" s="76"/>
      <c r="C12" s="76"/>
      <c r="D12" s="4" t="s">
        <v>79</v>
      </c>
      <c r="E12" s="73"/>
      <c r="F12" s="74"/>
      <c r="G12" s="75"/>
      <c r="H12" s="76">
        <v>0</v>
      </c>
      <c r="I12" s="76">
        <v>0</v>
      </c>
      <c r="J12" s="76">
        <f t="shared" ref="J12" si="21">IF(D12="þ",SUM(E12,G12:I12),SUM(E12,F12,H12,I12))</f>
        <v>0</v>
      </c>
      <c r="K12" s="179">
        <f t="shared" ca="1" si="11"/>
        <v>9</v>
      </c>
      <c r="L12" s="76">
        <f t="shared" ref="L12" ca="1" si="22">SUM(J12:K12)</f>
        <v>9</v>
      </c>
      <c r="M12" s="78" t="s">
        <v>105</v>
      </c>
      <c r="N12" s="8" t="s">
        <v>105</v>
      </c>
      <c r="O12" s="76"/>
    </row>
  </sheetData>
  <conditionalFormatting sqref="D2:D12">
    <cfRule type="cellIs" dxfId="4" priority="1" operator="equal">
      <formula>"þ"</formula>
    </cfRule>
  </conditionalFormatting>
  <conditionalFormatting sqref="K2:K12">
    <cfRule type="cellIs" dxfId="3" priority="3" operator="greaterThanOrEqual">
      <formula>$M2</formula>
    </cfRule>
  </conditionalFormatting>
  <conditionalFormatting sqref="N2:N12">
    <cfRule type="cellIs" dxfId="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showGridLines="0" zoomScaleNormal="100" workbookViewId="0"/>
  </sheetViews>
  <sheetFormatPr defaultColWidth="4" defaultRowHeight="15.6" x14ac:dyDescent="0.3"/>
  <cols>
    <col min="1" max="1" width="14.5" style="90" bestFit="1" customWidth="1"/>
    <col min="2" max="2" width="8.09765625" style="90" bestFit="1" customWidth="1"/>
    <col min="3" max="3" width="6.19921875" style="90" bestFit="1" customWidth="1"/>
    <col min="4" max="4" width="4.296875" style="90" bestFit="1" customWidth="1"/>
    <col min="5" max="5" width="6.296875" style="90" bestFit="1" customWidth="1"/>
    <col min="6" max="6" width="4" style="90"/>
    <col min="7" max="7" width="10.69921875" style="90" bestFit="1" customWidth="1"/>
    <col min="8" max="8" width="8.09765625" style="90" bestFit="1" customWidth="1"/>
    <col min="9" max="9" width="6.19921875" style="90" bestFit="1" customWidth="1"/>
    <col min="10" max="10" width="4.296875" style="90" bestFit="1" customWidth="1"/>
    <col min="11" max="11" width="6.296875" style="90" bestFit="1" customWidth="1"/>
    <col min="12" max="16384" width="4" style="90"/>
  </cols>
  <sheetData>
    <row r="1" spans="1:11" s="91" customFormat="1" x14ac:dyDescent="0.3">
      <c r="A1" s="88" t="s">
        <v>0</v>
      </c>
      <c r="B1" s="88" t="s">
        <v>62</v>
      </c>
      <c r="C1" s="88" t="s">
        <v>37</v>
      </c>
      <c r="D1" s="89" t="s">
        <v>3</v>
      </c>
      <c r="E1" s="88" t="s">
        <v>97</v>
      </c>
      <c r="F1" s="90"/>
      <c r="G1" s="88" t="s">
        <v>0</v>
      </c>
      <c r="H1" s="88" t="s">
        <v>93</v>
      </c>
      <c r="I1" s="88" t="s">
        <v>37</v>
      </c>
      <c r="J1" s="89" t="s">
        <v>3</v>
      </c>
      <c r="K1" s="88" t="s">
        <v>97</v>
      </c>
    </row>
    <row r="2" spans="1:11" x14ac:dyDescent="0.3">
      <c r="A2" s="92"/>
      <c r="B2" s="41" t="s">
        <v>38</v>
      </c>
      <c r="C2" s="93"/>
      <c r="D2" s="94">
        <f t="shared" ref="D2:D7" ca="1" si="0">RANDBETWEEN(1,20)</f>
        <v>14</v>
      </c>
      <c r="E2" s="93">
        <f t="shared" ref="E2:E4" ca="1" si="1">D2+C2</f>
        <v>14</v>
      </c>
      <c r="G2" s="79" t="s">
        <v>117</v>
      </c>
      <c r="H2" s="41" t="s">
        <v>38</v>
      </c>
      <c r="I2" s="95">
        <v>7</v>
      </c>
      <c r="J2" s="16">
        <f t="shared" ref="J2:J7" ca="1" si="2">RANDBETWEEN(1,20)</f>
        <v>11</v>
      </c>
      <c r="K2" s="15">
        <f t="shared" ref="K2:K4" ca="1" si="3">J2+I2</f>
        <v>18</v>
      </c>
    </row>
    <row r="3" spans="1:11" x14ac:dyDescent="0.3">
      <c r="A3" s="27"/>
      <c r="B3" s="41" t="s">
        <v>39</v>
      </c>
      <c r="C3" s="15"/>
      <c r="D3" s="16">
        <f t="shared" ca="1" si="0"/>
        <v>14</v>
      </c>
      <c r="E3" s="15">
        <f t="shared" ca="1" si="1"/>
        <v>14</v>
      </c>
      <c r="G3" s="79" t="s">
        <v>117</v>
      </c>
      <c r="H3" s="41" t="s">
        <v>39</v>
      </c>
      <c r="I3" s="95">
        <v>4</v>
      </c>
      <c r="J3" s="16">
        <f t="shared" ca="1" si="2"/>
        <v>1</v>
      </c>
      <c r="K3" s="15">
        <f t="shared" ca="1" si="3"/>
        <v>5</v>
      </c>
    </row>
    <row r="4" spans="1:11" x14ac:dyDescent="0.3">
      <c r="A4" s="73"/>
      <c r="B4" s="96" t="s">
        <v>40</v>
      </c>
      <c r="C4" s="76"/>
      <c r="D4" s="77">
        <f t="shared" ca="1" si="0"/>
        <v>17</v>
      </c>
      <c r="E4" s="76">
        <f t="shared" ca="1" si="1"/>
        <v>17</v>
      </c>
      <c r="G4" s="80" t="s">
        <v>117</v>
      </c>
      <c r="H4" s="96" t="s">
        <v>40</v>
      </c>
      <c r="I4" s="97">
        <v>1</v>
      </c>
      <c r="J4" s="77">
        <f t="shared" ca="1" si="2"/>
        <v>8</v>
      </c>
      <c r="K4" s="76">
        <f t="shared" ca="1" si="3"/>
        <v>9</v>
      </c>
    </row>
    <row r="5" spans="1:11" x14ac:dyDescent="0.3">
      <c r="A5" s="92"/>
      <c r="B5" s="41" t="s">
        <v>38</v>
      </c>
      <c r="C5" s="93"/>
      <c r="D5" s="94">
        <f t="shared" ca="1" si="0"/>
        <v>16</v>
      </c>
      <c r="E5" s="93">
        <f t="shared" ref="E5:E7" ca="1" si="4">D5+C5</f>
        <v>16</v>
      </c>
      <c r="G5" s="79" t="s">
        <v>118</v>
      </c>
      <c r="H5" s="41" t="s">
        <v>38</v>
      </c>
      <c r="I5" s="95">
        <v>7</v>
      </c>
      <c r="J5" s="16">
        <f t="shared" ca="1" si="2"/>
        <v>11</v>
      </c>
      <c r="K5" s="15">
        <f t="shared" ref="K5:K7" ca="1" si="5">J5+I5</f>
        <v>18</v>
      </c>
    </row>
    <row r="6" spans="1:11" x14ac:dyDescent="0.3">
      <c r="A6" s="27"/>
      <c r="B6" s="41" t="s">
        <v>39</v>
      </c>
      <c r="C6" s="15"/>
      <c r="D6" s="16">
        <f t="shared" ca="1" si="0"/>
        <v>19</v>
      </c>
      <c r="E6" s="15">
        <f t="shared" ca="1" si="4"/>
        <v>19</v>
      </c>
      <c r="G6" s="79" t="s">
        <v>118</v>
      </c>
      <c r="H6" s="41" t="s">
        <v>39</v>
      </c>
      <c r="I6" s="95">
        <v>6</v>
      </c>
      <c r="J6" s="16">
        <f t="shared" ca="1" si="2"/>
        <v>10</v>
      </c>
      <c r="K6" s="15">
        <f t="shared" ca="1" si="5"/>
        <v>16</v>
      </c>
    </row>
    <row r="7" spans="1:11" x14ac:dyDescent="0.3">
      <c r="A7" s="73"/>
      <c r="B7" s="96" t="s">
        <v>40</v>
      </c>
      <c r="C7" s="76"/>
      <c r="D7" s="77">
        <f t="shared" ca="1" si="0"/>
        <v>3</v>
      </c>
      <c r="E7" s="76">
        <f t="shared" ca="1" si="4"/>
        <v>3</v>
      </c>
      <c r="G7" s="80" t="s">
        <v>118</v>
      </c>
      <c r="H7" s="96" t="s">
        <v>40</v>
      </c>
      <c r="I7" s="97">
        <v>4</v>
      </c>
      <c r="J7" s="77">
        <f t="shared" ca="1" si="2"/>
        <v>16</v>
      </c>
      <c r="K7" s="76">
        <f t="shared" ca="1" si="5"/>
        <v>20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9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6.296875" style="157" bestFit="1" customWidth="1"/>
    <col min="2" max="2" width="6" style="157" bestFit="1" customWidth="1"/>
    <col min="3" max="3" width="4.69921875" style="157" bestFit="1" customWidth="1"/>
    <col min="4" max="4" width="5.5" style="157" bestFit="1" customWidth="1"/>
    <col min="5" max="5" width="3.5" style="157" bestFit="1" customWidth="1"/>
    <col min="6" max="6" width="9.59765625" style="157" customWidth="1"/>
    <col min="7" max="7" width="8.296875" style="41" customWidth="1"/>
    <col min="8" max="8" width="2.5" style="41" customWidth="1"/>
    <col min="9" max="9" width="6.796875" style="41" bestFit="1" customWidth="1"/>
    <col min="10" max="10" width="7.796875" style="41" bestFit="1" customWidth="1"/>
    <col min="11" max="11" width="4.5" style="41" bestFit="1" customWidth="1"/>
    <col min="12" max="12" width="5.09765625" style="41" bestFit="1" customWidth="1"/>
    <col min="13" max="13" width="5" style="41" bestFit="1" customWidth="1"/>
    <col min="14" max="14" width="8.09765625" style="41" bestFit="1" customWidth="1"/>
    <col min="15" max="15" width="5.796875" style="41" bestFit="1" customWidth="1"/>
    <col min="16" max="16" width="5.19921875" style="41" bestFit="1" customWidth="1"/>
    <col min="17" max="17" width="6.69921875" style="41" bestFit="1" customWidth="1"/>
    <col min="18" max="18" width="6.5" style="41" bestFit="1" customWidth="1"/>
    <col min="19" max="19" width="5.19921875" style="41" bestFit="1" customWidth="1"/>
    <col min="20" max="20" width="6.19921875" style="41" bestFit="1" customWidth="1"/>
    <col min="21" max="21" width="7.5" style="41" bestFit="1" customWidth="1"/>
    <col min="22" max="22" width="10.09765625" style="41" bestFit="1" customWidth="1"/>
    <col min="23" max="23" width="10.3984375" style="41" customWidth="1"/>
    <col min="24" max="24" width="9.69921875" style="41" bestFit="1" customWidth="1"/>
    <col min="25" max="25" width="6.09765625" style="41" bestFit="1" customWidth="1"/>
    <col min="26" max="26" width="8.09765625" style="41" bestFit="1" customWidth="1"/>
    <col min="27" max="27" width="4.3984375" style="41" bestFit="1" customWidth="1"/>
    <col min="28" max="28" width="12.69921875" style="41" hidden="1" customWidth="1"/>
    <col min="29" max="29" width="9.8984375" style="41" customWidth="1"/>
    <col min="30" max="30" width="13.796875" style="41" customWidth="1"/>
    <col min="31" max="16384" width="9.69921875" style="41"/>
  </cols>
  <sheetData>
    <row r="1" spans="1:29" s="126" customFormat="1" ht="32.4" thickTop="1" thickBot="1" x14ac:dyDescent="0.35">
      <c r="A1" s="98" t="s">
        <v>0</v>
      </c>
      <c r="B1" s="99" t="s">
        <v>94</v>
      </c>
      <c r="C1" s="100" t="s">
        <v>42</v>
      </c>
      <c r="D1" s="101" t="s">
        <v>41</v>
      </c>
      <c r="E1" s="102" t="s">
        <v>43</v>
      </c>
      <c r="F1" s="103" t="s">
        <v>64</v>
      </c>
      <c r="G1" s="104" t="s">
        <v>44</v>
      </c>
      <c r="H1" s="105"/>
      <c r="I1" s="106" t="s">
        <v>45</v>
      </c>
      <c r="J1" s="107" t="s">
        <v>46</v>
      </c>
      <c r="K1" s="108" t="s">
        <v>47</v>
      </c>
      <c r="L1" s="109" t="s">
        <v>48</v>
      </c>
      <c r="M1" s="110" t="s">
        <v>49</v>
      </c>
      <c r="N1" s="111" t="s">
        <v>50</v>
      </c>
      <c r="O1" s="112" t="s">
        <v>51</v>
      </c>
      <c r="P1" s="113" t="s">
        <v>68</v>
      </c>
      <c r="Q1" s="114" t="s">
        <v>65</v>
      </c>
      <c r="R1" s="115" t="s">
        <v>52</v>
      </c>
      <c r="S1" s="116" t="s">
        <v>53</v>
      </c>
      <c r="T1" s="117" t="s">
        <v>66</v>
      </c>
      <c r="U1" s="118" t="s">
        <v>69</v>
      </c>
      <c r="V1" s="119" t="s">
        <v>54</v>
      </c>
      <c r="W1" s="120" t="s">
        <v>55</v>
      </c>
      <c r="X1" s="121" t="s">
        <v>56</v>
      </c>
      <c r="Y1" s="122" t="s">
        <v>67</v>
      </c>
      <c r="Z1" s="123" t="s">
        <v>57</v>
      </c>
      <c r="AA1" s="124" t="s">
        <v>58</v>
      </c>
      <c r="AB1" s="120" t="s">
        <v>59</v>
      </c>
      <c r="AC1" s="125" t="s">
        <v>60</v>
      </c>
    </row>
    <row r="2" spans="1:29" s="126" customFormat="1" ht="16.2" thickTop="1" x14ac:dyDescent="0.3">
      <c r="A2" s="127" t="s">
        <v>123</v>
      </c>
      <c r="B2" s="127">
        <v>1</v>
      </c>
      <c r="C2" s="128">
        <f>11</f>
        <v>11</v>
      </c>
      <c r="D2" s="174">
        <f>16+3</f>
        <v>19</v>
      </c>
      <c r="E2" s="175">
        <f>17+3</f>
        <v>20</v>
      </c>
      <c r="F2" s="131">
        <v>0</v>
      </c>
      <c r="G2" s="132" t="s">
        <v>61</v>
      </c>
      <c r="H2" s="133">
        <v>0</v>
      </c>
      <c r="I2" s="134"/>
      <c r="J2" s="135"/>
      <c r="K2" s="136"/>
      <c r="L2" s="137"/>
      <c r="M2" s="180" t="s">
        <v>131</v>
      </c>
      <c r="N2" s="138"/>
      <c r="O2" s="139"/>
      <c r="P2" s="140"/>
      <c r="Q2" s="141"/>
      <c r="R2" s="142"/>
      <c r="S2" s="143"/>
      <c r="T2" s="144"/>
      <c r="U2" s="145"/>
      <c r="V2" s="146"/>
      <c r="W2" s="57">
        <f t="shared" ref="W2:W3" si="0">SUM(I2:U2)</f>
        <v>0</v>
      </c>
      <c r="X2" s="181"/>
      <c r="Y2" s="147"/>
      <c r="Z2" s="148"/>
      <c r="AA2" s="149">
        <v>20</v>
      </c>
      <c r="AB2" s="58">
        <f t="shared" ref="AB2:AB3" si="1">SUM(Z2:AA2)-(W2+X2)</f>
        <v>20</v>
      </c>
      <c r="AC2" s="150">
        <f t="shared" ref="AC2:AC3" si="2">SMALL(AA2:AB2,1)+Y2</f>
        <v>20</v>
      </c>
    </row>
    <row r="3" spans="1:29" s="126" customFormat="1" x14ac:dyDescent="0.3">
      <c r="A3" s="127" t="s">
        <v>122</v>
      </c>
      <c r="B3" s="127">
        <v>1</v>
      </c>
      <c r="C3" s="128">
        <f>13</f>
        <v>13</v>
      </c>
      <c r="D3" s="129">
        <f>16</f>
        <v>16</v>
      </c>
      <c r="E3" s="130">
        <f>19</f>
        <v>19</v>
      </c>
      <c r="F3" s="131">
        <v>0</v>
      </c>
      <c r="G3" s="132" t="s">
        <v>61</v>
      </c>
      <c r="H3" s="133">
        <v>0</v>
      </c>
      <c r="I3" s="134"/>
      <c r="J3" s="135"/>
      <c r="K3" s="136"/>
      <c r="L3" s="137"/>
      <c r="M3" s="151"/>
      <c r="N3" s="138"/>
      <c r="O3" s="139"/>
      <c r="P3" s="140"/>
      <c r="Q3" s="141"/>
      <c r="R3" s="182" t="s">
        <v>110</v>
      </c>
      <c r="S3" s="143"/>
      <c r="T3" s="144"/>
      <c r="U3" s="145"/>
      <c r="V3" s="146"/>
      <c r="W3" s="57">
        <f t="shared" si="0"/>
        <v>0</v>
      </c>
      <c r="X3" s="152"/>
      <c r="Y3" s="147"/>
      <c r="Z3" s="148"/>
      <c r="AA3" s="149">
        <v>30</v>
      </c>
      <c r="AB3" s="58">
        <f t="shared" si="1"/>
        <v>30</v>
      </c>
      <c r="AC3" s="150">
        <f t="shared" si="2"/>
        <v>30</v>
      </c>
    </row>
    <row r="4" spans="1:29" x14ac:dyDescent="0.3">
      <c r="A4" s="127" t="s">
        <v>108</v>
      </c>
      <c r="B4" s="127">
        <v>1</v>
      </c>
      <c r="C4" s="128">
        <f>12</f>
        <v>12</v>
      </c>
      <c r="D4" s="174">
        <f>14+2</f>
        <v>16</v>
      </c>
      <c r="E4" s="175">
        <f>16+2</f>
        <v>18</v>
      </c>
      <c r="F4" s="131">
        <v>0</v>
      </c>
      <c r="G4" s="132" t="s">
        <v>61</v>
      </c>
      <c r="H4" s="133">
        <v>0</v>
      </c>
      <c r="I4" s="134"/>
      <c r="J4" s="135"/>
      <c r="K4" s="136"/>
      <c r="L4" s="137"/>
      <c r="M4" s="151"/>
      <c r="N4" s="138"/>
      <c r="O4" s="139"/>
      <c r="P4" s="140"/>
      <c r="Q4" s="141" t="s">
        <v>110</v>
      </c>
      <c r="R4" s="142"/>
      <c r="S4" s="153" t="s">
        <v>110</v>
      </c>
      <c r="T4" s="144"/>
      <c r="U4" s="145"/>
      <c r="V4" s="146"/>
      <c r="W4" s="57">
        <f t="shared" ref="W4:W7" si="3">SUM(I4:U4)</f>
        <v>0</v>
      </c>
      <c r="X4" s="152"/>
      <c r="Y4" s="147"/>
      <c r="Z4" s="148"/>
      <c r="AA4" s="149">
        <v>38</v>
      </c>
      <c r="AB4" s="58">
        <f t="shared" ref="AB4:AB7" si="4">SUM(Z4:AA4)-(W4+X4)</f>
        <v>38</v>
      </c>
      <c r="AC4" s="150">
        <f t="shared" ref="AC4:AC7" si="5">SMALL(AA4:AB4,1)+Y4</f>
        <v>38</v>
      </c>
    </row>
    <row r="5" spans="1:29" x14ac:dyDescent="0.3">
      <c r="A5" s="127" t="s">
        <v>115</v>
      </c>
      <c r="B5" s="127">
        <v>1</v>
      </c>
      <c r="C5" s="128">
        <f>10</f>
        <v>10</v>
      </c>
      <c r="D5" s="174">
        <f>16+2</f>
        <v>18</v>
      </c>
      <c r="E5" s="175">
        <f>16+2</f>
        <v>18</v>
      </c>
      <c r="F5" s="131">
        <v>0</v>
      </c>
      <c r="G5" s="132" t="s">
        <v>61</v>
      </c>
      <c r="H5" s="133">
        <v>0</v>
      </c>
      <c r="I5" s="134"/>
      <c r="J5" s="135"/>
      <c r="K5" s="136"/>
      <c r="L5" s="137"/>
      <c r="M5" s="151"/>
      <c r="N5" s="138"/>
      <c r="O5" s="139"/>
      <c r="P5" s="140"/>
      <c r="Q5" s="141" t="s">
        <v>110</v>
      </c>
      <c r="R5" s="142"/>
      <c r="S5" s="143"/>
      <c r="T5" s="144"/>
      <c r="U5" s="145"/>
      <c r="V5" s="146"/>
      <c r="W5" s="57">
        <f t="shared" si="3"/>
        <v>0</v>
      </c>
      <c r="X5" s="152"/>
      <c r="Y5" s="147"/>
      <c r="Z5" s="148"/>
      <c r="AA5" s="149">
        <v>35</v>
      </c>
      <c r="AB5" s="58">
        <f t="shared" si="4"/>
        <v>35</v>
      </c>
      <c r="AC5" s="150">
        <f t="shared" si="5"/>
        <v>35</v>
      </c>
    </row>
    <row r="6" spans="1:29" x14ac:dyDescent="0.3">
      <c r="A6" s="154" t="s">
        <v>118</v>
      </c>
      <c r="B6" s="154">
        <v>1</v>
      </c>
      <c r="C6" s="128">
        <v>13</v>
      </c>
      <c r="D6" s="129">
        <v>13</v>
      </c>
      <c r="E6" s="130">
        <v>16</v>
      </c>
      <c r="F6" s="131">
        <v>0</v>
      </c>
      <c r="G6" s="132" t="s">
        <v>61</v>
      </c>
      <c r="H6" s="133">
        <v>0</v>
      </c>
      <c r="I6" s="134"/>
      <c r="J6" s="135"/>
      <c r="K6" s="136"/>
      <c r="L6" s="137"/>
      <c r="M6" s="151"/>
      <c r="N6" s="138"/>
      <c r="O6" s="139"/>
      <c r="P6" s="140"/>
      <c r="Q6" s="156"/>
      <c r="R6" s="142"/>
      <c r="S6" s="143"/>
      <c r="T6" s="144"/>
      <c r="U6" s="145"/>
      <c r="V6" s="146"/>
      <c r="W6" s="57">
        <f t="shared" si="3"/>
        <v>0</v>
      </c>
      <c r="X6" s="152"/>
      <c r="Y6" s="147"/>
      <c r="Z6" s="148"/>
      <c r="AA6" s="149">
        <v>28</v>
      </c>
      <c r="AB6" s="58">
        <f t="shared" si="4"/>
        <v>28</v>
      </c>
      <c r="AC6" s="150">
        <f t="shared" si="5"/>
        <v>28</v>
      </c>
    </row>
    <row r="7" spans="1:29" x14ac:dyDescent="0.3">
      <c r="A7" s="155"/>
      <c r="B7" s="155">
        <v>2</v>
      </c>
      <c r="C7" s="128"/>
      <c r="D7" s="129"/>
      <c r="E7" s="130"/>
      <c r="F7" s="131">
        <v>0</v>
      </c>
      <c r="G7" s="132" t="s">
        <v>61</v>
      </c>
      <c r="H7" s="133">
        <v>0</v>
      </c>
      <c r="I7" s="134"/>
      <c r="J7" s="135"/>
      <c r="K7" s="136"/>
      <c r="L7" s="137"/>
      <c r="M7" s="151"/>
      <c r="N7" s="138"/>
      <c r="O7" s="139"/>
      <c r="P7" s="140"/>
      <c r="Q7" s="156"/>
      <c r="R7" s="142"/>
      <c r="S7" s="143"/>
      <c r="T7" s="144"/>
      <c r="U7" s="145"/>
      <c r="V7" s="146"/>
      <c r="W7" s="57">
        <f t="shared" si="3"/>
        <v>0</v>
      </c>
      <c r="X7" s="152"/>
      <c r="Y7" s="147"/>
      <c r="Z7" s="148"/>
      <c r="AA7" s="149"/>
      <c r="AB7" s="58">
        <f t="shared" si="4"/>
        <v>0</v>
      </c>
      <c r="AC7" s="150">
        <f t="shared" si="5"/>
        <v>0</v>
      </c>
    </row>
    <row r="8" spans="1:29" x14ac:dyDescent="0.3">
      <c r="A8" s="155"/>
      <c r="B8" s="155">
        <v>2</v>
      </c>
      <c r="C8" s="128"/>
      <c r="D8" s="129"/>
      <c r="E8" s="130"/>
      <c r="F8" s="131">
        <v>0</v>
      </c>
      <c r="G8" s="132" t="s">
        <v>61</v>
      </c>
      <c r="H8" s="133">
        <v>0</v>
      </c>
      <c r="I8" s="134"/>
      <c r="J8" s="135"/>
      <c r="K8" s="136"/>
      <c r="L8" s="137"/>
      <c r="M8" s="151"/>
      <c r="N8" s="138"/>
      <c r="O8" s="139"/>
      <c r="P8" s="140"/>
      <c r="Q8" s="156"/>
      <c r="R8" s="142"/>
      <c r="S8" s="143"/>
      <c r="T8" s="144"/>
      <c r="U8" s="145"/>
      <c r="V8" s="146"/>
      <c r="W8" s="57">
        <f t="shared" ref="W8" si="6">SUM(I8:U8)</f>
        <v>0</v>
      </c>
      <c r="X8" s="152"/>
      <c r="Y8" s="147"/>
      <c r="Z8" s="148"/>
      <c r="AA8" s="149"/>
      <c r="AB8" s="58">
        <f t="shared" ref="AB8" si="7">SUM(Z8:AA8)-(W8+X8)</f>
        <v>0</v>
      </c>
      <c r="AC8" s="150">
        <f t="shared" ref="AC8" si="8">SMALL(AA8:AB8,1)+Y8</f>
        <v>0</v>
      </c>
    </row>
    <row r="9" spans="1:29" x14ac:dyDescent="0.3">
      <c r="A9" s="155"/>
      <c r="B9" s="155">
        <v>2</v>
      </c>
      <c r="C9" s="128"/>
      <c r="D9" s="129"/>
      <c r="E9" s="130"/>
      <c r="F9" s="131">
        <v>0</v>
      </c>
      <c r="G9" s="132" t="s">
        <v>61</v>
      </c>
      <c r="H9" s="133">
        <v>0</v>
      </c>
      <c r="I9" s="134"/>
      <c r="J9" s="135"/>
      <c r="K9" s="136"/>
      <c r="L9" s="137"/>
      <c r="M9" s="151"/>
      <c r="N9" s="138"/>
      <c r="O9" s="139"/>
      <c r="P9" s="140"/>
      <c r="Q9" s="156"/>
      <c r="R9" s="142"/>
      <c r="S9" s="143"/>
      <c r="T9" s="144"/>
      <c r="U9" s="145"/>
      <c r="V9" s="146"/>
      <c r="W9" s="57">
        <f t="shared" ref="W9" si="9">SUM(I9:U9)</f>
        <v>0</v>
      </c>
      <c r="X9" s="152"/>
      <c r="Y9" s="147"/>
      <c r="Z9" s="148"/>
      <c r="AA9" s="149"/>
      <c r="AB9" s="58">
        <f t="shared" ref="AB9" si="10">SUM(Z9:AA9)-(W9+X9)</f>
        <v>0</v>
      </c>
      <c r="AC9" s="150">
        <f t="shared" ref="AC9" si="11">SMALL(AA9:AB9,1)+Y9</f>
        <v>0</v>
      </c>
    </row>
  </sheetData>
  <sortState xmlns:xlrd2="http://schemas.microsoft.com/office/spreadsheetml/2017/richdata2" ref="A4:AC8">
    <sortCondition ref="B4:B8"/>
    <sortCondition ref="A4:A8"/>
  </sortState>
  <conditionalFormatting sqref="AC2:AC9">
    <cfRule type="cellIs" dxfId="1" priority="1" stopIfTrue="1" operator="lessThan">
      <formula>0.5</formula>
    </cfRule>
    <cfRule type="cellIs" dxfId="0" priority="2" operator="lessThan">
      <formula>0.5*AA2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tabSelected="1" zoomScaleNormal="100" workbookViewId="0">
      <selection activeCell="A3" sqref="A3"/>
    </sheetView>
  </sheetViews>
  <sheetFormatPr defaultColWidth="9" defaultRowHeight="15.6" x14ac:dyDescent="0.3"/>
  <cols>
    <col min="1" max="1" width="1.8984375" style="41" customWidth="1"/>
    <col min="2" max="2" width="8.59765625" style="157" bestFit="1" customWidth="1"/>
    <col min="3" max="3" width="3.8984375" style="41" customWidth="1"/>
    <col min="4" max="7" width="3.8984375" style="41" bestFit="1" customWidth="1"/>
    <col min="8" max="11" width="3.8984375" style="41" customWidth="1"/>
    <col min="12" max="12" width="3.8984375" style="41" bestFit="1" customWidth="1"/>
    <col min="13" max="18" width="8.69921875" style="41" customWidth="1"/>
    <col min="19" max="16384" width="9" style="41"/>
  </cols>
  <sheetData>
    <row r="1" spans="1:20" s="157" customFormat="1" ht="16.8" thickTop="1" thickBot="1" x14ac:dyDescent="0.35">
      <c r="A1" s="41"/>
      <c r="B1" s="158"/>
      <c r="C1" s="159" t="s">
        <v>6</v>
      </c>
      <c r="D1" s="159" t="s">
        <v>7</v>
      </c>
      <c r="E1" s="159" t="s">
        <v>8</v>
      </c>
      <c r="F1" s="159" t="s">
        <v>9</v>
      </c>
      <c r="G1" s="159" t="s">
        <v>10</v>
      </c>
      <c r="H1" s="160" t="s">
        <v>11</v>
      </c>
      <c r="I1" s="160" t="s">
        <v>99</v>
      </c>
      <c r="J1" s="160" t="s">
        <v>100</v>
      </c>
      <c r="K1" s="160" t="s">
        <v>101</v>
      </c>
      <c r="L1" s="161" t="s">
        <v>102</v>
      </c>
    </row>
    <row r="2" spans="1:20" x14ac:dyDescent="0.3">
      <c r="B2" s="162" t="s">
        <v>12</v>
      </c>
      <c r="C2" s="163">
        <f ca="1">RANDBETWEEN(1,3)</f>
        <v>3</v>
      </c>
      <c r="D2" s="163">
        <f ca="1">RANDBETWEEN(1,3)+RANDBETWEEN(1,3)</f>
        <v>4</v>
      </c>
      <c r="E2" s="163">
        <f ca="1">RANDBETWEEN(1,3)+RANDBETWEEN(1,3)+RANDBETWEEN(1,3)</f>
        <v>7</v>
      </c>
      <c r="F2" s="163">
        <f ca="1">RANDBETWEEN(1,3)+RANDBETWEEN(1,3)+RANDBETWEEN(1,3)+RANDBETWEEN(1,3)</f>
        <v>11</v>
      </c>
      <c r="G2" s="163">
        <f ca="1">RANDBETWEEN(1,3)+RANDBETWEEN(1,3)+RANDBETWEEN(1,3)+RANDBETWEEN(1,3)+RANDBETWEEN(1,3)</f>
        <v>13</v>
      </c>
      <c r="H2" s="164">
        <f ca="1">RANDBETWEEN(1,3)+RANDBETWEEN(1,3)+RANDBETWEEN(1,3)+RANDBETWEEN(1,3)+RANDBETWEEN(1,3)+RANDBETWEEN(1,3)</f>
        <v>11</v>
      </c>
      <c r="I2" s="164">
        <f ca="1">RANDBETWEEN(1,3)+RANDBETWEEN(1,3)+RANDBETWEEN(1,3)+RANDBETWEEN(1,3)+RANDBETWEEN(1,3)+RANDBETWEEN(1,3)+RANDBETWEEN(1,3)</f>
        <v>15</v>
      </c>
      <c r="J2" s="164">
        <f ca="1">RANDBETWEEN(1,3)+RANDBETWEEN(1,3)+RANDBETWEEN(1,3)+RANDBETWEEN(1,3)+RANDBETWEEN(1,3)+RANDBETWEEN(1,3)+RANDBETWEEN(1,3)+RANDBETWEEN(1,3)</f>
        <v>11</v>
      </c>
      <c r="K2" s="164">
        <f ca="1">RANDBETWEEN(1,3)+RANDBETWEEN(1,3)+RANDBETWEEN(1,3)+RANDBETWEEN(1,3)+RANDBETWEEN(1,3)+RANDBETWEEN(1,3)+RANDBETWEEN(1,3)+RANDBETWEEN(1,3)+RANDBETWEEN(1,3)</f>
        <v>16</v>
      </c>
      <c r="L2" s="165">
        <f ca="1">RANDBETWEEN(1,3)+RANDBETWEEN(1,3)+RANDBETWEEN(1,3)+RANDBETWEEN(1,3)+RANDBETWEEN(1,3)+RANDBETWEEN(1,3)+RANDBETWEEN(1,3)+RANDBETWEEN(1,3)+RANDBETWEEN(1,3)+RANDBETWEEN(1,3)</f>
        <v>22</v>
      </c>
      <c r="P2" s="157"/>
      <c r="Q2" s="157"/>
      <c r="R2" s="157"/>
      <c r="S2" s="157"/>
      <c r="T2" s="157"/>
    </row>
    <row r="3" spans="1:20" x14ac:dyDescent="0.3">
      <c r="B3" s="166" t="s">
        <v>13</v>
      </c>
      <c r="C3" s="167">
        <f ca="1">RANDBETWEEN(1,4)</f>
        <v>2</v>
      </c>
      <c r="D3" s="167">
        <f ca="1">RANDBETWEEN(1,4)+RANDBETWEEN(1,4)</f>
        <v>5</v>
      </c>
      <c r="E3" s="167">
        <f ca="1">RANDBETWEEN(1,4)+RANDBETWEEN(1,4)+RANDBETWEEN(1,4)</f>
        <v>9</v>
      </c>
      <c r="F3" s="167">
        <f ca="1">RANDBETWEEN(1,4)+RANDBETWEEN(1,4)+RANDBETWEEN(1,4)+RANDBETWEEN(1,4)</f>
        <v>7</v>
      </c>
      <c r="G3" s="167">
        <f ca="1">RANDBETWEEN(1,4)+RANDBETWEEN(1,4)+RANDBETWEEN(1,4)+RANDBETWEEN(1,4)+RANDBETWEEN(1,4)</f>
        <v>13</v>
      </c>
      <c r="H3" s="168">
        <f ca="1">RANDBETWEEN(1,4)+RANDBETWEEN(1,4)+RANDBETWEEN(1,4)+RANDBETWEEN(1,4)+RANDBETWEEN(1,4)+RANDBETWEEN(1,4)</f>
        <v>17</v>
      </c>
      <c r="I3" s="168">
        <f ca="1">RANDBETWEEN(1,4)+RANDBETWEEN(1,4)+RANDBETWEEN(1,4)+RANDBETWEEN(1,4)+RANDBETWEEN(1,4)+RANDBETWEEN(1,4)+RANDBETWEEN(1,4)</f>
        <v>17</v>
      </c>
      <c r="J3" s="168">
        <f ca="1">RANDBETWEEN(1,4)+RANDBETWEEN(1,4)+RANDBETWEEN(1,4)+RANDBETWEEN(1,4)+RANDBETWEEN(1,4)+RANDBETWEEN(1,4)+RANDBETWEEN(1,4)+RANDBETWEEN(1,4)</f>
        <v>23</v>
      </c>
      <c r="K3" s="168">
        <f ca="1">RANDBETWEEN(1,4)+RANDBETWEEN(1,4)+RANDBETWEEN(1,4)+RANDBETWEEN(1,4)+RANDBETWEEN(1,4)+RANDBETWEEN(1,4)+RANDBETWEEN(1,4)+RANDBETWEEN(1,4)+RANDBETWEEN(1,4)</f>
        <v>23</v>
      </c>
      <c r="L3" s="169">
        <f ca="1">RANDBETWEEN(1,4)+RANDBETWEEN(1,4)+RANDBETWEEN(1,4)+RANDBETWEEN(1,4)+RANDBETWEEN(1,4)+RANDBETWEEN(1,4)+RANDBETWEEN(1,4)+RANDBETWEEN(1,4)+RANDBETWEEN(1,4)+RANDBETWEEN(1,4)</f>
        <v>27</v>
      </c>
      <c r="P3" s="157"/>
      <c r="Q3" s="157"/>
      <c r="R3" s="157"/>
      <c r="S3" s="157"/>
      <c r="T3" s="157"/>
    </row>
    <row r="4" spans="1:20" x14ac:dyDescent="0.3">
      <c r="B4" s="166" t="s">
        <v>14</v>
      </c>
      <c r="C4" s="167">
        <f ca="1">RANDBETWEEN(1,6)</f>
        <v>6</v>
      </c>
      <c r="D4" s="167">
        <f ca="1">RANDBETWEEN(1,6)+RANDBETWEEN(1,6)</f>
        <v>8</v>
      </c>
      <c r="E4" s="167">
        <f ca="1">RANDBETWEEN(1,6)+RANDBETWEEN(1,6)+RANDBETWEEN(1,6)</f>
        <v>11</v>
      </c>
      <c r="F4" s="167">
        <f ca="1">RANDBETWEEN(1,6)+RANDBETWEEN(1,6)+RANDBETWEEN(1,6)+RANDBETWEEN(1,6)</f>
        <v>13</v>
      </c>
      <c r="G4" s="167">
        <f ca="1">RANDBETWEEN(1,6)+RANDBETWEEN(1,6)+RANDBETWEEN(1,6)+RANDBETWEEN(1,6)+RANDBETWEEN(1,6)</f>
        <v>17</v>
      </c>
      <c r="H4" s="168">
        <f ca="1">RANDBETWEEN(1,6)+RANDBETWEEN(1,6)+RANDBETWEEN(1,6)+RANDBETWEEN(1,6)+RANDBETWEEN(1,6)+RANDBETWEEN(1,6)</f>
        <v>14</v>
      </c>
      <c r="I4" s="168">
        <f ca="1">RANDBETWEEN(1,6)+RANDBETWEEN(1,6)+RANDBETWEEN(1,6)+RANDBETWEEN(1,6)+RANDBETWEEN(1,6)+RANDBETWEEN(1,6)+RANDBETWEEN(1,6)</f>
        <v>25</v>
      </c>
      <c r="J4" s="168">
        <f ca="1">RANDBETWEEN(1,6)+RANDBETWEEN(1,6)+RANDBETWEEN(1,6)+RANDBETWEEN(1,6)+RANDBETWEEN(1,6)+RANDBETWEEN(1,6)+RANDBETWEEN(1,6)+RANDBETWEEN(1,6)</f>
        <v>21</v>
      </c>
      <c r="K4" s="168">
        <f ca="1">RANDBETWEEN(1,6)+RANDBETWEEN(1,6)+RANDBETWEEN(1,6)+RANDBETWEEN(1,6)+RANDBETWEEN(1,6)+RANDBETWEEN(1,6)+RANDBETWEEN(1,6)+RANDBETWEEN(1,6)+RANDBETWEEN(1,6)</f>
        <v>25</v>
      </c>
      <c r="L4" s="169">
        <f ca="1">RANDBETWEEN(1,6)+RANDBETWEEN(1,6)+RANDBETWEEN(1,6)+RANDBETWEEN(1,6)+RANDBETWEEN(1,6)+RANDBETWEEN(1,6)+RANDBETWEEN(1,6)+RANDBETWEEN(1,6)+RANDBETWEEN(1,6)+RANDBETWEEN(1,6)</f>
        <v>41</v>
      </c>
      <c r="P4" s="157"/>
      <c r="Q4" s="157"/>
      <c r="R4" s="157"/>
      <c r="S4" s="157"/>
      <c r="T4" s="157"/>
    </row>
    <row r="5" spans="1:20" x14ac:dyDescent="0.3">
      <c r="B5" s="166" t="s">
        <v>15</v>
      </c>
      <c r="C5" s="167">
        <f ca="1">RANDBETWEEN(1,8)</f>
        <v>8</v>
      </c>
      <c r="D5" s="167">
        <f ca="1">RANDBETWEEN(1,8)+RANDBETWEEN(1,8)</f>
        <v>8</v>
      </c>
      <c r="E5" s="167">
        <f ca="1">RANDBETWEEN(1,8)+RANDBETWEEN(1,8)+RANDBETWEEN(1,8)</f>
        <v>20</v>
      </c>
      <c r="F5" s="167">
        <f ca="1">RANDBETWEEN(1,8)+RANDBETWEEN(1,8)+RANDBETWEEN(1,8)+RANDBETWEEN(1,8)</f>
        <v>17</v>
      </c>
      <c r="G5" s="167">
        <f ca="1">RANDBETWEEN(1,8)+RANDBETWEEN(1,8)+RANDBETWEEN(1,8)+RANDBETWEEN(1,8)+RANDBETWEEN(1,8)</f>
        <v>17</v>
      </c>
      <c r="H5" s="168">
        <f ca="1">RANDBETWEEN(1,8)+RANDBETWEEN(1,8)+RANDBETWEEN(1,8)+RANDBETWEEN(1,8)+RANDBETWEEN(1,8)+RANDBETWEEN(1,8)</f>
        <v>22</v>
      </c>
      <c r="I5" s="168">
        <f ca="1">RANDBETWEEN(1,8)+RANDBETWEEN(1,8)+RANDBETWEEN(1,8)+RANDBETWEEN(1,8)+RANDBETWEEN(1,8)+RANDBETWEEN(1,8)+RANDBETWEEN(1,8)</f>
        <v>32</v>
      </c>
      <c r="J5" s="168">
        <f ca="1">RANDBETWEEN(1,8)+RANDBETWEEN(1,8)+RANDBETWEEN(1,8)+RANDBETWEEN(1,8)+RANDBETWEEN(1,8)+RANDBETWEEN(1,8)+RANDBETWEEN(1,8)+RANDBETWEEN(1,8)</f>
        <v>35</v>
      </c>
      <c r="K5" s="168">
        <f ca="1">RANDBETWEEN(1,8)+RANDBETWEEN(1,8)+RANDBETWEEN(1,8)+RANDBETWEEN(1,8)+RANDBETWEEN(1,8)+RANDBETWEEN(1,8)+RANDBETWEEN(1,8)+RANDBETWEEN(1,8)+RANDBETWEEN(1,8)</f>
        <v>34</v>
      </c>
      <c r="L5" s="169">
        <f ca="1">RANDBETWEEN(1,8)+RANDBETWEEN(1,8)+RANDBETWEEN(1,8)+RANDBETWEEN(1,8)+RANDBETWEEN(1,8)+RANDBETWEEN(1,8)+RANDBETWEEN(1,8)+RANDBETWEEN(1,8)+RANDBETWEEN(1,8)+RANDBETWEEN(1,8)</f>
        <v>38</v>
      </c>
      <c r="P5" s="157"/>
      <c r="Q5" s="157"/>
      <c r="R5" s="157"/>
      <c r="S5" s="157"/>
      <c r="T5" s="157"/>
    </row>
    <row r="6" spans="1:20" x14ac:dyDescent="0.3">
      <c r="B6" s="166" t="s">
        <v>16</v>
      </c>
      <c r="C6" s="167">
        <f ca="1">RANDBETWEEN(1,10)</f>
        <v>9</v>
      </c>
      <c r="D6" s="167">
        <f ca="1">RANDBETWEEN(1,10)+RANDBETWEEN(1,10)</f>
        <v>2</v>
      </c>
      <c r="E6" s="167">
        <f ca="1">RANDBETWEEN(1,10)+RANDBETWEEN(1,10)+RANDBETWEEN(1,10)</f>
        <v>16</v>
      </c>
      <c r="F6" s="167">
        <f ca="1">RANDBETWEEN(1,10)+RANDBETWEEN(1,10)+RANDBETWEEN(1,10)+RANDBETWEEN(1,10)</f>
        <v>33</v>
      </c>
      <c r="G6" s="167">
        <f ca="1">RANDBETWEEN(1,10)+RANDBETWEEN(1,10)+RANDBETWEEN(1,10)+RANDBETWEEN(1,10)+RANDBETWEEN(1,10)</f>
        <v>27</v>
      </c>
      <c r="H6" s="168">
        <f ca="1">RANDBETWEEN(1,10)+RANDBETWEEN(1,10)+RANDBETWEEN(1,10)+RANDBETWEEN(1,10)+RANDBETWEEN(1,10)+RANDBETWEEN(1,10)</f>
        <v>23</v>
      </c>
      <c r="I6" s="168">
        <f ca="1">RANDBETWEEN(1,10)+RANDBETWEEN(1,10)+RANDBETWEEN(1,10)+RANDBETWEEN(1,10)+RANDBETWEEN(1,10)+RANDBETWEEN(1,10)+RANDBETWEEN(1,10)</f>
        <v>36</v>
      </c>
      <c r="J6" s="168">
        <f ca="1">RANDBETWEEN(1,10)+RANDBETWEEN(1,10)+RANDBETWEEN(1,10)+RANDBETWEEN(1,10)+RANDBETWEEN(1,10)+RANDBETWEEN(1,10)+RANDBETWEEN(1,10)+RANDBETWEEN(1,10)</f>
        <v>54</v>
      </c>
      <c r="K6" s="168">
        <f ca="1">RANDBETWEEN(1,10)+RANDBETWEEN(1,10)+RANDBETWEEN(1,10)+RANDBETWEEN(1,10)+RANDBETWEEN(1,10)+RANDBETWEEN(1,10)+RANDBETWEEN(1,10)+RANDBETWEEN(1,10)+RANDBETWEEN(1,10)</f>
        <v>51</v>
      </c>
      <c r="L6" s="169">
        <f ca="1">RANDBETWEEN(1,10)+RANDBETWEEN(1,10)+RANDBETWEEN(1,10)+RANDBETWEEN(1,10)+RANDBETWEEN(1,10)+RANDBETWEEN(1,10)+RANDBETWEEN(1,10)+RANDBETWEEN(1,10)+RANDBETWEEN(1,10)+RANDBETWEEN(1,10)</f>
        <v>64</v>
      </c>
      <c r="P6" s="157"/>
      <c r="Q6" s="157"/>
      <c r="R6" s="157"/>
      <c r="S6" s="157"/>
      <c r="T6" s="157"/>
    </row>
    <row r="7" spans="1:20" x14ac:dyDescent="0.3">
      <c r="B7" s="166" t="s">
        <v>17</v>
      </c>
      <c r="C7" s="167">
        <f ca="1">RANDBETWEEN(1,12)</f>
        <v>5</v>
      </c>
      <c r="D7" s="167">
        <f ca="1">RANDBETWEEN(1,12)+RANDBETWEEN(1,12)</f>
        <v>20</v>
      </c>
      <c r="E7" s="167">
        <f ca="1">RANDBETWEEN(1,12)+RANDBETWEEN(1,12)+RANDBETWEEN(1,12)</f>
        <v>24</v>
      </c>
      <c r="F7" s="167">
        <f ca="1">RANDBETWEEN(1,12)+RANDBETWEEN(1,12)+RANDBETWEEN(1,12)+RANDBETWEEN(1,12)</f>
        <v>30</v>
      </c>
      <c r="G7" s="167">
        <f ca="1">RANDBETWEEN(1,12)+RANDBETWEEN(1,12)+RANDBETWEEN(1,12)+RANDBETWEEN(1,12)+RANDBETWEEN(1,12)</f>
        <v>37</v>
      </c>
      <c r="H7" s="168">
        <f ca="1">RANDBETWEEN(1,12)+RANDBETWEEN(1,12)+RANDBETWEEN(1,12)+RANDBETWEEN(1,12)+RANDBETWEEN(1,12)+RANDBETWEEN(1,12)</f>
        <v>41</v>
      </c>
      <c r="I7" s="168">
        <f ca="1">RANDBETWEEN(1,12)+RANDBETWEEN(1,12)+RANDBETWEEN(1,12)+RANDBETWEEN(1,12)+RANDBETWEEN(1,12)+RANDBETWEEN(1,12)+RANDBETWEEN(1,12)</f>
        <v>43</v>
      </c>
      <c r="J7" s="168">
        <f ca="1">RANDBETWEEN(1,12)+RANDBETWEEN(1,12)+RANDBETWEEN(1,12)+RANDBETWEEN(1,12)+RANDBETWEEN(1,12)+RANDBETWEEN(1,12)+RANDBETWEEN(1,12)+RANDBETWEEN(1,12)</f>
        <v>40</v>
      </c>
      <c r="K7" s="168">
        <f ca="1">RANDBETWEEN(1,12)+RANDBETWEEN(1,12)+RANDBETWEEN(1,12)+RANDBETWEEN(1,12)+RANDBETWEEN(1,12)+RANDBETWEEN(1,12)+RANDBETWEEN(1,12)+RANDBETWEEN(1,12)+RANDBETWEEN(1,12)</f>
        <v>55</v>
      </c>
      <c r="L7" s="169">
        <f ca="1">RANDBETWEEN(1,12)+RANDBETWEEN(1,12)+RANDBETWEEN(1,12)+RANDBETWEEN(1,12)+RANDBETWEEN(1,12)+RANDBETWEEN(1,12)+RANDBETWEEN(1,12)+RANDBETWEEN(1,12)+RANDBETWEEN(1,12)+RANDBETWEEN(1,12)</f>
        <v>55</v>
      </c>
      <c r="P7" s="157"/>
      <c r="Q7" s="157"/>
      <c r="R7" s="157"/>
      <c r="S7" s="157"/>
      <c r="T7" s="157"/>
    </row>
    <row r="8" spans="1:20" x14ac:dyDescent="0.3">
      <c r="B8" s="166" t="s">
        <v>18</v>
      </c>
      <c r="C8" s="167">
        <f ca="1">RANDBETWEEN(1,20)</f>
        <v>10</v>
      </c>
      <c r="D8" s="167">
        <f ca="1">RANDBETWEEN(1,20)+RANDBETWEEN(1,20)</f>
        <v>20</v>
      </c>
      <c r="E8" s="167">
        <f ca="1">RANDBETWEEN(1,20)+RANDBETWEEN(1,20)+RANDBETWEEN(1,20)</f>
        <v>46</v>
      </c>
      <c r="F8" s="167">
        <f ca="1">RANDBETWEEN(1,20)+RANDBETWEEN(1,20)+RANDBETWEEN(1,20)+RANDBETWEEN(1,20)</f>
        <v>49</v>
      </c>
      <c r="G8" s="167">
        <f ca="1">RANDBETWEEN(1,20)+RANDBETWEEN(1,20)+RANDBETWEEN(1,20)+RANDBETWEEN(1,20)+RANDBETWEEN(1,20)</f>
        <v>48</v>
      </c>
      <c r="H8" s="168">
        <f ca="1">RANDBETWEEN(1,20)+RANDBETWEEN(1,20)+RANDBETWEEN(1,20)+RANDBETWEEN(1,20)+RANDBETWEEN(1,20)+RANDBETWEEN(1,20)</f>
        <v>87</v>
      </c>
      <c r="I8" s="168">
        <f ca="1">RANDBETWEEN(1,20)+RANDBETWEEN(1,20)+RANDBETWEEN(1,20)+RANDBETWEEN(1,20)+RANDBETWEEN(1,20)+RANDBETWEEN(1,20)+RANDBETWEEN(1,20)</f>
        <v>99</v>
      </c>
      <c r="J8" s="168">
        <f ca="1">RANDBETWEEN(1,20)+RANDBETWEEN(1,20)+RANDBETWEEN(1,20)+RANDBETWEEN(1,20)+RANDBETWEEN(1,20)+RANDBETWEEN(1,20)+RANDBETWEEN(1,20)+RANDBETWEEN(1,20)</f>
        <v>89</v>
      </c>
      <c r="K8" s="168">
        <f ca="1">RANDBETWEEN(1,20)+RANDBETWEEN(1,20)+RANDBETWEEN(1,20)+RANDBETWEEN(1,20)+RANDBETWEEN(1,20)+RANDBETWEEN(1,20)+RANDBETWEEN(1,20)+RANDBETWEEN(1,20)+RANDBETWEEN(1,20)</f>
        <v>101</v>
      </c>
      <c r="L8" s="169">
        <f ca="1">RANDBETWEEN(1,20)+RANDBETWEEN(1,20)+RANDBETWEEN(1,20)+RANDBETWEEN(1,20)+RANDBETWEEN(1,20)+RANDBETWEEN(1,20)+RANDBETWEEN(1,20)+RANDBETWEEN(1,20)+RANDBETWEEN(1,20)+RANDBETWEEN(1,20)</f>
        <v>106</v>
      </c>
      <c r="P8" s="157"/>
      <c r="Q8" s="157"/>
      <c r="R8" s="157"/>
      <c r="S8" s="157"/>
      <c r="T8" s="157"/>
    </row>
    <row r="9" spans="1:20" ht="16.2" thickBot="1" x14ac:dyDescent="0.35">
      <c r="B9" s="170" t="s">
        <v>19</v>
      </c>
      <c r="C9" s="171">
        <f ca="1">RANDBETWEEN(1,100)</f>
        <v>93</v>
      </c>
      <c r="D9" s="171">
        <f ca="1">RANDBETWEEN(1,100)+RANDBETWEEN(1,100)</f>
        <v>80</v>
      </c>
      <c r="E9" s="171">
        <f ca="1">RANDBETWEEN(1,100)+RANDBETWEEN(1,100)+RANDBETWEEN(1,100)</f>
        <v>136</v>
      </c>
      <c r="F9" s="171">
        <f ca="1">RANDBETWEEN(1,100)+RANDBETWEEN(1,100)+RANDBETWEEN(1,100)+RANDBETWEEN(1,100)</f>
        <v>159</v>
      </c>
      <c r="G9" s="171">
        <f ca="1">RANDBETWEEN(1,100)+RANDBETWEEN(1,100)+RANDBETWEEN(1,100)+RANDBETWEEN(1,100)+RANDBETWEEN(1,100)</f>
        <v>346</v>
      </c>
      <c r="H9" s="172">
        <f ca="1">RANDBETWEEN(1,100)+RANDBETWEEN(1,100)+RANDBETWEEN(1,100)+RANDBETWEEN(1,100)+RANDBETWEEN(1,100)+RANDBETWEEN(1,100)</f>
        <v>349</v>
      </c>
      <c r="I9" s="172">
        <f ca="1">RANDBETWEEN(1,100)+RANDBETWEEN(1,100)+RANDBETWEEN(1,100)+RANDBETWEEN(1,100)+RANDBETWEEN(1,100)+RANDBETWEEN(1,100)+RANDBETWEEN(1,100)</f>
        <v>444</v>
      </c>
      <c r="J9" s="172">
        <f ca="1">RANDBETWEEN(1,100)+RANDBETWEEN(1,100)+RANDBETWEEN(1,100)+RANDBETWEEN(1,100)+RANDBETWEEN(1,100)+RANDBETWEEN(1,100)+RANDBETWEEN(1,100)+RANDBETWEEN(1,100)</f>
        <v>431</v>
      </c>
      <c r="K9" s="172">
        <f ca="1">RANDBETWEEN(1,100)+RANDBETWEEN(1,100)+RANDBETWEEN(1,100)+RANDBETWEEN(1,100)+RANDBETWEEN(1,100)+RANDBETWEEN(1,100)+RANDBETWEEN(1,100)+RANDBETWEEN(1,100)+RANDBETWEEN(1,100)</f>
        <v>357</v>
      </c>
      <c r="L9" s="173">
        <f ca="1">RANDBETWEEN(1,100)+RANDBETWEEN(1,100)+RANDBETWEEN(1,100)+RANDBETWEEN(1,100)+RANDBETWEEN(1,100)+RANDBETWEEN(1,100)+RANDBETWEEN(1,100)+RANDBETWEEN(1,100)+RANDBETWEEN(1,100)+RANDBETWEEN(1,100)</f>
        <v>471</v>
      </c>
      <c r="P9" s="157"/>
      <c r="Q9" s="157"/>
      <c r="R9" s="157"/>
      <c r="S9" s="157"/>
      <c r="T9" s="157"/>
    </row>
    <row r="10" spans="1:20" ht="16.2" thickTop="1" x14ac:dyDescent="0.3">
      <c r="A10" s="157"/>
      <c r="C10" s="157"/>
      <c r="D10" s="157"/>
      <c r="E10" s="157"/>
      <c r="F10" s="157"/>
    </row>
    <row r="11" spans="1:20" x14ac:dyDescent="0.3">
      <c r="A11" s="157"/>
      <c r="C11" s="157"/>
      <c r="D11" s="157"/>
      <c r="E11" s="157"/>
      <c r="F11" s="157"/>
    </row>
    <row r="12" spans="1:20" x14ac:dyDescent="0.3">
      <c r="A12" s="157"/>
      <c r="C12" s="157"/>
      <c r="D12" s="157"/>
      <c r="E12" s="157"/>
      <c r="F12" s="157"/>
    </row>
    <row r="13" spans="1:20" x14ac:dyDescent="0.3">
      <c r="A13" s="157"/>
      <c r="C13" s="157"/>
      <c r="D13" s="157"/>
      <c r="E13" s="157"/>
      <c r="F13" s="157"/>
    </row>
    <row r="14" spans="1:20" x14ac:dyDescent="0.3">
      <c r="A14" s="157"/>
      <c r="C14" s="157"/>
      <c r="D14" s="157"/>
      <c r="E14" s="157"/>
      <c r="F14" s="157"/>
    </row>
    <row r="15" spans="1:20" x14ac:dyDescent="0.3">
      <c r="A15" s="157"/>
      <c r="C15" s="157"/>
      <c r="D15" s="157"/>
      <c r="E15" s="157"/>
      <c r="F15" s="157"/>
    </row>
    <row r="16" spans="1:20" x14ac:dyDescent="0.3">
      <c r="A16" s="157"/>
      <c r="C16" s="157"/>
      <c r="D16" s="157"/>
      <c r="E16" s="157"/>
      <c r="F16" s="157"/>
    </row>
    <row r="17" spans="1:26" x14ac:dyDescent="0.3">
      <c r="A17" s="157"/>
      <c r="C17" s="157"/>
      <c r="D17" s="157"/>
      <c r="E17" s="157"/>
      <c r="F17" s="157"/>
    </row>
    <row r="18" spans="1:26" x14ac:dyDescent="0.3">
      <c r="A18" s="157"/>
      <c r="C18" s="157"/>
      <c r="D18" s="157"/>
      <c r="E18" s="157"/>
      <c r="F18" s="157"/>
    </row>
    <row r="19" spans="1:26" x14ac:dyDescent="0.3">
      <c r="A19" s="157"/>
      <c r="C19" s="157"/>
      <c r="D19" s="157"/>
      <c r="E19" s="157"/>
      <c r="F19" s="157"/>
    </row>
    <row r="20" spans="1:26" x14ac:dyDescent="0.3">
      <c r="A20" s="157"/>
      <c r="C20" s="157"/>
      <c r="D20" s="157"/>
      <c r="E20" s="157"/>
      <c r="F20" s="157"/>
    </row>
    <row r="21" spans="1:26" x14ac:dyDescent="0.3">
      <c r="A21" s="157"/>
      <c r="C21" s="157"/>
      <c r="D21" s="157"/>
      <c r="E21" s="157"/>
      <c r="F21" s="157"/>
    </row>
    <row r="22" spans="1:26" x14ac:dyDescent="0.3">
      <c r="A22" s="157"/>
      <c r="C22" s="157"/>
      <c r="D22" s="157"/>
      <c r="E22" s="157"/>
      <c r="F22" s="157"/>
    </row>
    <row r="23" spans="1:26" x14ac:dyDescent="0.3">
      <c r="A23" s="157"/>
      <c r="C23" s="157"/>
      <c r="D23" s="157"/>
      <c r="E23" s="157"/>
      <c r="F23" s="157"/>
    </row>
    <row r="24" spans="1:26" x14ac:dyDescent="0.3">
      <c r="A24" s="157"/>
      <c r="C24" s="157"/>
      <c r="D24" s="157"/>
      <c r="E24" s="157"/>
      <c r="F24" s="157"/>
    </row>
    <row r="25" spans="1:26" x14ac:dyDescent="0.3">
      <c r="A25" s="157"/>
      <c r="C25" s="157"/>
      <c r="D25" s="157"/>
      <c r="E25" s="157"/>
      <c r="F25" s="157"/>
    </row>
    <row r="26" spans="1:26" x14ac:dyDescent="0.3">
      <c r="A26" s="157"/>
      <c r="C26" s="157"/>
      <c r="D26" s="157"/>
      <c r="E26" s="157"/>
      <c r="F26" s="157"/>
    </row>
    <row r="27" spans="1:26" x14ac:dyDescent="0.3">
      <c r="A27" s="157"/>
      <c r="C27" s="157"/>
      <c r="D27" s="157"/>
      <c r="E27" s="157"/>
      <c r="F27" s="157"/>
      <c r="X27" s="17"/>
      <c r="Y27" s="17"/>
      <c r="Z27" s="17"/>
    </row>
    <row r="28" spans="1:26" x14ac:dyDescent="0.3">
      <c r="A28" s="157"/>
      <c r="C28" s="157"/>
      <c r="D28" s="157"/>
      <c r="E28" s="157"/>
      <c r="F28" s="157"/>
      <c r="X28" s="17"/>
      <c r="Y28" s="17"/>
      <c r="Z28" s="17"/>
    </row>
    <row r="29" spans="1:26" x14ac:dyDescent="0.3">
      <c r="A29" s="157"/>
      <c r="C29" s="157"/>
      <c r="D29" s="157"/>
      <c r="E29" s="157"/>
      <c r="F29" s="157"/>
      <c r="U29" s="17"/>
      <c r="V29" s="17"/>
      <c r="W29" s="17"/>
      <c r="X29" s="17"/>
      <c r="Y29" s="17"/>
      <c r="Z29" s="17"/>
    </row>
    <row r="30" spans="1:26" x14ac:dyDescent="0.3">
      <c r="A30" s="157"/>
      <c r="C30" s="157"/>
      <c r="D30" s="157"/>
      <c r="E30" s="157"/>
      <c r="F30" s="157"/>
    </row>
    <row r="31" spans="1:26" x14ac:dyDescent="0.3">
      <c r="C31" s="157"/>
      <c r="D31" s="157"/>
      <c r="E31" s="157"/>
      <c r="F31" s="157"/>
      <c r="G31" s="157"/>
      <c r="H31" s="157"/>
      <c r="I31" s="157"/>
      <c r="J31" s="157"/>
      <c r="K31" s="157"/>
    </row>
    <row r="32" spans="1:26" x14ac:dyDescent="0.3">
      <c r="C32" s="157"/>
      <c r="D32" s="157"/>
      <c r="E32" s="157"/>
      <c r="F32" s="157"/>
      <c r="G32" s="157"/>
      <c r="H32" s="157"/>
      <c r="I32" s="157"/>
      <c r="J32" s="157"/>
      <c r="K32" s="157"/>
    </row>
    <row r="33" spans="3:11" x14ac:dyDescent="0.3">
      <c r="C33" s="157"/>
      <c r="D33" s="157"/>
      <c r="E33" s="157"/>
      <c r="F33" s="157"/>
      <c r="G33" s="157"/>
      <c r="H33" s="157"/>
      <c r="I33" s="157"/>
      <c r="J33" s="157"/>
      <c r="K33" s="157"/>
    </row>
    <row r="34" spans="3:11" x14ac:dyDescent="0.3">
      <c r="C34" s="157"/>
      <c r="D34" s="157"/>
      <c r="E34" s="157"/>
      <c r="F34" s="157"/>
      <c r="G34" s="157"/>
      <c r="H34" s="157"/>
      <c r="I34" s="157"/>
      <c r="J34" s="157"/>
      <c r="K34" s="157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2025-04-03T18:11:58Z</dcterms:modified>
</cp:coreProperties>
</file>