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C:\A\Jue\Armario\SoF\Characters\"/>
    </mc:Choice>
  </mc:AlternateContent>
  <xr:revisionPtr revIDLastSave="0" documentId="13_ncr:1_{99F33FA5-44D5-4E84-88C8-DA34F538B5E2}" xr6:coauthVersionLast="45" xr6:coauthVersionMax="45"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Spells" sheetId="25" r:id="rId3"/>
    <sheet name="Feats" sheetId="24" r:id="rId4"/>
    <sheet name="Martial" sheetId="6" r:id="rId5"/>
    <sheet name="Equipment" sheetId="19" r:id="rId6"/>
    <sheet name="Leadership" sheetId="22" r:id="rId7"/>
    <sheet name="XP Awards" sheetId="23" r:id="rId8"/>
  </sheets>
  <definedNames>
    <definedName name="_xlnm._FilterDatabase" localSheetId="6" hidden="1">Leadership!$A$1:$W$7</definedName>
    <definedName name="OLE_LINK1" localSheetId="3">Feats!$E$10</definedName>
    <definedName name="_xlnm.Print_Area" localSheetId="5">Equipment!#REF!</definedName>
    <definedName name="_xlnm.Print_Area" localSheetId="3">Feats!#REF!</definedName>
    <definedName name="_xlnm.Print_Area" localSheetId="4">Martial!#REF!</definedName>
    <definedName name="_xlnm.Print_Area" localSheetId="0">'Personal File'!$A$1:$H$80</definedName>
    <definedName name="_xlnm.Print_Area" localSheetId="1">Skills!$A$1:$I$25</definedName>
    <definedName name="_xlnm.Print_Area" localSheetId="2">Spells!$A$1:$I$20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6" i="4" l="1"/>
  <c r="C15" i="4"/>
  <c r="C14" i="4"/>
  <c r="C13" i="4"/>
  <c r="C12" i="4"/>
  <c r="C11" i="4"/>
  <c r="E4" i="4" l="1"/>
  <c r="H6" i="6" l="1"/>
  <c r="H5" i="6"/>
  <c r="H4" i="6"/>
  <c r="H3" i="6"/>
  <c r="B9" i="22" l="1"/>
  <c r="C9" i="4"/>
  <c r="C12" i="23"/>
  <c r="B16" i="23" s="1"/>
  <c r="B18" i="23" s="1"/>
  <c r="B20" i="23" s="1"/>
  <c r="C7" i="4"/>
  <c r="E15" i="4"/>
  <c r="E16" i="4" s="1"/>
  <c r="C8" i="4"/>
  <c r="B16" i="6"/>
  <c r="B14" i="19"/>
  <c r="D33" i="15"/>
  <c r="E33" i="15" s="1"/>
  <c r="G33" i="15" s="1"/>
  <c r="D22" i="15"/>
  <c r="E22" i="15" s="1"/>
  <c r="D21" i="15"/>
  <c r="E21" i="15" s="1"/>
  <c r="D35" i="15"/>
  <c r="E35" i="15" s="1"/>
  <c r="G35" i="15" s="1"/>
  <c r="D32" i="15"/>
  <c r="E32" i="15" s="1"/>
  <c r="G32" i="15" s="1"/>
  <c r="B29" i="19"/>
  <c r="D27" i="15"/>
  <c r="E27" i="15" s="1"/>
  <c r="G27" i="15" s="1"/>
  <c r="D37" i="15"/>
  <c r="E37" i="15" s="1"/>
  <c r="G37" i="15" s="1"/>
  <c r="D34" i="15"/>
  <c r="E34" i="15" s="1"/>
  <c r="G34" i="15" s="1"/>
  <c r="D36" i="15"/>
  <c r="E36" i="15" s="1"/>
  <c r="G36" i="15" s="1"/>
  <c r="D29" i="15"/>
  <c r="E29" i="15" s="1"/>
  <c r="G29" i="15" s="1"/>
  <c r="D16" i="15"/>
  <c r="E16" i="15" s="1"/>
  <c r="D38" i="15"/>
  <c r="E38" i="15" s="1"/>
  <c r="D25" i="15"/>
  <c r="E25" i="15" s="1"/>
  <c r="D31" i="15"/>
  <c r="E31" i="15" s="1"/>
  <c r="G31" i="15" s="1"/>
  <c r="D11" i="15"/>
  <c r="E11" i="15" s="1"/>
  <c r="D9" i="15"/>
  <c r="E9" i="15" s="1"/>
  <c r="D39" i="15"/>
  <c r="E39" i="15" s="1"/>
  <c r="G39" i="15" s="1"/>
  <c r="D30" i="15"/>
  <c r="E30" i="15" s="1"/>
  <c r="G30" i="15" s="1"/>
  <c r="D28" i="15"/>
  <c r="E28" i="15" s="1"/>
  <c r="G28" i="15" s="1"/>
  <c r="D26" i="15"/>
  <c r="E26" i="15" s="1"/>
  <c r="G26" i="15" s="1"/>
  <c r="D24" i="15"/>
  <c r="E24" i="15" s="1"/>
  <c r="G24" i="15" s="1"/>
  <c r="D23" i="15"/>
  <c r="E23" i="15" s="1"/>
  <c r="G23" i="15" s="1"/>
  <c r="D20" i="15"/>
  <c r="E20" i="15"/>
  <c r="G20" i="15" s="1"/>
  <c r="D19" i="15"/>
  <c r="E19" i="15"/>
  <c r="G19" i="15" s="1"/>
  <c r="D18" i="15"/>
  <c r="E18" i="15" s="1"/>
  <c r="G18" i="15" s="1"/>
  <c r="D17" i="15"/>
  <c r="E17" i="15" s="1"/>
  <c r="G17" i="15" s="1"/>
  <c r="D15" i="15"/>
  <c r="E15" i="15" s="1"/>
  <c r="G15" i="15" s="1"/>
  <c r="D14" i="15"/>
  <c r="E14" i="15" s="1"/>
  <c r="G14" i="15" s="1"/>
  <c r="D13" i="15"/>
  <c r="E13" i="15"/>
  <c r="G13" i="15" s="1"/>
  <c r="D12" i="15"/>
  <c r="E12" i="15" s="1"/>
  <c r="G12" i="15" s="1"/>
  <c r="D10" i="15"/>
  <c r="E10" i="15" s="1"/>
  <c r="G10" i="15" s="1"/>
  <c r="D8" i="15"/>
  <c r="E8" i="15" s="1"/>
  <c r="G8" i="15" s="1"/>
  <c r="D7" i="15"/>
  <c r="E7" i="15" s="1"/>
  <c r="G7" i="15" s="1"/>
  <c r="D6" i="15"/>
  <c r="E6" i="15" s="1"/>
  <c r="G6" i="15" s="1"/>
  <c r="D5" i="15"/>
  <c r="E5" i="15" s="1"/>
  <c r="G5" i="15" s="1"/>
  <c r="D4" i="15"/>
  <c r="E4" i="15" s="1"/>
  <c r="G4" i="15" s="1"/>
  <c r="D3" i="15"/>
  <c r="E3" i="15" s="1"/>
  <c r="G3" i="15" s="1"/>
  <c r="E1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2" authorId="0" shapeId="0" xr:uid="{00000000-0006-0000-0000-000001000000}">
      <text>
        <r>
          <rPr>
            <sz val="12"/>
            <color indexed="81"/>
            <rFont val="Times New Roman"/>
            <family val="1"/>
          </rPr>
          <t>Outsider (diabolical lineage)
ECL +1</t>
        </r>
      </text>
    </comment>
    <comment ref="E7" authorId="0" shapeId="0" xr:uid="{00000000-0006-0000-0000-000002000000}">
      <text>
        <r>
          <rPr>
            <sz val="12"/>
            <color indexed="81"/>
            <rFont val="Times New Roman"/>
            <family val="1"/>
          </rPr>
          <t>+6/+1</t>
        </r>
      </text>
    </comment>
    <comment ref="B9" authorId="0" shapeId="0" xr:uid="{00000000-0006-0000-0000-000003000000}">
      <text>
        <r>
          <rPr>
            <sz val="12"/>
            <color indexed="81"/>
            <rFont val="Times New Roman"/>
            <family val="1"/>
          </rPr>
          <t>Dancer +3
Iron Will +2</t>
        </r>
      </text>
    </comment>
    <comment ref="C10" authorId="0" shapeId="0" xr:uid="{00000000-0006-0000-0000-000004000000}">
      <text>
        <r>
          <rPr>
            <sz val="12"/>
            <color indexed="81"/>
            <rFont val="Times New Roman"/>
            <family val="1"/>
          </rPr>
          <t>Next level at 55,000 XPs</t>
        </r>
      </text>
    </comment>
    <comment ref="E11" authorId="0" shapeId="0" xr:uid="{00000000-0006-0000-0000-000005000000}">
      <text>
        <r>
          <rPr>
            <sz val="12"/>
            <color indexed="81"/>
            <rFont val="Times New Roman"/>
            <family val="1"/>
          </rPr>
          <t>See PHB 162</t>
        </r>
      </text>
    </comment>
    <comment ref="E13" authorId="0" shapeId="0" xr:uid="{00000000-0006-0000-0000-000006000000}">
      <text>
        <r>
          <rPr>
            <sz val="12"/>
            <color indexed="81"/>
            <rFont val="Times New Roman"/>
            <family val="1"/>
          </rPr>
          <t>[(9 * 6 Dancer) * 75%] + (9 * 2 Con)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00000000-0006-0000-0100-000001000000}">
      <text>
        <r>
          <rPr>
            <sz val="12"/>
            <color indexed="81"/>
            <rFont val="Times New Roman"/>
            <family val="1"/>
          </rPr>
          <t>Silver Palm +2</t>
        </r>
      </text>
    </comment>
    <comment ref="F5" authorId="0" shapeId="0" xr:uid="{00000000-0006-0000-0100-000002000000}">
      <text>
        <r>
          <rPr>
            <sz val="12"/>
            <color indexed="81"/>
            <rFont val="Times New Roman"/>
            <family val="1"/>
          </rPr>
          <t>Tiefling +2
Silver Palm +2</t>
        </r>
      </text>
    </comment>
    <comment ref="F18" authorId="0" shapeId="0" xr:uid="{00000000-0006-0000-0100-000003000000}">
      <text>
        <r>
          <rPr>
            <sz val="12"/>
            <color indexed="81"/>
            <rFont val="Times New Roman"/>
            <family val="1"/>
          </rPr>
          <t>Tiefling ability</t>
        </r>
      </text>
    </comment>
    <comment ref="F26" authorId="0" shapeId="0" xr:uid="{00000000-0006-0000-0100-000004000000}">
      <text>
        <r>
          <rPr>
            <sz val="12"/>
            <color indexed="81"/>
            <rFont val="Times New Roman"/>
            <family val="1"/>
          </rPr>
          <t>Skill focus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4" authorId="0" shapeId="0" xr:uid="{00000000-0006-0000-0200-000001000000}">
      <text>
        <r>
          <rPr>
            <sz val="12"/>
            <color indexed="81"/>
            <rFont val="Times New Roman"/>
            <family val="1"/>
          </rPr>
          <t>Wool or fur</t>
        </r>
      </text>
    </comment>
    <comment ref="D6" authorId="0" shapeId="0" xr:uid="{00000000-0006-0000-0200-000002000000}">
      <text>
        <r>
          <rPr>
            <sz val="12"/>
            <color indexed="81"/>
            <rFont val="Times New Roman"/>
            <family val="1"/>
          </rPr>
          <t>Wool or wax</t>
        </r>
      </text>
    </comment>
    <comment ref="D12" authorId="0" shapeId="0" xr:uid="{00000000-0006-0000-0200-000003000000}">
      <text>
        <r>
          <rPr>
            <sz val="12"/>
            <color indexed="81"/>
            <rFont val="Times New Roman"/>
            <family val="1"/>
          </rPr>
          <t>Cured leather</t>
        </r>
      </text>
    </comment>
    <comment ref="D13" authorId="0" shapeId="0" xr:uid="{00000000-0006-0000-0200-000004000000}">
      <text>
        <r>
          <rPr>
            <sz val="12"/>
            <color indexed="81"/>
            <rFont val="Times New Roman"/>
            <family val="1"/>
          </rPr>
          <t>Bull-shit or bull-hair</t>
        </r>
      </text>
    </comment>
    <comment ref="D16" authorId="0" shapeId="0" xr:uid="{00000000-0006-0000-0200-000005000000}">
      <text>
        <r>
          <rPr>
            <sz val="12"/>
            <color indexed="81"/>
            <rFont val="Times New Roman"/>
            <family val="1"/>
          </rPr>
          <t>Incense or crystal rod with phosphorescent powder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E2" authorId="0" shapeId="0" xr:uid="{00000000-0006-0000-0300-000001000000}">
      <text>
        <r>
          <rPr>
            <b/>
            <sz val="12"/>
            <color indexed="81"/>
            <rFont val="Times New Roman"/>
            <family val="1"/>
          </rPr>
          <t xml:space="preserve">Benefit:  </t>
        </r>
        <r>
          <rPr>
            <sz val="12"/>
            <color indexed="81"/>
            <rFont val="Times New Roman"/>
            <family val="1"/>
          </rPr>
          <t>Your maneuverability class while flying improves by one grade.
Races of Faerûn 165</t>
        </r>
      </text>
    </comment>
    <comment ref="G2" authorId="0" shapeId="0" xr:uid="{00000000-0006-0000-0300-000002000000}">
      <text>
        <r>
          <rPr>
            <sz val="12"/>
            <color indexed="81"/>
            <rFont val="Times New Roman"/>
            <family val="1"/>
          </rPr>
          <t xml:space="preserve">Others have an inexplicable urge to believe your every word.
</t>
        </r>
        <r>
          <rPr>
            <b/>
            <sz val="12"/>
            <color indexed="81"/>
            <rFont val="Times New Roman"/>
            <family val="1"/>
          </rPr>
          <t xml:space="preserve">Prerequisite:  </t>
        </r>
        <r>
          <rPr>
            <sz val="12"/>
            <color indexed="81"/>
            <rFont val="Times New Roman"/>
            <family val="1"/>
          </rPr>
          <t xml:space="preserve">Persuasive, Trustworthy
</t>
        </r>
        <r>
          <rPr>
            <b/>
            <sz val="12"/>
            <color indexed="81"/>
            <rFont val="Times New Roman"/>
            <family val="1"/>
          </rPr>
          <t xml:space="preserve">Benefit:  </t>
        </r>
        <r>
          <rPr>
            <sz val="12"/>
            <color indexed="81"/>
            <rFont val="Times New Roman"/>
            <family val="1"/>
          </rPr>
          <t>You get a +2 bonus on Diplomacy checks and add +2 to the save DCs of all your mind-affecting, language-dependent spells.
Song &amp; Silence 38</t>
        </r>
      </text>
    </comment>
    <comment ref="E3" authorId="0" shapeId="0" xr:uid="{00000000-0006-0000-0300-000003000000}">
      <text>
        <r>
          <rPr>
            <sz val="12"/>
            <color indexed="81"/>
            <rFont val="Times New Roman"/>
            <family val="1"/>
          </rPr>
          <t xml:space="preserve">You have a stronger will than normal.
</t>
        </r>
        <r>
          <rPr>
            <b/>
            <sz val="12"/>
            <color indexed="81"/>
            <rFont val="Times New Roman"/>
            <family val="1"/>
          </rPr>
          <t xml:space="preserve">Benefit:  </t>
        </r>
        <r>
          <rPr>
            <sz val="12"/>
            <color indexed="81"/>
            <rFont val="Times New Roman"/>
            <family val="1"/>
          </rPr>
          <t>You get a +2 bonus on all Will saving throws.</t>
        </r>
      </text>
    </comment>
    <comment ref="E4" authorId="0" shapeId="0" xr:uid="{00000000-0006-0000-0300-000004000000}">
      <text>
        <r>
          <rPr>
            <sz val="12"/>
            <rFont val="Times New Roman"/>
            <family val="1"/>
          </rPr>
          <t xml:space="preserve">You have sprouted wings appropriate to your heritage, revealing the power of your supernatural bloodline.
</t>
        </r>
        <r>
          <rPr>
            <b/>
            <sz val="12"/>
            <color indexed="81"/>
            <rFont val="Times New Roman"/>
            <family val="1"/>
          </rPr>
          <t xml:space="preserve">Prerequisites:  </t>
        </r>
        <r>
          <rPr>
            <sz val="12"/>
            <rFont val="Times New Roman"/>
            <family val="1"/>
          </rPr>
          <t xml:space="preserve">Aasimar or tiefling, base saves +2, Celestial or Fiendish bloodline.
</t>
        </r>
        <r>
          <rPr>
            <b/>
            <sz val="12"/>
            <color indexed="81"/>
            <rFont val="Times New Roman"/>
            <family val="1"/>
          </rPr>
          <t xml:space="preserve">Benefit:  </t>
        </r>
        <r>
          <rPr>
            <sz val="12"/>
            <rFont val="Times New Roman"/>
            <family val="1"/>
          </rPr>
          <t>You gain wings (feathered if an aasimar, batlike if a tiefling), allowing you to fly at your land speed (average maneuverability).  A medium or heavy load that would reduce your land speed reduces your fly speed a proportionate amount.
Races of Faerûn 167</t>
        </r>
      </text>
    </comment>
    <comment ref="E5" authorId="0" shapeId="0" xr:uid="{00000000-0006-0000-0300-000005000000}">
      <text>
        <r>
          <rPr>
            <sz val="12"/>
            <rFont val="Times New Roman"/>
            <family val="1"/>
          </rPr>
          <t xml:space="preserve">Your culture is based on haggling and the art of the deal.
</t>
        </r>
        <r>
          <rPr>
            <b/>
            <sz val="12"/>
            <color indexed="81"/>
            <rFont val="Times New Roman"/>
            <family val="1"/>
          </rPr>
          <t xml:space="preserve">Regions:  </t>
        </r>
        <r>
          <rPr>
            <sz val="12"/>
            <rFont val="Times New Roman"/>
            <family val="1"/>
          </rPr>
          <t xml:space="preserve">Amn, Dragon Coast, Great Dale, Impiltur, Moonsea, Sembia, the Shaar, Thesk, Vilhon Reach, gold dwarf, gray dwarf.
</t>
        </r>
        <r>
          <rPr>
            <b/>
            <sz val="12"/>
            <color indexed="81"/>
            <rFont val="Times New Roman"/>
            <family val="1"/>
          </rPr>
          <t xml:space="preserve">Benefit:  </t>
        </r>
        <r>
          <rPr>
            <sz val="12"/>
            <rFont val="Times New Roman"/>
            <family val="1"/>
          </rPr>
          <t>You get a +2 bonus on all Appraise and Bluff checks.
FRCS 37</t>
        </r>
      </text>
    </comment>
    <comment ref="E6" authorId="0" shapeId="0" xr:uid="{00000000-0006-0000-0300-000006000000}">
      <text>
        <r>
          <rPr>
            <sz val="12"/>
            <rFont val="Times New Roman"/>
            <family val="1"/>
          </rPr>
          <t xml:space="preserve">Choose a skill, such as Move Silently. You have a special knack with that skill.
</t>
        </r>
        <r>
          <rPr>
            <b/>
            <sz val="12"/>
            <color indexed="81"/>
            <rFont val="Times New Roman"/>
            <family val="1"/>
          </rPr>
          <t xml:space="preserve">Benefit:  </t>
        </r>
        <r>
          <rPr>
            <sz val="12"/>
            <rFont val="Times New Roman"/>
            <family val="1"/>
          </rPr>
          <t xml:space="preserve">You get a +3 bonus on all checks involving that skill.
</t>
        </r>
        <r>
          <rPr>
            <b/>
            <sz val="12"/>
            <color indexed="81"/>
            <rFont val="Times New Roman"/>
            <family val="1"/>
          </rPr>
          <t xml:space="preserve">Special:  </t>
        </r>
        <r>
          <rPr>
            <sz val="12"/>
            <rFont val="Times New Roman"/>
            <family val="1"/>
          </rPr>
          <t>You can gain this feat multiple times. Its effects do not stack. Each time you take the feat, it applies to a new skill.
PHB 100</t>
        </r>
      </text>
    </comment>
    <comment ref="G6" authorId="0" shapeId="0" xr:uid="{00000000-0006-0000-0300-000007000000}">
      <text>
        <r>
          <rPr>
            <sz val="12"/>
            <rFont val="Times New Roman"/>
            <family val="1"/>
          </rPr>
          <t xml:space="preserve">You are accustomed to the rolling motion on board a ship and can use this motion to your advantage.
</t>
        </r>
        <r>
          <rPr>
            <b/>
            <sz val="12"/>
            <color indexed="81"/>
            <rFont val="Times New Roman"/>
            <family val="1"/>
          </rPr>
          <t xml:space="preserve">Benefit:  </t>
        </r>
        <r>
          <rPr>
            <sz val="12"/>
            <rFont val="Times New Roman"/>
            <family val="1"/>
          </rPr>
          <t>As long as you are aboard a ship, you get a +2 bonus on Balance and Tumble checks, and a +1 bonus on initiative checks.
Stormwrack 93</t>
        </r>
      </text>
    </comment>
    <comment ref="G10" authorId="0" shapeId="0" xr:uid="{00000000-0006-0000-0300-000008000000}">
      <text>
        <r>
          <rPr>
            <sz val="12"/>
            <color indexed="81"/>
            <rFont val="Times New Roman"/>
            <family val="1"/>
          </rPr>
          <t xml:space="preserve">You can rely on your rapid reflexes and nimble fingers instead of your intellect when searching a room or when disabling a trap.
</t>
        </r>
        <r>
          <rPr>
            <b/>
            <sz val="12"/>
            <color indexed="81"/>
            <rFont val="Times New Roman"/>
            <family val="1"/>
          </rPr>
          <t xml:space="preserve">Benefit:  </t>
        </r>
        <r>
          <rPr>
            <sz val="12"/>
            <color indexed="81"/>
            <rFont val="Times New Roman"/>
            <family val="1"/>
          </rPr>
          <t>You add your Dexterity bonus (rather than your Intelligence bonus) on all Search and Disable Device checks.
In addition, you receive no penalty on these checks for darkness or blindness.
Complete Adventurer 112</t>
        </r>
      </text>
    </comment>
    <comment ref="E11" authorId="0" shapeId="0" xr:uid="{00000000-0006-0000-0300-000009000000}">
      <text>
        <r>
          <rPr>
            <sz val="12"/>
            <color indexed="81"/>
            <rFont val="Times New Roman"/>
            <family val="1"/>
          </rPr>
          <t xml:space="preserve">You are capable of amazing feats of stamina.
</t>
        </r>
        <r>
          <rPr>
            <b/>
            <sz val="12"/>
            <color indexed="81"/>
            <rFont val="Times New Roman"/>
            <family val="1"/>
          </rPr>
          <t xml:space="preserve">Benefit:  </t>
        </r>
        <r>
          <rPr>
            <sz val="12"/>
            <color indexed="81"/>
            <rFont val="Times New Roman"/>
            <family val="1"/>
          </rPr>
          <t xml:space="preserve">You gain a +4 bonus on the following checks and saves:  Swim checks made to resist nonlethal damage (see page 84), Constitution checks made to continue running (see page 144), Constitution checks made to avoid nonlethal damage from a forced march (see page 164), Constitution checks made to hold your breath (see page 84), Constitution checks made to avoid nonlethal damage from starvation or thirst (see page 304 of the Dungeon Master’s Guide), Fortitude saves made to avoid nonlethal damage from hot or cold environments (see pages 302 and 303 of the Dungeon Master’s Guide), and Fortitude saves made to resist damage from suffocation (see page 304 of the Dungeon Master’s Guide). Also, you may sleep in light or medium armor without becoming fatigued.
</t>
        </r>
        <r>
          <rPr>
            <b/>
            <sz val="12"/>
            <color indexed="81"/>
            <rFont val="Times New Roman"/>
            <family val="1"/>
          </rPr>
          <t xml:space="preserve">Normal:  </t>
        </r>
        <r>
          <rPr>
            <sz val="12"/>
            <color indexed="81"/>
            <rFont val="Times New Roman"/>
            <family val="1"/>
          </rPr>
          <t xml:space="preserve">A character without this feat who sleeps in medium or heavier armor is automatically fatigued the next day.
</t>
        </r>
        <r>
          <rPr>
            <b/>
            <sz val="12"/>
            <color indexed="81"/>
            <rFont val="Times New Roman"/>
            <family val="1"/>
          </rPr>
          <t xml:space="preserve">Special:  </t>
        </r>
        <r>
          <rPr>
            <sz val="12"/>
            <color indexed="81"/>
            <rFont val="Times New Roman"/>
            <family val="1"/>
          </rPr>
          <t>A ranger automatically gains Endurance as a bonus feat at 3rd level (see page 48). He need not select it.
PHB 93 - 94</t>
        </r>
      </text>
    </comment>
    <comment ref="E12" authorId="0" shapeId="0" xr:uid="{00000000-0006-0000-0300-00000A000000}">
      <text>
        <r>
          <rPr>
            <sz val="12"/>
            <color indexed="81"/>
            <rFont val="Times New Roman"/>
            <family val="1"/>
          </rPr>
          <t xml:space="preserve">You attract a more powerful cohort than you normally would.
</t>
        </r>
        <r>
          <rPr>
            <b/>
            <sz val="12"/>
            <color indexed="81"/>
            <rFont val="Times New Roman"/>
            <family val="1"/>
          </rPr>
          <t xml:space="preserve">Prerequisites:  </t>
        </r>
        <r>
          <rPr>
            <sz val="12"/>
            <color indexed="81"/>
            <rFont val="Times New Roman"/>
            <family val="1"/>
          </rPr>
          <t xml:space="preserve">Cha 13, Leadership.
</t>
        </r>
        <r>
          <rPr>
            <b/>
            <sz val="12"/>
            <color indexed="81"/>
            <rFont val="Times New Roman"/>
            <family val="1"/>
          </rPr>
          <t xml:space="preserve">Benefit:  </t>
        </r>
        <r>
          <rPr>
            <sz val="12"/>
            <color indexed="81"/>
            <rFont val="Times New Roman"/>
            <family val="1"/>
          </rPr>
          <t xml:space="preserve">The maximum level of the cohort you gain from the Leadership feat (see page 106 of the Dungeon Master’s Guide) is one lower than your character level.
</t>
        </r>
        <r>
          <rPr>
            <b/>
            <sz val="12"/>
            <color indexed="81"/>
            <rFont val="Times New Roman"/>
            <family val="1"/>
          </rPr>
          <t xml:space="preserve">Normal:  </t>
        </r>
        <r>
          <rPr>
            <sz val="12"/>
            <color indexed="81"/>
            <rFont val="Times New Roman"/>
            <family val="1"/>
          </rPr>
          <t>Without this feat, a cohort’s maximum level is two levels below the associated PC’s level.
Heroes of Battle 98</t>
        </r>
      </text>
    </comment>
    <comment ref="E13" authorId="0" shapeId="0" xr:uid="{00000000-0006-0000-0300-00000B000000}">
      <text>
        <r>
          <rPr>
            <sz val="12"/>
            <color indexed="81"/>
            <rFont val="Times New Roman"/>
            <family val="1"/>
          </rPr>
          <t xml:space="preserve">You can react more quickly than normal in a fight.
</t>
        </r>
        <r>
          <rPr>
            <b/>
            <sz val="12"/>
            <color indexed="81"/>
            <rFont val="Times New Roman"/>
            <family val="1"/>
          </rPr>
          <t xml:space="preserve">Benefit:  </t>
        </r>
        <r>
          <rPr>
            <sz val="12"/>
            <color indexed="81"/>
            <rFont val="Times New Roman"/>
            <family val="1"/>
          </rPr>
          <t xml:space="preserve">You get a +4 bonus on initiative checks.
</t>
        </r>
        <r>
          <rPr>
            <b/>
            <sz val="12"/>
            <color indexed="81"/>
            <rFont val="Times New Roman"/>
            <family val="1"/>
          </rPr>
          <t xml:space="preserve">Special:  </t>
        </r>
        <r>
          <rPr>
            <sz val="12"/>
            <color indexed="81"/>
            <rFont val="Times New Roman"/>
            <family val="1"/>
          </rPr>
          <t>A fighter may select Improved Initiative as one of his
fighter bonus feats (see page 38).
PHB 96</t>
        </r>
      </text>
    </comment>
    <comment ref="E14" authorId="0" shapeId="0" xr:uid="{00000000-0006-0000-0300-00000C000000}">
      <text>
        <r>
          <rPr>
            <sz val="12"/>
            <color indexed="81"/>
            <rFont val="Times New Roman"/>
            <family val="1"/>
          </rPr>
          <t>Stronghold Builder’s Guide 10</t>
        </r>
      </text>
    </comment>
    <comment ref="E15" authorId="0" shapeId="0" xr:uid="{00000000-0006-0000-0300-00000D000000}">
      <text>
        <r>
          <rPr>
            <sz val="12"/>
            <color indexed="81"/>
            <rFont val="Times New Roman"/>
            <family val="1"/>
          </rPr>
          <t xml:space="preserve">A character with this feat is the sort of individual others want to follow, and he or she has done some work attempting to recruit cohorts and followers.
</t>
        </r>
        <r>
          <rPr>
            <b/>
            <sz val="12"/>
            <color indexed="81"/>
            <rFont val="Times New Roman"/>
            <family val="1"/>
          </rPr>
          <t xml:space="preserve">Prerequisites:  </t>
        </r>
        <r>
          <rPr>
            <sz val="12"/>
            <color indexed="81"/>
            <rFont val="Times New Roman"/>
            <family val="1"/>
          </rPr>
          <t xml:space="preserve">A character must be at least 6th level to take this feat.
</t>
        </r>
        <r>
          <rPr>
            <b/>
            <sz val="12"/>
            <color indexed="81"/>
            <rFont val="Times New Roman"/>
            <family val="1"/>
          </rPr>
          <t xml:space="preserve">Benefits:  </t>
        </r>
        <r>
          <rPr>
            <sz val="12"/>
            <color indexed="81"/>
            <rFont val="Times New Roman"/>
            <family val="1"/>
          </rPr>
          <t>Having this feat enables the character to attract loyal companions and devoted followers, subordinates who assist her.
DMG 106</t>
        </r>
      </text>
    </comment>
    <comment ref="E16" authorId="0" shapeId="0" xr:uid="{00000000-0006-0000-0300-00000E000000}">
      <text>
        <r>
          <rPr>
            <sz val="12"/>
            <color indexed="81"/>
            <rFont val="Times New Roman"/>
            <family val="1"/>
          </rPr>
          <t xml:space="preserve">Choose a type of martial weapon, such as a longbow (see Table 7–5: Weapons, page 116, for a list of martial weapons).  You understand how to use that type of martial weapon in combat.
Use this feat to expand the list of weapons with which you are proficient beyond the basic list in your class description.
</t>
        </r>
        <r>
          <rPr>
            <b/>
            <sz val="12"/>
            <color indexed="81"/>
            <rFont val="Times New Roman"/>
            <family val="1"/>
          </rPr>
          <t xml:space="preserve">Benefit:  </t>
        </r>
        <r>
          <rPr>
            <sz val="12"/>
            <color indexed="81"/>
            <rFont val="Times New Roman"/>
            <family val="1"/>
          </rPr>
          <t xml:space="preserve">You make attack rolls with the selected weapon normally.
</t>
        </r>
        <r>
          <rPr>
            <b/>
            <sz val="12"/>
            <color indexed="81"/>
            <rFont val="Times New Roman"/>
            <family val="1"/>
          </rPr>
          <t xml:space="preserve">Normal:  </t>
        </r>
        <r>
          <rPr>
            <sz val="12"/>
            <color indexed="81"/>
            <rFont val="Times New Roman"/>
            <family val="1"/>
          </rPr>
          <t xml:space="preserve">When using a weapon with which you are not proficient, you take a –4 penalty on attack rolls.
</t>
        </r>
        <r>
          <rPr>
            <b/>
            <sz val="12"/>
            <color indexed="81"/>
            <rFont val="Times New Roman"/>
            <family val="1"/>
          </rPr>
          <t xml:space="preserve">Special:  </t>
        </r>
        <r>
          <rPr>
            <sz val="12"/>
            <color indexed="81"/>
            <rFont val="Times New Roman"/>
            <family val="1"/>
          </rPr>
          <t>Barbarians, fighters, paladins, and rangers are proficient with all martial weapons.  They need not select this feat.
You can gain Martial Weapon Proficiency multiple times.  Each time you take the feat, it applies to a new type of weapon.
A cleric who chooses the War domain automatically gains the Martial Weapon Proficiency feat related to his deity’s favored weapon as a bonus feat, if the weapon is a martial one.  He need not select it.
A sorcerer or wizard who casts the spell Tenser’s transformation on himself or herself gains proficiency with all martial weapons for the duration of the spell.
PHB 97</t>
        </r>
      </text>
    </comment>
    <comment ref="E17" authorId="0" shapeId="0" xr:uid="{00000000-0006-0000-0300-00000F000000}">
      <text>
        <r>
          <rPr>
            <sz val="12"/>
            <color indexed="81"/>
            <rFont val="Times New Roman"/>
            <family val="1"/>
          </rPr>
          <t xml:space="preserve">Your rapport with one of your contacts is stronger than your relationship with the rest.
</t>
        </r>
        <r>
          <rPr>
            <b/>
            <sz val="12"/>
            <color indexed="81"/>
            <rFont val="Times New Roman"/>
            <family val="1"/>
          </rPr>
          <t xml:space="preserve">Prerequisite:  </t>
        </r>
        <r>
          <rPr>
            <sz val="12"/>
            <color indexed="81"/>
            <rFont val="Times New Roman"/>
            <family val="1"/>
          </rPr>
          <t xml:space="preserve">Favored.
</t>
        </r>
        <r>
          <rPr>
            <b/>
            <sz val="12"/>
            <color indexed="81"/>
            <rFont val="Times New Roman"/>
            <family val="1"/>
          </rPr>
          <t xml:space="preserve">Benefit:  </t>
        </r>
        <r>
          <rPr>
            <sz val="12"/>
            <color indexed="81"/>
            <rFont val="Times New Roman"/>
            <family val="1"/>
          </rPr>
          <t>When you gain this feat, select one of your existing contacts to be named your primary contact.  Choose one skill associated with the organization to which your contact belongs. You gain 1 bonus rank in that skill (even if doing so would put you above your normal maximum ranks for that skill). In addition, you can double the frequency with which you can call upon your primary contact for no-charge favors.  For example, if your primary contact normally provides its no-charge favor once per month, you can now call upon that favor twice per month.
Cityscape 61</t>
        </r>
      </text>
    </comment>
    <comment ref="E19" authorId="0" shapeId="0" xr:uid="{00000000-0006-0000-0300-000010000000}">
      <text>
        <r>
          <rPr>
            <sz val="12"/>
            <color indexed="81"/>
            <rFont val="Times New Roman"/>
            <family val="1"/>
          </rPr>
          <t xml:space="preserve">You are especially skilled at using weapons that can benefit as much from Dexterity as from Strength.
</t>
        </r>
        <r>
          <rPr>
            <b/>
            <sz val="12"/>
            <color indexed="81"/>
            <rFont val="Times New Roman"/>
            <family val="1"/>
          </rPr>
          <t xml:space="preserve">Prerequisite:  </t>
        </r>
        <r>
          <rPr>
            <sz val="12"/>
            <color indexed="81"/>
            <rFont val="Times New Roman"/>
            <family val="1"/>
          </rPr>
          <t xml:space="preserve">Base attack bonus +1.
</t>
        </r>
        <r>
          <rPr>
            <b/>
            <sz val="12"/>
            <color indexed="81"/>
            <rFont val="Times New Roman"/>
            <family val="1"/>
          </rPr>
          <t xml:space="preserve">Benefit:  </t>
        </r>
        <r>
          <rPr>
            <sz val="12"/>
            <color indexed="81"/>
            <rFont val="Times New Roman"/>
            <family val="1"/>
          </rPr>
          <t xml:space="preserve">With a light weapon, rapier, whip, or spiked chain made for a creature of your size category, you may use your Dexterity modifier instead of your Strength modifier on attack rolls.  If you carry a shield, its armor check penalty applies to your attack rolls.
</t>
        </r>
        <r>
          <rPr>
            <b/>
            <sz val="12"/>
            <color indexed="81"/>
            <rFont val="Times New Roman"/>
            <family val="1"/>
          </rPr>
          <t xml:space="preserve">Special:  </t>
        </r>
        <r>
          <rPr>
            <sz val="12"/>
            <color indexed="81"/>
            <rFont val="Times New Roman"/>
            <family val="1"/>
          </rPr>
          <t>A fighter may select Weapon Finesse as one of his fighter bonus feats (see page 38).
Natural weapons are always considered light weapons.
PHB 102</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H3" authorId="0" shapeId="0" xr:uid="{00000000-0006-0000-0400-000001000000}">
      <text>
        <r>
          <rPr>
            <sz val="12"/>
            <color indexed="81"/>
            <rFont val="Times New Roman"/>
            <family val="1"/>
          </rPr>
          <t>Includes Weapon Finesse +2</t>
        </r>
      </text>
    </comment>
    <comment ref="H4" authorId="0" shapeId="0" xr:uid="{00000000-0006-0000-0400-000002000000}">
      <text>
        <r>
          <rPr>
            <sz val="12"/>
            <color indexed="81"/>
            <rFont val="Times New Roman"/>
            <family val="1"/>
          </rPr>
          <t>Includes Weapon Finesse +2</t>
        </r>
      </text>
    </comment>
    <comment ref="H5" authorId="0" shapeId="0" xr:uid="{00000000-0006-0000-0400-000003000000}">
      <text>
        <r>
          <rPr>
            <sz val="12"/>
            <color indexed="81"/>
            <rFont val="Times New Roman"/>
            <family val="1"/>
          </rPr>
          <t>Includes Weapon Finesse +2</t>
        </r>
      </text>
    </comment>
    <comment ref="D12" authorId="0" shapeId="0" xr:uid="{00000000-0006-0000-0400-00000400000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<sst xmlns="http://schemas.openxmlformats.org/spreadsheetml/2006/main" count="517" uniqueCount="361">
  <si>
    <t>Race:</t>
  </si>
  <si>
    <t>Sex:</t>
  </si>
  <si>
    <t>Height:</t>
  </si>
  <si>
    <t>Weight:</t>
  </si>
  <si>
    <t>Strength:</t>
  </si>
  <si>
    <t>Dexterity:</t>
  </si>
  <si>
    <t>Skill</t>
  </si>
  <si>
    <t>Level</t>
  </si>
  <si>
    <t>Properties</t>
  </si>
  <si>
    <t>Melee Weapon</t>
  </si>
  <si>
    <t>Dmg</t>
  </si>
  <si>
    <t>Qty.</t>
  </si>
  <si>
    <t>Ranged Weapon</t>
  </si>
  <si>
    <t>Dmg.</t>
  </si>
  <si>
    <t>Rng.</t>
  </si>
  <si>
    <t>Weight on Hand (this page):</t>
  </si>
  <si>
    <t>Gold:</t>
  </si>
  <si>
    <t>XP:</t>
  </si>
  <si>
    <t>Skills</t>
  </si>
  <si>
    <t>Charisma:</t>
  </si>
  <si>
    <t>Constitution:</t>
  </si>
  <si>
    <t>Intelligence:</t>
  </si>
  <si>
    <t>Hit Points:</t>
  </si>
  <si>
    <t>Wisdom:</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</si>
  <si>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</si>
  <si>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</si>
  <si>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</si>
  <si>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</si>
  <si>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</si>
  <si>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</si>
  <si>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</si>
  <si>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</si>
  <si>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</si>
  <si>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</si>
  <si>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</si>
  <si>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</si>
  <si>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</si>
  <si>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</si>
  <si>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</si>
  <si>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</si>
  <si>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</si>
  <si>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</si>
  <si>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</si>
  <si>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</si>
  <si>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</si>
  <si>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</si>
  <si>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</si>
  <si>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</si>
  <si>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</si>
  <si>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</si>
  <si>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</si>
  <si>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</si>
  <si>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</si>
  <si>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</si>
  <si>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</si>
  <si>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</si>
  <si>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</si>
  <si>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</si>
  <si>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</si>
  <si>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</si>
  <si>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</si>
  <si>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</si>
  <si>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</si>
  <si>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</si>
  <si>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</si>
  <si>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</si>
  <si>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</si>
  <si>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</si>
  <si>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</si>
  <si>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</si>
  <si>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</si>
  <si>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</si>
  <si>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Modified AC:</t>
  </si>
  <si>
    <t>Current HP:</t>
  </si>
  <si>
    <t>Class:</t>
  </si>
  <si>
    <t>Level:</t>
  </si>
  <si>
    <t>Alignment:</t>
  </si>
  <si>
    <t>Handedness:</t>
  </si>
  <si>
    <t>Total</t>
  </si>
  <si>
    <t>Right</t>
  </si>
  <si>
    <t>Critical</t>
  </si>
  <si>
    <t>Range</t>
  </si>
  <si>
    <t>Fortitude</t>
  </si>
  <si>
    <t>Reflex</t>
  </si>
  <si>
    <t>Will</t>
  </si>
  <si>
    <t>Armor &amp; Shield</t>
  </si>
  <si>
    <t>Missiles</t>
  </si>
  <si>
    <t>Resistance</t>
  </si>
  <si>
    <t>Abjuration</t>
  </si>
  <si>
    <t>Touch</t>
  </si>
  <si>
    <t>1 minute</t>
  </si>
  <si>
    <t>+1 all saves</t>
  </si>
  <si>
    <t>Universal</t>
  </si>
  <si>
    <t>1 min/lvl</t>
  </si>
  <si>
    <t>Instant</t>
  </si>
  <si>
    <t>10 min/lvl</t>
  </si>
  <si>
    <t>Illusion</t>
  </si>
  <si>
    <t>1 round</t>
  </si>
  <si>
    <t>Conjuration</t>
  </si>
  <si>
    <t>1 rnd/lvl</t>
  </si>
  <si>
    <t>Evocation</t>
  </si>
  <si>
    <t>Lb. Capacity:</t>
  </si>
  <si>
    <t>Lb. Carried:</t>
  </si>
  <si>
    <t>Base Speed:</t>
  </si>
  <si>
    <t>Spell</t>
  </si>
  <si>
    <t>Cast?</t>
  </si>
  <si>
    <t>Languages</t>
  </si>
  <si>
    <t>School</t>
  </si>
  <si>
    <t>1 hour</t>
  </si>
  <si>
    <t>10’</t>
  </si>
  <si>
    <t>100’ + 10’/lvl</t>
  </si>
  <si>
    <t>Equipment Worn</t>
  </si>
  <si>
    <t>Item</t>
  </si>
  <si>
    <t>Mass</t>
  </si>
  <si>
    <t>Effects/</t>
  </si>
  <si>
    <t>Notes</t>
  </si>
  <si>
    <t>Equipment Carried</t>
  </si>
  <si>
    <t>Weight on Hand:</t>
  </si>
  <si>
    <t>Horse Encumbrance:</t>
  </si>
  <si>
    <t>Check</t>
  </si>
  <si>
    <t>Arcane</t>
  </si>
  <si>
    <t>Speed</t>
  </si>
  <si>
    <t>Age:</t>
  </si>
  <si>
    <t>Region:</t>
  </si>
  <si>
    <t>25’ + 2½’/lvl</t>
  </si>
  <si>
    <t>Transmut.</t>
  </si>
  <si>
    <t>1 day/lvl</t>
  </si>
  <si>
    <t>1d4+1 Str. bonus</t>
  </si>
  <si>
    <t>Endurance</t>
  </si>
  <si>
    <t>Daylight</t>
  </si>
  <si>
    <t>20-meter radius</t>
  </si>
  <si>
    <t>Dispel Magic</t>
  </si>
  <si>
    <t>special</t>
  </si>
  <si>
    <t>Bull’s Strength</t>
  </si>
  <si>
    <t>Knowledge:  Nature</t>
  </si>
  <si>
    <t>Knowledge:  Arcana</t>
  </si>
  <si>
    <t>400’ + 40’/lvl</t>
  </si>
  <si>
    <t>Sleight of Hand</t>
  </si>
  <si>
    <t>Survival</t>
  </si>
  <si>
    <t>Components</t>
  </si>
  <si>
    <t>Casting</t>
  </si>
  <si>
    <t>V S</t>
  </si>
  <si>
    <t>V S F</t>
  </si>
  <si>
    <t>V S M/DF</t>
  </si>
  <si>
    <t>V S M</t>
  </si>
  <si>
    <t>V</t>
  </si>
  <si>
    <t>1 SA</t>
  </si>
  <si>
    <t>Touch AC:</t>
  </si>
  <si>
    <t>Improved Initiative</t>
  </si>
  <si>
    <t>Character:</t>
  </si>
  <si>
    <t>Excellent</t>
  </si>
  <si>
    <t>Avoidance of redundancy</t>
  </si>
  <si>
    <t>Length of IC posts (ideal is ½ a page)</t>
  </si>
  <si>
    <t>Consistent use of past tense, third person</t>
  </si>
  <si>
    <t>Attention to spelling, punctuation &amp; grammar</t>
  </si>
  <si>
    <t>Overall organization and clarity</t>
  </si>
  <si>
    <t>Proper* representation of die rolls and PC limitations</t>
  </si>
  <si>
    <t>Convincing role-playing and creative storytelling</t>
  </si>
  <si>
    <t>Consistency with other characters’ actions or setting description</t>
  </si>
  <si>
    <t>Maximum award for this segment</t>
  </si>
  <si>
    <t xml:space="preserve"> Character award for this segment</t>
  </si>
  <si>
    <t>Previous XP Balance</t>
  </si>
  <si>
    <t>Current XP Balance</t>
  </si>
  <si>
    <t>Creative use of skills, feats, and other abilities</t>
  </si>
  <si>
    <t>Name</t>
  </si>
  <si>
    <t>Race</t>
  </si>
  <si>
    <t>Class (Level)</t>
  </si>
  <si>
    <t>Sex</t>
  </si>
  <si>
    <t>Align</t>
  </si>
  <si>
    <t>Born</t>
  </si>
  <si>
    <t>Region</t>
  </si>
  <si>
    <t>Mount</t>
  </si>
  <si>
    <t>Thing</t>
  </si>
  <si>
    <t>BAB</t>
  </si>
  <si>
    <t>AC</t>
  </si>
  <si>
    <t>HP</t>
  </si>
  <si>
    <t>Weapons</t>
  </si>
  <si>
    <t>Armor</t>
  </si>
  <si>
    <t>Leadership</t>
  </si>
  <si>
    <t>Punctuality of IC posts (Friday 17:00 PST/GMT-8)</t>
  </si>
  <si>
    <t>Missed Posts</t>
  </si>
  <si>
    <t>* Proper refers to staying within the parameters of the rules, stats and setting.</t>
  </si>
  <si>
    <t>%</t>
  </si>
  <si>
    <t>Darkvision 60'</t>
  </si>
  <si>
    <t>Attack Bonus:</t>
  </si>
  <si>
    <t>Deity:</t>
  </si>
  <si>
    <t>General Feats</t>
  </si>
  <si>
    <t>Urban Feats</t>
  </si>
  <si>
    <t>Dungeon Feats</t>
  </si>
  <si>
    <t>Wilderness Feats</t>
  </si>
  <si>
    <t>Class Features</t>
  </si>
  <si>
    <t>Racial Abilities</t>
  </si>
  <si>
    <t>Simple Weapons</t>
  </si>
  <si>
    <t>Atk</t>
  </si>
  <si>
    <t>Enchant.</t>
  </si>
  <si>
    <t>PHB 249</t>
  </si>
  <si>
    <t>PHB 223</t>
  </si>
  <si>
    <t>PHB 252</t>
  </si>
  <si>
    <t>PHB 275</t>
  </si>
  <si>
    <t>Proficiencies</t>
  </si>
  <si>
    <t>Improved Cohort</t>
  </si>
  <si>
    <t>Landlord</t>
  </si>
  <si>
    <t>Base 6</t>
  </si>
  <si>
    <t>Leadership Score:</t>
  </si>
  <si>
    <t>+6</t>
  </si>
  <si>
    <t>Extra XPs</t>
  </si>
  <si>
    <t>Aneksi</t>
  </si>
  <si>
    <t>Played by Nils Olaf de Reus</t>
  </si>
  <si>
    <t>Tiefling</t>
  </si>
  <si>
    <t>Turmish Dancer</t>
  </si>
  <si>
    <t>Turmish</t>
  </si>
  <si>
    <t>Neutral Evil</t>
  </si>
  <si>
    <t>Female</t>
  </si>
  <si>
    <t>188 lbs.</t>
  </si>
  <si>
    <t>30'</t>
  </si>
  <si>
    <t>Common, Mulhorandi</t>
  </si>
  <si>
    <t>Electrical Resistance 5</t>
  </si>
  <si>
    <t>Cold Resistance 5</t>
  </si>
  <si>
    <t>Fire Resistance 5</t>
  </si>
  <si>
    <t>Darkness 1/day as Sorcerer</t>
  </si>
  <si>
    <t>On Mount</t>
  </si>
  <si>
    <t>Perform:  (Dance)</t>
  </si>
  <si>
    <t>Profession:  (Cook)</t>
  </si>
  <si>
    <t>Speak Language (Sylvan)</t>
  </si>
  <si>
    <t>Weapon Finesse (Rapier)</t>
  </si>
  <si>
    <t>Iron Will</t>
  </si>
  <si>
    <t>Swirling Robes</t>
  </si>
  <si>
    <t>Deft Hands</t>
  </si>
  <si>
    <t>Craft:  (type)</t>
  </si>
  <si>
    <t>Spells Known</t>
  </si>
  <si>
    <t>Daze</t>
  </si>
  <si>
    <t>Flare</t>
  </si>
  <si>
    <t>Prestidigation</t>
  </si>
  <si>
    <t>Hypnotism</t>
  </si>
  <si>
    <t>Major Image</t>
  </si>
  <si>
    <t>3-m radius</t>
  </si>
  <si>
    <t>vs. humanoids w &lt;6 HD</t>
  </si>
  <si>
    <t>PHB 232</t>
  </si>
  <si>
    <t>4 human voices/lvl.</t>
  </si>
  <si>
    <t>Mage Armor</t>
  </si>
  <si>
    <t>Charm Person</t>
  </si>
  <si>
    <t>Feather Fall</t>
  </si>
  <si>
    <t>Hypnotic Pattern</t>
  </si>
  <si>
    <t>Cat’s Grace</t>
  </si>
  <si>
    <t>Charm Monster</t>
  </si>
  <si>
    <t>Sculpt Sound</t>
  </si>
  <si>
    <t>Ghost Sound</t>
  </si>
  <si>
    <t>Dancing Lights</t>
  </si>
  <si>
    <t>1 hr/lvl</t>
  </si>
  <si>
    <t>PHB 209</t>
  </si>
  <si>
    <t>Free</t>
  </si>
  <si>
    <t>PHB 229</t>
  </si>
  <si>
    <t>2d4 rnds.</t>
  </si>
  <si>
    <t>PHB 242</t>
  </si>
  <si>
    <t>+4 to Dex, PHB 208</t>
  </si>
  <si>
    <t>Set</t>
  </si>
  <si>
    <t>Light Armor</t>
  </si>
  <si>
    <t>Rapier</t>
  </si>
  <si>
    <t>Daily Spells</t>
  </si>
  <si>
    <t>Available</t>
  </si>
  <si>
    <r>
      <t>43</t>
    </r>
    <r>
      <rPr>
        <sz val="13"/>
        <rFont val="Times New Roman"/>
        <family val="1"/>
      </rPr>
      <t>/</t>
    </r>
    <r>
      <rPr>
        <sz val="13"/>
        <color indexed="52"/>
        <rFont val="Times New Roman"/>
        <family val="1"/>
      </rPr>
      <t>86</t>
    </r>
    <r>
      <rPr>
        <sz val="13"/>
        <rFont val="Times New Roman"/>
        <family val="1"/>
      </rPr>
      <t>/</t>
    </r>
    <r>
      <rPr>
        <sz val="13"/>
        <color indexed="10"/>
        <rFont val="Times New Roman"/>
        <family val="1"/>
      </rPr>
      <t>130</t>
    </r>
  </si>
  <si>
    <t>3</t>
  </si>
  <si>
    <t>Silver Palm</t>
  </si>
  <si>
    <t>5’2”</t>
  </si>
  <si>
    <t>Turmish, Sylvan*</t>
  </si>
  <si>
    <t>* Purchased as skill</t>
  </si>
  <si>
    <t>Dancer outfit (swirling robes)</t>
  </si>
  <si>
    <t>Cloak, rip-away</t>
  </si>
  <si>
    <t>Tattoo of Secret Cache I</t>
  </si>
  <si>
    <t>Ring of Sustenance</t>
  </si>
  <si>
    <t>MW Chain Shirt</t>
  </si>
  <si>
    <t>Cloak, Rip-away</t>
  </si>
  <si>
    <t>MW Rapier</t>
  </si>
  <si>
    <t>Dagger</t>
  </si>
  <si>
    <t>Spear</t>
  </si>
  <si>
    <t>Small Mirror</t>
  </si>
  <si>
    <t>Spell Component Pouch</t>
  </si>
  <si>
    <t>Money Pouch</t>
  </si>
  <si>
    <t>In Tattoo Cache</t>
  </si>
  <si>
    <t>Blade of the Stormdance</t>
  </si>
  <si>
    <t>Everlasting Rations</t>
  </si>
  <si>
    <t>Spell component pouch</t>
  </si>
  <si>
    <t>Courtier's outfit</t>
  </si>
  <si>
    <t>Courtier's outfit jewelry</t>
  </si>
  <si>
    <t>Light Crossbow</t>
  </si>
  <si>
    <t>50 bolts</t>
  </si>
  <si>
    <t>Leather armor</t>
  </si>
  <si>
    <t>Crowbar</t>
  </si>
  <si>
    <t>Handaxe</t>
  </si>
  <si>
    <t>Money pouch</t>
  </si>
  <si>
    <t>6 gems worth 50 gp each</t>
  </si>
  <si>
    <t>50 gp</t>
  </si>
  <si>
    <t>Riding Saddle</t>
  </si>
  <si>
    <t>Bit and Bridle</t>
  </si>
  <si>
    <t>Saddlebags</t>
  </si>
  <si>
    <t>Cloak, rip-away 6X</t>
  </si>
  <si>
    <t>Soap</t>
  </si>
  <si>
    <t>Tent</t>
  </si>
  <si>
    <t>Bedroll</t>
  </si>
  <si>
    <t>Winter blanket</t>
  </si>
  <si>
    <t>Waterskin</t>
  </si>
  <si>
    <t>Hempen rope</t>
  </si>
  <si>
    <t>Portable kitchen tools</t>
  </si>
  <si>
    <t>Flint &amp; Steel</t>
  </si>
  <si>
    <t>Dancer outfit (Swirling Robes) 2X</t>
  </si>
  <si>
    <t>1d4</t>
  </si>
  <si>
    <t>0</t>
  </si>
  <si>
    <t>19-20, x2</t>
  </si>
  <si>
    <t>Piercing</t>
  </si>
  <si>
    <t>18-20, x2</t>
  </si>
  <si>
    <t>1d6</t>
  </si>
  <si>
    <t>x3</t>
  </si>
  <si>
    <t>Dancer Outfit (Whirling Robes)</t>
  </si>
  <si>
    <t>lift, affect 1 lb or 1'</t>
  </si>
  <si>
    <t>Improved Flight</t>
  </si>
  <si>
    <t>1d8</t>
  </si>
  <si>
    <t>Lightning Surge, Shocking, Air Elemental Power</t>
  </si>
  <si>
    <t>Raulzig</t>
  </si>
  <si>
    <t>Loun</t>
  </si>
  <si>
    <t>Helge</t>
  </si>
  <si>
    <t>Duerli</t>
  </si>
  <si>
    <t>Hilde</t>
  </si>
  <si>
    <t>thrower of sharp, pointy things</t>
  </si>
  <si>
    <t>Point Blank Shot, Far Shot, Precise Shot</t>
  </si>
  <si>
    <t>Signature Spells/Feats</t>
  </si>
  <si>
    <t>F</t>
  </si>
  <si>
    <t>M</t>
  </si>
  <si>
    <t>Gnome</t>
  </si>
  <si>
    <t>Dwarf</t>
  </si>
  <si>
    <t>announcer, ringmaster, healer, preacher</t>
  </si>
  <si>
    <t>Halfling</t>
  </si>
  <si>
    <t>all things musical</t>
  </si>
  <si>
    <t>games and skullduggery</t>
  </si>
  <si>
    <t>Human</t>
  </si>
  <si>
    <t>Lightning Reflexes, Investigator, Dancer's Fitness +1, Profession - tavernwench</t>
  </si>
  <si>
    <t>Daggerdale</t>
  </si>
  <si>
    <t>Dragonspine</t>
  </si>
  <si>
    <t>Mistledale</t>
  </si>
  <si>
    <t>Sembia</t>
  </si>
  <si>
    <t>LG</t>
  </si>
  <si>
    <t>N</t>
  </si>
  <si>
    <t>CG</t>
  </si>
  <si>
    <t>NG</t>
  </si>
  <si>
    <t>Skill Focus:  Perform (Dance)</t>
  </si>
  <si>
    <t>horse</t>
  </si>
  <si>
    <t>Base 5</t>
  </si>
  <si>
    <t>Dancer’s Fitness +4</t>
  </si>
  <si>
    <t>Martial Weapon Proficiency:  Rapier</t>
  </si>
  <si>
    <t>Alluring</t>
  </si>
  <si>
    <t>Tacticle Trapsmith</t>
  </si>
  <si>
    <t>Sea Legs</t>
  </si>
  <si>
    <t>Outsider Wings (Reptilian)</t>
  </si>
  <si>
    <t>Cleric</t>
  </si>
  <si>
    <t>Bard</t>
  </si>
  <si>
    <t>Fighter</t>
  </si>
  <si>
    <t>Rogue</t>
  </si>
  <si>
    <t>Dancer</t>
  </si>
  <si>
    <t>Good</t>
  </si>
  <si>
    <t>Poor</t>
  </si>
  <si>
    <t>50267</t>
  </si>
  <si>
    <t>Favored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</si>
</sst>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2">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sz val="13"/>
      <color indexed="22"/>
      <name val="Times New Roman"/>
      <family val="1"/>
    </font>
    <font>
      <u/>
      <sz val="12"/>
      <color indexed="12"/>
      <name val="Times New Roman"/>
      <family val="1"/>
    </font>
    <font>
      <sz val="12"/>
      <color indexed="81"/>
      <name val="Times New Roman"/>
      <family val="1"/>
    </font>
    <font>
      <i/>
      <sz val="18"/>
      <color indexed="12"/>
      <name val="Times New Roman"/>
      <family val="1"/>
    </font>
    <font>
      <i/>
      <sz val="18"/>
      <color indexed="53"/>
      <name val="Times New Roman"/>
      <family val="1"/>
    </font>
    <font>
      <b/>
      <sz val="12"/>
      <color indexed="10"/>
      <name val="Times New Roman"/>
      <family val="1"/>
    </font>
    <font>
      <i/>
      <sz val="12"/>
      <name val="Times New Roman"/>
      <family val="1"/>
    </font>
    <font>
      <b/>
      <sz val="12"/>
      <color indexed="46"/>
      <name val="Times New Roman"/>
      <family val="1"/>
    </font>
    <font>
      <b/>
      <sz val="12"/>
      <color indexed="12"/>
      <name val="Times New Roman"/>
      <family val="1"/>
    </font>
    <font>
      <i/>
      <sz val="14"/>
      <color indexed="57"/>
      <name val="Times New Roman"/>
      <family val="1"/>
    </font>
    <font>
      <sz val="13"/>
      <color indexed="12"/>
      <name val="Times New Roman"/>
      <family val="1"/>
    </font>
    <font>
      <b/>
      <sz val="13"/>
      <color indexed="13"/>
      <name val="Times New Roman"/>
      <family val="1"/>
    </font>
    <font>
      <sz val="12"/>
      <color indexed="61"/>
      <name val="Times New Roman"/>
      <family val="1"/>
    </font>
    <font>
      <sz val="8"/>
      <name val="Times New Roman"/>
      <family val="1"/>
    </font>
    <font>
      <b/>
      <i/>
      <sz val="12"/>
      <name val="Times New Roman"/>
      <family val="1"/>
    </font>
    <font>
      <b/>
      <sz val="12"/>
      <color indexed="8"/>
      <name val="Times New Roman"/>
      <family val="1"/>
    </font>
    <font>
      <i/>
      <sz val="18"/>
      <color indexed="9"/>
      <name val="Times New Roman"/>
      <family val="1"/>
    </font>
    <font>
      <i/>
      <sz val="14"/>
      <color indexed="10"/>
      <name val="Times New Roman"/>
      <family val="1"/>
    </font>
    <font>
      <i/>
      <sz val="14"/>
      <color indexed="17"/>
      <name val="Times New Roman"/>
      <family val="1"/>
    </font>
    <font>
      <b/>
      <sz val="12"/>
      <color indexed="81"/>
      <name val="Times New Roman"/>
      <family val="1"/>
    </font>
    <font>
      <sz val="13"/>
      <color indexed="20"/>
      <name val="Times New Roman"/>
      <family val="1"/>
    </font>
    <font>
      <i/>
      <sz val="22"/>
      <color indexed="11"/>
      <name val="Times New Roman"/>
      <family val="1"/>
    </font>
    <font>
      <i/>
      <sz val="18"/>
      <color indexed="20"/>
      <name val="Times New Roman"/>
      <family val="1"/>
    </font>
    <font>
      <b/>
      <i/>
      <sz val="13"/>
      <color indexed="17"/>
      <name val="Times New Roman"/>
      <family val="1"/>
    </font>
    <font>
      <i/>
      <sz val="22"/>
      <color rgb="FFFF0000"/>
      <name val="Times New Roman"/>
      <family val="1"/>
    </font>
    <font>
      <i/>
      <sz val="12"/>
      <color theme="6" tint="0.79998168889431442"/>
      <name val="Times New Roman"/>
      <family val="1"/>
    </font>
    <font>
      <sz val="13"/>
      <color rgb="FFFF0000"/>
      <name val="Times New Roman"/>
      <family val="1"/>
    </font>
    <font>
      <b/>
      <sz val="13"/>
      <color rgb="FF00CC00"/>
      <name val="Times New Roman"/>
      <family val="1"/>
    </font>
    <font>
      <sz val="13"/>
      <color rgb="FF0000FF"/>
      <name val="Times New Roman"/>
      <family val="1"/>
    </font>
  </fonts>
  <fills count="18">
    <fill>
      <patternFill patternType="none"/>
    </fill>
    <fill>
      <patternFill patternType="gray125"/>
    </fill>
    <fill>
      <patternFill patternType="solid">
        <fgColor indexed="8"/>
        <bgColor indexed="64"/>
      </patternFill>
    </fill>
    <fill>
      <patternFill patternType="solid">
        <fgColor indexed="1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42"/>
        <bgColor indexed="64"/>
      </patternFill>
    </fill>
    <fill>
      <patternFill patternType="solid">
        <fgColor indexed="11"/>
        <bgColor indexed="64"/>
      </patternFill>
    </fill>
    <fill>
      <patternFill patternType="solid">
        <fgColor indexed="12"/>
        <bgColor indexed="64"/>
      </patternFill>
    </fill>
    <fill>
      <patternFill patternType="solid">
        <fgColor indexed="46"/>
        <bgColor indexed="64"/>
      </patternFill>
    </fill>
    <fill>
      <patternFill patternType="solid">
        <fgColor indexed="10"/>
        <bgColor indexed="64"/>
      </patternFill>
    </fill>
    <fill>
      <patternFill patternType="solid">
        <fgColor rgb="FFCCFFCC"/>
        <bgColor indexed="64"/>
      </patternFill>
    </fill>
    <fill>
      <patternFill patternType="solid">
        <fgColor rgb="FFCCFFCC"/>
        <bgColor indexed="55"/>
      </patternFill>
    </fill>
    <fill>
      <patternFill patternType="solid">
        <fgColor rgb="FF66FF33"/>
        <bgColor indexed="64"/>
      </patternFill>
    </fill>
    <fill>
      <patternFill patternType="solid">
        <fgColor rgb="FFFFFF00"/>
        <bgColor indexed="64"/>
      </patternFill>
    </fill>
  </fills>
  <borders count="128">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thin">
        <color indexed="64"/>
      </left>
      <right style="double">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double">
        <color indexed="64"/>
      </right>
      <top/>
      <bottom style="hair">
        <color indexed="64"/>
      </bottom>
      <diagonal/>
    </border>
    <border>
      <left style="double">
        <color indexed="64"/>
      </left>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double">
        <color indexed="64"/>
      </right>
      <top style="hair">
        <color indexed="64"/>
      </top>
      <bottom style="double">
        <color indexed="64"/>
      </bottom>
      <diagonal/>
    </border>
    <border>
      <left/>
      <right/>
      <top style="thin">
        <color indexed="64"/>
      </top>
      <bottom style="medium">
        <color indexed="64"/>
      </bottom>
      <diagonal/>
    </border>
    <border>
      <left style="medium">
        <color indexed="64"/>
      </left>
      <right style="thin">
        <color indexed="64"/>
      </right>
      <top style="double">
        <color indexed="64"/>
      </top>
      <bottom style="thin">
        <color indexed="9"/>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style="thin">
        <color indexed="64"/>
      </top>
      <bottom style="medium">
        <color indexed="64"/>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right style="double">
        <color indexed="64"/>
      </right>
      <top style="double">
        <color indexed="64"/>
      </top>
      <bottom style="medium">
        <color indexed="64"/>
      </bottom>
      <diagonal/>
    </border>
    <border>
      <left style="thin">
        <color indexed="64"/>
      </left>
      <right/>
      <top style="thin">
        <color indexed="64"/>
      </top>
      <bottom/>
      <diagonal/>
    </border>
    <border>
      <left/>
      <right style="double">
        <color indexed="64"/>
      </right>
      <top style="thin">
        <color indexed="64"/>
      </top>
      <bottom/>
      <diagonal/>
    </border>
    <border>
      <left/>
      <right style="double">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style="double">
        <color indexed="64"/>
      </right>
      <top style="thin">
        <color indexed="64"/>
      </top>
      <bottom/>
      <diagonal/>
    </border>
    <border>
      <left style="thin">
        <color indexed="64"/>
      </left>
      <right/>
      <top style="double">
        <color indexed="64"/>
      </top>
      <bottom style="thin">
        <color indexed="64"/>
      </bottom>
      <diagonal/>
    </border>
    <border>
      <left style="medium">
        <color indexed="64"/>
      </left>
      <right style="thin">
        <color indexed="64"/>
      </right>
      <top/>
      <bottom style="thin">
        <color indexed="9"/>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style="thin">
        <color indexed="64"/>
      </bottom>
      <diagonal/>
    </border>
    <border>
      <left/>
      <right/>
      <top style="double">
        <color indexed="64"/>
      </top>
      <bottom style="thick">
        <color indexed="46"/>
      </bottom>
      <diagonal/>
    </border>
    <border>
      <left/>
      <right style="double">
        <color indexed="64"/>
      </right>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double">
        <color indexed="64"/>
      </bottom>
      <diagonal/>
    </border>
    <border>
      <left/>
      <right/>
      <top style="double">
        <color indexed="64"/>
      </top>
      <bottom style="medium">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double">
        <color indexed="64"/>
      </bottom>
      <diagonal/>
    </border>
    <border>
      <left style="double">
        <color indexed="64"/>
      </left>
      <right/>
      <top style="double">
        <color indexed="64"/>
      </top>
      <bottom style="thick">
        <color indexed="46"/>
      </bottom>
      <diagonal/>
    </border>
    <border>
      <left/>
      <right style="double">
        <color indexed="64"/>
      </right>
      <top style="double">
        <color indexed="64"/>
      </top>
      <bottom style="thick">
        <color indexed="46"/>
      </bottom>
      <diagonal/>
    </border>
    <border>
      <left/>
      <right style="thin">
        <color indexed="64"/>
      </right>
      <top/>
      <bottom style="double">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s>
  <cellStyleXfs count="5">
    <xf numFmtId="0" fontId="0" fillId="0" borderId="0"/>
    <xf numFmtId="0" fontId="34" fillId="0" borderId="0" applyNumberFormat="0" applyFill="0" applyBorder="0" applyAlignment="0" applyProtection="0">
      <alignment vertical="top"/>
      <protection locked="0"/>
    </xf>
    <xf numFmtId="0" fontId="4" fillId="0" borderId="0"/>
    <xf numFmtId="9" fontId="1" fillId="0" borderId="0" applyFont="0" applyFill="0" applyBorder="0" applyAlignment="0" applyProtection="0"/>
    <xf numFmtId="9" fontId="4" fillId="0" borderId="0" applyFont="0" applyFill="0" applyBorder="0" applyAlignment="0" applyProtection="0"/>
  </cellStyleXfs>
  <cellXfs count="456">
    <xf numFmtId="0" fontId="0" fillId="0" borderId="0" xfId="0"/>
    <xf numFmtId="0" fontId="4" fillId="0" borderId="0" xfId="0" applyFont="1" applyBorder="1" applyAlignment="1"/>
    <xf numFmtId="0" fontId="5" fillId="0" borderId="1" xfId="0" applyFont="1" applyBorder="1" applyAlignment="1">
      <alignment horizontal="right"/>
    </xf>
    <xf numFmtId="0" fontId="6" fillId="0" borderId="0" xfId="0" applyFont="1" applyBorder="1" applyAlignment="1">
      <alignment horizontal="left"/>
    </xf>
    <xf numFmtId="0" fontId="5" fillId="0" borderId="0" xfId="0" applyFont="1" applyBorder="1" applyAlignment="1">
      <alignment horizontal="right"/>
    </xf>
    <xf numFmtId="0" fontId="6" fillId="0" borderId="2" xfId="0" applyFont="1" applyBorder="1" applyAlignment="1">
      <alignment horizontal="left"/>
    </xf>
    <xf numFmtId="0" fontId="8" fillId="0" borderId="3" xfId="0" applyFont="1" applyBorder="1" applyAlignment="1">
      <alignment horizontal="center"/>
    </xf>
    <xf numFmtId="0" fontId="12" fillId="2" borderId="4" xfId="0" applyFont="1" applyFill="1" applyBorder="1" applyAlignment="1">
      <alignment horizontal="right"/>
    </xf>
    <xf numFmtId="0" fontId="2" fillId="0" borderId="1" xfId="0" applyFont="1" applyBorder="1" applyAlignment="1"/>
    <xf numFmtId="0" fontId="14" fillId="0" borderId="0" xfId="0" applyFont="1" applyBorder="1" applyAlignment="1"/>
    <xf numFmtId="0" fontId="15" fillId="0" borderId="0" xfId="0" applyFont="1" applyBorder="1" applyAlignment="1"/>
    <xf numFmtId="0" fontId="15" fillId="0" borderId="2" xfId="0" applyFont="1" applyBorder="1" applyAlignment="1"/>
    <xf numFmtId="0" fontId="6" fillId="0" borderId="5" xfId="0" applyFont="1" applyBorder="1" applyAlignment="1"/>
    <xf numFmtId="0" fontId="6" fillId="0" borderId="6" xfId="0" applyFont="1" applyBorder="1" applyAlignment="1"/>
    <xf numFmtId="0" fontId="6" fillId="0" borderId="7" xfId="0" applyFont="1" applyBorder="1" applyAlignment="1"/>
    <xf numFmtId="0" fontId="3" fillId="0" borderId="0" xfId="0" applyFont="1" applyBorder="1" applyAlignment="1"/>
    <xf numFmtId="0" fontId="6" fillId="0" borderId="0" xfId="0" applyFont="1" applyBorder="1" applyAlignment="1"/>
    <xf numFmtId="0" fontId="6" fillId="0" borderId="8" xfId="0" applyFont="1" applyBorder="1" applyAlignment="1"/>
    <xf numFmtId="0" fontId="6" fillId="0" borderId="9" xfId="0" applyFont="1" applyBorder="1" applyAlignment="1"/>
    <xf numFmtId="0" fontId="6" fillId="0" borderId="10" xfId="0" applyFont="1" applyBorder="1" applyAlignment="1"/>
    <xf numFmtId="0" fontId="3" fillId="0" borderId="0" xfId="0" applyFont="1" applyBorder="1" applyAlignment="1">
      <alignment horizontal="right"/>
    </xf>
    <xf numFmtId="0" fontId="4" fillId="0" borderId="0" xfId="0" applyFont="1" applyBorder="1" applyAlignment="1">
      <alignment horizontal="left"/>
    </xf>
    <xf numFmtId="0" fontId="15" fillId="0" borderId="0" xfId="0" applyFont="1" applyBorder="1" applyAlignment="1">
      <alignment horizontal="centerContinuous"/>
    </xf>
    <xf numFmtId="0" fontId="2" fillId="0" borderId="0" xfId="0" applyFont="1" applyBorder="1" applyAlignment="1">
      <alignment horizontal="centerContinuous"/>
    </xf>
    <xf numFmtId="164" fontId="4" fillId="0" borderId="11" xfId="0" applyNumberFormat="1" applyFont="1" applyBorder="1" applyAlignment="1">
      <alignment horizontal="center" vertical="center"/>
    </xf>
    <xf numFmtId="0" fontId="4" fillId="0" borderId="12" xfId="0" applyFont="1" applyBorder="1" applyAlignment="1">
      <alignment horizontal="center"/>
    </xf>
    <xf numFmtId="0" fontId="4" fillId="0" borderId="13" xfId="0" applyFont="1" applyBorder="1" applyAlignment="1">
      <alignment horizontal="center"/>
    </xf>
    <xf numFmtId="0" fontId="4" fillId="0" borderId="0" xfId="0" applyFont="1" applyBorder="1" applyAlignment="1">
      <alignment horizontal="center"/>
    </xf>
    <xf numFmtId="164" fontId="4" fillId="0" borderId="13" xfId="0" applyNumberFormat="1" applyFont="1" applyBorder="1" applyAlignment="1">
      <alignment horizontal="center"/>
    </xf>
    <xf numFmtId="0" fontId="4" fillId="0" borderId="0" xfId="0" applyFont="1" applyBorder="1" applyAlignment="1">
      <alignment horizontal="centerContinuous"/>
    </xf>
    <xf numFmtId="164" fontId="4" fillId="0" borderId="0" xfId="0" applyNumberFormat="1" applyFont="1" applyBorder="1" applyAlignment="1">
      <alignment horizontal="center"/>
    </xf>
    <xf numFmtId="0" fontId="4" fillId="0" borderId="14" xfId="0" applyFont="1" applyBorder="1" applyAlignment="1">
      <alignment horizontal="center"/>
    </xf>
    <xf numFmtId="0" fontId="18" fillId="0" borderId="0" xfId="0" applyFont="1" applyBorder="1" applyAlignment="1">
      <alignment horizontal="right"/>
    </xf>
    <xf numFmtId="0" fontId="4" fillId="0" borderId="0" xfId="0" applyFont="1" applyBorder="1" applyAlignment="1">
      <alignment wrapText="1"/>
    </xf>
    <xf numFmtId="0" fontId="9" fillId="2" borderId="4" xfId="0" applyFont="1" applyFill="1" applyBorder="1" applyAlignment="1">
      <alignment horizontal="right"/>
    </xf>
    <xf numFmtId="0" fontId="22" fillId="2" borderId="4" xfId="0" applyFont="1" applyFill="1" applyBorder="1" applyAlignment="1">
      <alignment horizontal="right"/>
    </xf>
    <xf numFmtId="0" fontId="7" fillId="2" borderId="15" xfId="0" applyFont="1" applyFill="1" applyBorder="1" applyAlignment="1">
      <alignment horizontal="right"/>
    </xf>
    <xf numFmtId="0" fontId="8" fillId="0" borderId="16" xfId="0" applyFont="1" applyBorder="1" applyAlignment="1">
      <alignment horizontal="center"/>
    </xf>
    <xf numFmtId="0" fontId="6" fillId="0" borderId="17" xfId="0" applyFont="1" applyBorder="1" applyAlignment="1">
      <alignment horizontal="center"/>
    </xf>
    <xf numFmtId="0" fontId="13" fillId="2" borderId="18" xfId="0" applyFont="1" applyFill="1" applyBorder="1" applyAlignment="1">
      <alignment horizontal="right"/>
    </xf>
    <xf numFmtId="0" fontId="3" fillId="0" borderId="0" xfId="0" applyFont="1" applyBorder="1" applyAlignment="1">
      <alignment horizontal="right" wrapText="1"/>
    </xf>
    <xf numFmtId="0" fontId="4" fillId="0" borderId="0" xfId="0" applyFont="1" applyBorder="1" applyAlignment="1">
      <alignment horizontal="left" wrapText="1"/>
    </xf>
    <xf numFmtId="0" fontId="21" fillId="3" borderId="19" xfId="0" applyFont="1" applyFill="1" applyBorder="1" applyAlignment="1">
      <alignment horizontal="center"/>
    </xf>
    <xf numFmtId="0" fontId="21" fillId="3" borderId="20" xfId="0" applyFont="1" applyFill="1" applyBorder="1" applyAlignment="1">
      <alignment horizontal="center"/>
    </xf>
    <xf numFmtId="49" fontId="21" fillId="3" borderId="20" xfId="0" applyNumberFormat="1" applyFont="1" applyFill="1" applyBorder="1" applyAlignment="1">
      <alignment horizontal="center"/>
    </xf>
    <xf numFmtId="0" fontId="21" fillId="3" borderId="21" xfId="0" applyFont="1" applyFill="1" applyBorder="1" applyAlignment="1">
      <alignment horizontal="center"/>
    </xf>
    <xf numFmtId="0" fontId="21" fillId="3" borderId="22" xfId="0" applyFont="1" applyFill="1" applyBorder="1" applyAlignment="1">
      <alignment horizontal="centerContinuous"/>
    </xf>
    <xf numFmtId="0" fontId="21" fillId="3" borderId="23" xfId="0" applyFont="1" applyFill="1" applyBorder="1" applyAlignment="1">
      <alignment horizontal="centerContinuous"/>
    </xf>
    <xf numFmtId="0" fontId="21" fillId="3" borderId="24" xfId="0" applyFont="1" applyFill="1" applyBorder="1" applyAlignment="1">
      <alignment horizontal="centerContinuous"/>
    </xf>
    <xf numFmtId="0" fontId="11" fillId="4" borderId="25" xfId="0" applyFont="1" applyFill="1" applyBorder="1" applyAlignment="1">
      <alignment horizontal="centerContinuous"/>
    </xf>
    <xf numFmtId="0" fontId="11" fillId="4" borderId="26" xfId="0" applyFont="1" applyFill="1" applyBorder="1" applyAlignment="1">
      <alignment horizontal="center"/>
    </xf>
    <xf numFmtId="0" fontId="11" fillId="4" borderId="27" xfId="0" applyFont="1" applyFill="1" applyBorder="1" applyAlignment="1">
      <alignment horizontal="center"/>
    </xf>
    <xf numFmtId="0" fontId="25" fillId="0" borderId="28" xfId="0" applyFont="1" applyBorder="1" applyAlignment="1">
      <alignment horizontal="centerContinuous"/>
    </xf>
    <xf numFmtId="0" fontId="6" fillId="0" borderId="0" xfId="0" applyFont="1" applyBorder="1" applyAlignment="1">
      <alignment horizontal="centerContinuous"/>
    </xf>
    <xf numFmtId="49" fontId="26" fillId="0" borderId="3" xfId="0" applyNumberFormat="1" applyFont="1" applyBorder="1" applyAlignment="1">
      <alignment horizontal="center"/>
    </xf>
    <xf numFmtId="49" fontId="26" fillId="0" borderId="29" xfId="0" applyNumberFormat="1" applyFont="1" applyBorder="1" applyAlignment="1">
      <alignment horizontal="center"/>
    </xf>
    <xf numFmtId="0" fontId="19" fillId="0" borderId="0" xfId="0" applyFont="1" applyBorder="1" applyAlignment="1"/>
    <xf numFmtId="0" fontId="29" fillId="0" borderId="0" xfId="0" applyFont="1" applyBorder="1" applyAlignment="1"/>
    <xf numFmtId="0" fontId="30" fillId="0" borderId="0" xfId="0" applyFont="1" applyBorder="1" applyAlignment="1"/>
    <xf numFmtId="0" fontId="31" fillId="0" borderId="0" xfId="0" applyFont="1" applyBorder="1" applyAlignment="1"/>
    <xf numFmtId="0" fontId="32" fillId="0" borderId="0" xfId="0" applyFont="1" applyBorder="1" applyAlignment="1"/>
    <xf numFmtId="0" fontId="11" fillId="4" borderId="26" xfId="0" applyFont="1" applyFill="1" applyBorder="1" applyAlignment="1">
      <alignment horizontal="center" wrapText="1"/>
    </xf>
    <xf numFmtId="49" fontId="26" fillId="0" borderId="16" xfId="0" applyNumberFormat="1" applyFont="1" applyBorder="1" applyAlignment="1">
      <alignment horizontal="center"/>
    </xf>
    <xf numFmtId="164" fontId="4" fillId="0" borderId="14" xfId="0" applyNumberFormat="1" applyFont="1" applyFill="1" applyBorder="1" applyAlignment="1">
      <alignment horizontal="center"/>
    </xf>
    <xf numFmtId="0" fontId="15" fillId="0" borderId="0" xfId="0" applyNumberFormat="1" applyFont="1" applyBorder="1" applyAlignment="1">
      <alignment horizontal="centerContinuous"/>
    </xf>
    <xf numFmtId="0" fontId="11" fillId="4" borderId="26" xfId="0" applyNumberFormat="1" applyFont="1" applyFill="1" applyBorder="1" applyAlignment="1">
      <alignment horizontal="center" wrapText="1"/>
    </xf>
    <xf numFmtId="0" fontId="4" fillId="0" borderId="0" xfId="0" applyNumberFormat="1" applyFont="1" applyBorder="1" applyAlignment="1">
      <alignment horizontal="left"/>
    </xf>
    <xf numFmtId="0" fontId="3" fillId="5" borderId="30" xfId="0" applyFont="1" applyFill="1" applyBorder="1" applyAlignment="1">
      <alignment horizontal="right"/>
    </xf>
    <xf numFmtId="49" fontId="6" fillId="0" borderId="31" xfId="0" applyNumberFormat="1" applyFont="1" applyBorder="1" applyAlignment="1">
      <alignment horizontal="centerContinuous"/>
    </xf>
    <xf numFmtId="0" fontId="6" fillId="0" borderId="0" xfId="0" applyFont="1" applyBorder="1" applyAlignment="1">
      <alignment horizontal="center"/>
    </xf>
    <xf numFmtId="0" fontId="10" fillId="6" borderId="1" xfId="0" applyFont="1" applyFill="1" applyBorder="1" applyAlignment="1"/>
    <xf numFmtId="0" fontId="6" fillId="6" borderId="32" xfId="0" applyNumberFormat="1" applyFont="1" applyFill="1" applyBorder="1" applyAlignment="1">
      <alignment horizontal="center"/>
    </xf>
    <xf numFmtId="49" fontId="16" fillId="6" borderId="32" xfId="0" applyNumberFormat="1" applyFont="1" applyFill="1" applyBorder="1" applyAlignment="1">
      <alignment horizontal="center"/>
    </xf>
    <xf numFmtId="0" fontId="16" fillId="6" borderId="33" xfId="0" applyNumberFormat="1" applyFont="1" applyFill="1" applyBorder="1" applyAlignment="1">
      <alignment horizontal="center"/>
    </xf>
    <xf numFmtId="49" fontId="6" fillId="6" borderId="33" xfId="0" applyNumberFormat="1" applyFont="1" applyFill="1" applyBorder="1" applyAlignment="1">
      <alignment horizontal="center"/>
    </xf>
    <xf numFmtId="0" fontId="33" fillId="6" borderId="33" xfId="0" applyNumberFormat="1" applyFont="1" applyFill="1" applyBorder="1" applyAlignment="1">
      <alignment horizontal="center"/>
    </xf>
    <xf numFmtId="0" fontId="6" fillId="6" borderId="34" xfId="0" applyNumberFormat="1" applyFont="1" applyFill="1" applyBorder="1" applyAlignment="1">
      <alignment horizontal="center"/>
    </xf>
    <xf numFmtId="0" fontId="13" fillId="6" borderId="1" xfId="0" applyFont="1" applyFill="1" applyBorder="1" applyAlignment="1"/>
    <xf numFmtId="49" fontId="23" fillId="6" borderId="32" xfId="0" applyNumberFormat="1" applyFont="1" applyFill="1" applyBorder="1" applyAlignment="1">
      <alignment horizontal="center"/>
    </xf>
    <xf numFmtId="0" fontId="23" fillId="6" borderId="33" xfId="0" applyNumberFormat="1" applyFont="1" applyFill="1" applyBorder="1" applyAlignment="1">
      <alignment horizontal="center"/>
    </xf>
    <xf numFmtId="0" fontId="10" fillId="7" borderId="1" xfId="0" applyFont="1" applyFill="1" applyBorder="1" applyAlignment="1"/>
    <xf numFmtId="0" fontId="6" fillId="7" borderId="32" xfId="0" applyNumberFormat="1" applyFont="1" applyFill="1" applyBorder="1" applyAlignment="1">
      <alignment horizontal="center"/>
    </xf>
    <xf numFmtId="49" fontId="16" fillId="7" borderId="32" xfId="0" applyNumberFormat="1" applyFont="1" applyFill="1" applyBorder="1" applyAlignment="1">
      <alignment horizontal="center"/>
    </xf>
    <xf numFmtId="0" fontId="16" fillId="7" borderId="33" xfId="0" applyNumberFormat="1" applyFont="1" applyFill="1" applyBorder="1" applyAlignment="1">
      <alignment horizontal="center"/>
    </xf>
    <xf numFmtId="49" fontId="6" fillId="7" borderId="33" xfId="0" applyNumberFormat="1" applyFont="1" applyFill="1" applyBorder="1" applyAlignment="1">
      <alignment horizontal="center"/>
    </xf>
    <xf numFmtId="0" fontId="6" fillId="7" borderId="34" xfId="0" applyNumberFormat="1" applyFont="1" applyFill="1" applyBorder="1" applyAlignment="1">
      <alignment horizontal="center"/>
    </xf>
    <xf numFmtId="0" fontId="13" fillId="7" borderId="1" xfId="0" applyFont="1" applyFill="1" applyBorder="1" applyAlignment="1"/>
    <xf numFmtId="0" fontId="23" fillId="7" borderId="33" xfId="0" applyNumberFormat="1" applyFont="1" applyFill="1" applyBorder="1" applyAlignment="1">
      <alignment horizontal="center"/>
    </xf>
    <xf numFmtId="49" fontId="23" fillId="8" borderId="32" xfId="0" applyNumberFormat="1" applyFont="1" applyFill="1" applyBorder="1" applyAlignment="1">
      <alignment horizontal="center"/>
    </xf>
    <xf numFmtId="0" fontId="23" fillId="8" borderId="33" xfId="0" applyNumberFormat="1" applyFont="1" applyFill="1" applyBorder="1" applyAlignment="1">
      <alignment horizontal="center"/>
    </xf>
    <xf numFmtId="0" fontId="5" fillId="0" borderId="35" xfId="0" applyFont="1" applyBorder="1" applyAlignment="1">
      <alignment horizontal="center"/>
    </xf>
    <xf numFmtId="0" fontId="6" fillId="9" borderId="32" xfId="0" applyNumberFormat="1" applyFont="1" applyFill="1" applyBorder="1" applyAlignment="1">
      <alignment horizontal="center"/>
    </xf>
    <xf numFmtId="49" fontId="6" fillId="9" borderId="33" xfId="0" applyNumberFormat="1" applyFont="1" applyFill="1" applyBorder="1" applyAlignment="1">
      <alignment horizontal="center"/>
    </xf>
    <xf numFmtId="0" fontId="6" fillId="9" borderId="34" xfId="0" applyNumberFormat="1" applyFont="1" applyFill="1" applyBorder="1" applyAlignment="1">
      <alignment horizontal="center"/>
    </xf>
    <xf numFmtId="49" fontId="6" fillId="0" borderId="35" xfId="0" applyNumberFormat="1" applyFont="1" applyBorder="1" applyAlignment="1">
      <alignment horizontal="center"/>
    </xf>
    <xf numFmtId="164" fontId="5" fillId="10" borderId="36" xfId="0" applyNumberFormat="1" applyFont="1" applyFill="1" applyBorder="1" applyAlignment="1">
      <alignment horizontal="center"/>
    </xf>
    <xf numFmtId="164" fontId="4" fillId="0" borderId="13" xfId="0" applyNumberFormat="1" applyFont="1" applyFill="1" applyBorder="1" applyAlignment="1">
      <alignment horizontal="center"/>
    </xf>
    <xf numFmtId="0" fontId="4" fillId="0" borderId="13" xfId="0" applyFont="1" applyFill="1" applyBorder="1" applyAlignment="1">
      <alignment horizontal="center"/>
    </xf>
    <xf numFmtId="0" fontId="3" fillId="0" borderId="0" xfId="0" applyFont="1" applyBorder="1" applyAlignment="1">
      <alignment horizontal="center"/>
    </xf>
    <xf numFmtId="0" fontId="12" fillId="6" borderId="1" xfId="0" applyFont="1" applyFill="1" applyBorder="1" applyAlignment="1"/>
    <xf numFmtId="49" fontId="24" fillId="6" borderId="32" xfId="0" applyNumberFormat="1" applyFont="1" applyFill="1" applyBorder="1" applyAlignment="1">
      <alignment horizontal="center"/>
    </xf>
    <xf numFmtId="0" fontId="24" fillId="6" borderId="33" xfId="0" applyNumberFormat="1" applyFont="1" applyFill="1" applyBorder="1" applyAlignment="1">
      <alignment horizontal="center"/>
    </xf>
    <xf numFmtId="0" fontId="6" fillId="0" borderId="32" xfId="0" applyNumberFormat="1" applyFont="1" applyFill="1" applyBorder="1" applyAlignment="1">
      <alignment horizontal="center"/>
    </xf>
    <xf numFmtId="49" fontId="6" fillId="0" borderId="33" xfId="0" applyNumberFormat="1" applyFont="1" applyFill="1" applyBorder="1" applyAlignment="1">
      <alignment horizontal="center"/>
    </xf>
    <xf numFmtId="0" fontId="6" fillId="0" borderId="34" xfId="0" applyNumberFormat="1" applyFont="1" applyFill="1" applyBorder="1" applyAlignment="1">
      <alignment horizontal="center"/>
    </xf>
    <xf numFmtId="0" fontId="13" fillId="0" borderId="1" xfId="0" applyFont="1" applyFill="1" applyBorder="1" applyAlignment="1"/>
    <xf numFmtId="49" fontId="23" fillId="0" borderId="32" xfId="0" applyNumberFormat="1" applyFont="1" applyFill="1" applyBorder="1" applyAlignment="1">
      <alignment horizontal="center"/>
    </xf>
    <xf numFmtId="0" fontId="23" fillId="0" borderId="33" xfId="0" applyNumberFormat="1" applyFont="1" applyFill="1" applyBorder="1" applyAlignment="1">
      <alignment horizontal="center"/>
    </xf>
    <xf numFmtId="0" fontId="13" fillId="0" borderId="33" xfId="0" applyNumberFormat="1" applyFont="1" applyFill="1" applyBorder="1" applyAlignment="1">
      <alignment horizontal="center"/>
    </xf>
    <xf numFmtId="0" fontId="7" fillId="0" borderId="1" xfId="0" applyFont="1" applyFill="1" applyBorder="1" applyAlignment="1"/>
    <xf numFmtId="49" fontId="17" fillId="0" borderId="32" xfId="0" applyNumberFormat="1" applyFont="1" applyFill="1" applyBorder="1" applyAlignment="1">
      <alignment horizontal="center"/>
    </xf>
    <xf numFmtId="0" fontId="17" fillId="0" borderId="33" xfId="0" applyNumberFormat="1" applyFont="1" applyFill="1" applyBorder="1" applyAlignment="1">
      <alignment horizontal="center"/>
    </xf>
    <xf numFmtId="0" fontId="22" fillId="0" borderId="1" xfId="0" applyFont="1" applyFill="1" applyBorder="1" applyAlignment="1"/>
    <xf numFmtId="49" fontId="28" fillId="0" borderId="32" xfId="0" applyNumberFormat="1" applyFont="1" applyFill="1" applyBorder="1" applyAlignment="1">
      <alignment horizontal="center"/>
    </xf>
    <xf numFmtId="0" fontId="28" fillId="0" borderId="33" xfId="0" applyNumberFormat="1" applyFont="1" applyFill="1" applyBorder="1" applyAlignment="1">
      <alignment horizontal="center"/>
    </xf>
    <xf numFmtId="0" fontId="6" fillId="0" borderId="1" xfId="0" applyFont="1" applyBorder="1" applyAlignment="1"/>
    <xf numFmtId="0" fontId="6" fillId="0" borderId="2" xfId="0" applyFont="1" applyBorder="1" applyAlignment="1"/>
    <xf numFmtId="0" fontId="6" fillId="0" borderId="3" xfId="0" quotePrefix="1" applyFont="1" applyBorder="1" applyAlignment="1">
      <alignment horizontal="center"/>
    </xf>
    <xf numFmtId="0" fontId="8" fillId="0" borderId="3" xfId="0" quotePrefix="1" applyFont="1" applyBorder="1" applyAlignment="1">
      <alignment horizontal="center"/>
    </xf>
    <xf numFmtId="0" fontId="16" fillId="0" borderId="37" xfId="0" applyFont="1" applyFill="1" applyBorder="1" applyAlignment="1">
      <alignment horizontal="center" shrinkToFit="1"/>
    </xf>
    <xf numFmtId="0" fontId="36" fillId="0" borderId="38" xfId="0" applyFont="1" applyBorder="1" applyAlignment="1">
      <alignment horizontal="centerContinuous" wrapText="1"/>
    </xf>
    <xf numFmtId="0" fontId="15" fillId="0" borderId="39" xfId="0" applyFont="1" applyBorder="1" applyAlignment="1">
      <alignment horizontal="centerContinuous" wrapText="1"/>
    </xf>
    <xf numFmtId="0" fontId="15" fillId="0" borderId="40" xfId="0" applyFont="1" applyBorder="1" applyAlignment="1">
      <alignment horizontal="centerContinuous" wrapText="1"/>
    </xf>
    <xf numFmtId="0" fontId="37" fillId="0" borderId="41" xfId="0" applyFont="1" applyBorder="1" applyAlignment="1">
      <alignment horizontal="centerContinuous"/>
    </xf>
    <xf numFmtId="0" fontId="11" fillId="11" borderId="42" xfId="0" applyFont="1" applyFill="1" applyBorder="1" applyAlignment="1">
      <alignment horizontal="centerContinuous" wrapText="1"/>
    </xf>
    <xf numFmtId="0" fontId="11" fillId="11" borderId="43" xfId="0" applyFont="1" applyFill="1" applyBorder="1" applyAlignment="1">
      <alignment horizontal="center" wrapText="1"/>
    </xf>
    <xf numFmtId="0" fontId="11" fillId="11" borderId="44" xfId="0" applyFont="1" applyFill="1" applyBorder="1" applyAlignment="1">
      <alignment horizontal="center" wrapText="1"/>
    </xf>
    <xf numFmtId="0" fontId="10" fillId="0" borderId="1" xfId="0" applyFont="1" applyFill="1" applyBorder="1" applyAlignment="1"/>
    <xf numFmtId="49" fontId="16" fillId="0" borderId="32" xfId="0" applyNumberFormat="1" applyFont="1" applyFill="1" applyBorder="1" applyAlignment="1">
      <alignment horizontal="center"/>
    </xf>
    <xf numFmtId="0" fontId="16" fillId="0" borderId="33" xfId="0" applyNumberFormat="1" applyFont="1" applyFill="1" applyBorder="1" applyAlignment="1">
      <alignment horizontal="center"/>
    </xf>
    <xf numFmtId="164" fontId="2" fillId="0" borderId="0" xfId="0" applyNumberFormat="1" applyFont="1" applyBorder="1" applyAlignment="1">
      <alignment horizontal="centerContinuous"/>
    </xf>
    <xf numFmtId="0" fontId="21" fillId="4" borderId="45" xfId="0" applyFont="1" applyFill="1" applyBorder="1" applyAlignment="1">
      <alignment horizontal="center"/>
    </xf>
    <xf numFmtId="164" fontId="21" fillId="4" borderId="46" xfId="0" applyNumberFormat="1" applyFont="1" applyFill="1" applyBorder="1" applyAlignment="1">
      <alignment horizontal="center"/>
    </xf>
    <xf numFmtId="0" fontId="21" fillId="4" borderId="45" xfId="0" applyFont="1" applyFill="1" applyBorder="1" applyAlignment="1">
      <alignment horizontal="right"/>
    </xf>
    <xf numFmtId="0" fontId="21" fillId="4" borderId="47" xfId="0" applyFont="1" applyFill="1" applyBorder="1" applyAlignment="1"/>
    <xf numFmtId="0" fontId="4" fillId="0" borderId="48" xfId="0" applyFont="1" applyBorder="1" applyAlignment="1">
      <alignment horizontal="center" shrinkToFit="1"/>
    </xf>
    <xf numFmtId="164" fontId="4" fillId="0" borderId="49" xfId="0" applyNumberFormat="1" applyFont="1" applyBorder="1" applyAlignment="1">
      <alignment horizontal="center" shrinkToFit="1"/>
    </xf>
    <xf numFmtId="0" fontId="4" fillId="0" borderId="50" xfId="0" applyFont="1" applyBorder="1" applyAlignment="1">
      <alignment horizontal="left"/>
    </xf>
    <xf numFmtId="0" fontId="4" fillId="0" borderId="51" xfId="0" applyFont="1" applyBorder="1" applyAlignment="1">
      <alignment horizontal="left" shrinkToFit="1"/>
    </xf>
    <xf numFmtId="0" fontId="4" fillId="0" borderId="52" xfId="0" applyFont="1" applyBorder="1" applyAlignment="1">
      <alignment horizontal="center" shrinkToFit="1"/>
    </xf>
    <xf numFmtId="164" fontId="4" fillId="0" borderId="53" xfId="0" applyNumberFormat="1" applyFont="1" applyBorder="1" applyAlignment="1">
      <alignment horizontal="center" shrinkToFit="1"/>
    </xf>
    <xf numFmtId="0" fontId="4" fillId="0" borderId="54" xfId="0" applyFont="1" applyBorder="1" applyAlignment="1">
      <alignment horizontal="left"/>
    </xf>
    <xf numFmtId="0" fontId="4" fillId="0" borderId="55" xfId="0" applyFont="1" applyBorder="1" applyAlignment="1">
      <alignment horizontal="left" shrinkToFit="1"/>
    </xf>
    <xf numFmtId="0" fontId="4" fillId="0" borderId="56" xfId="0" applyFont="1" applyBorder="1" applyAlignment="1">
      <alignment horizontal="center" shrinkToFit="1"/>
    </xf>
    <xf numFmtId="164" fontId="4" fillId="0" borderId="57" xfId="0" applyNumberFormat="1" applyFont="1" applyBorder="1" applyAlignment="1">
      <alignment horizontal="center" shrinkToFit="1"/>
    </xf>
    <xf numFmtId="0" fontId="4" fillId="0" borderId="58" xfId="0" applyFont="1" applyBorder="1" applyAlignment="1">
      <alignment horizontal="left"/>
    </xf>
    <xf numFmtId="0" fontId="4" fillId="0" borderId="59" xfId="0" applyFont="1" applyBorder="1" applyAlignment="1">
      <alignment horizontal="left" shrinkToFit="1"/>
    </xf>
    <xf numFmtId="164" fontId="2" fillId="0" borderId="0" xfId="0" applyNumberFormat="1" applyFont="1" applyBorder="1" applyAlignment="1">
      <alignment horizontal="centerContinuous" shrinkToFit="1"/>
    </xf>
    <xf numFmtId="0" fontId="2" fillId="0" borderId="0" xfId="0" applyFont="1" applyBorder="1" applyAlignment="1">
      <alignment horizontal="centerContinuous" shrinkToFit="1"/>
    </xf>
    <xf numFmtId="0" fontId="2" fillId="0" borderId="0" xfId="0" applyFont="1" applyBorder="1" applyAlignment="1"/>
    <xf numFmtId="0" fontId="4" fillId="0" borderId="60" xfId="0" applyFont="1" applyBorder="1" applyAlignment="1">
      <alignment horizontal="left" shrinkToFit="1"/>
    </xf>
    <xf numFmtId="0" fontId="4" fillId="0" borderId="61" xfId="0" applyFont="1" applyBorder="1" applyAlignment="1">
      <alignment horizontal="left" shrinkToFit="1"/>
    </xf>
    <xf numFmtId="0" fontId="4" fillId="0" borderId="62" xfId="0" applyFont="1" applyBorder="1" applyAlignment="1">
      <alignment horizontal="center" shrinkToFit="1"/>
    </xf>
    <xf numFmtId="164" fontId="4" fillId="0" borderId="63" xfId="0" applyNumberFormat="1" applyFont="1" applyBorder="1" applyAlignment="1">
      <alignment horizontal="center" shrinkToFit="1"/>
    </xf>
    <xf numFmtId="0" fontId="4" fillId="0" borderId="64" xfId="0" applyFont="1" applyBorder="1" applyAlignment="1">
      <alignment horizontal="left"/>
    </xf>
    <xf numFmtId="164" fontId="4" fillId="0" borderId="65" xfId="0" applyNumberFormat="1" applyFont="1" applyBorder="1" applyAlignment="1">
      <alignment horizontal="center" shrinkToFit="1"/>
    </xf>
    <xf numFmtId="0" fontId="4" fillId="0" borderId="66" xfId="0" applyFont="1" applyBorder="1" applyAlignment="1">
      <alignment horizontal="left"/>
    </xf>
    <xf numFmtId="9" fontId="4" fillId="0" borderId="14" xfId="0" applyNumberFormat="1" applyFont="1" applyBorder="1" applyAlignment="1">
      <alignment horizontal="center"/>
    </xf>
    <xf numFmtId="0" fontId="12" fillId="0" borderId="1" xfId="0" applyFont="1" applyFill="1" applyBorder="1" applyAlignment="1"/>
    <xf numFmtId="49" fontId="24" fillId="0" borderId="32" xfId="0" applyNumberFormat="1" applyFont="1" applyFill="1" applyBorder="1" applyAlignment="1">
      <alignment horizontal="center"/>
    </xf>
    <xf numFmtId="0" fontId="24" fillId="0" borderId="33" xfId="0" applyNumberFormat="1" applyFont="1" applyFill="1" applyBorder="1" applyAlignment="1">
      <alignment horizontal="center"/>
    </xf>
    <xf numFmtId="0" fontId="12" fillId="0" borderId="33" xfId="0" applyNumberFormat="1" applyFont="1" applyFill="1" applyBorder="1" applyAlignment="1">
      <alignment horizontal="center"/>
    </xf>
    <xf numFmtId="0" fontId="22" fillId="0" borderId="33" xfId="0" applyNumberFormat="1" applyFont="1" applyFill="1" applyBorder="1" applyAlignment="1">
      <alignment horizontal="center"/>
    </xf>
    <xf numFmtId="0" fontId="6" fillId="5" borderId="32" xfId="0" applyNumberFormat="1" applyFont="1" applyFill="1" applyBorder="1" applyAlignment="1">
      <alignment horizontal="center"/>
    </xf>
    <xf numFmtId="49" fontId="6" fillId="5" borderId="33" xfId="0" applyNumberFormat="1" applyFont="1" applyFill="1" applyBorder="1" applyAlignment="1">
      <alignment horizontal="center"/>
    </xf>
    <xf numFmtId="0" fontId="6" fillId="5" borderId="34" xfId="0" applyNumberFormat="1" applyFont="1" applyFill="1" applyBorder="1" applyAlignment="1">
      <alignment horizontal="center"/>
    </xf>
    <xf numFmtId="0" fontId="10" fillId="5" borderId="1" xfId="0" applyFont="1" applyFill="1" applyBorder="1" applyAlignment="1"/>
    <xf numFmtId="49" fontId="16" fillId="5" borderId="32" xfId="0" applyNumberFormat="1" applyFont="1" applyFill="1" applyBorder="1" applyAlignment="1">
      <alignment horizontal="center"/>
    </xf>
    <xf numFmtId="0" fontId="16" fillId="5" borderId="33" xfId="0" applyNumberFormat="1" applyFont="1" applyFill="1" applyBorder="1" applyAlignment="1">
      <alignment horizontal="center"/>
    </xf>
    <xf numFmtId="0" fontId="6" fillId="0" borderId="34" xfId="0" applyNumberFormat="1" applyFont="1" applyFill="1" applyBorder="1" applyAlignment="1">
      <alignment horizontal="center" wrapText="1"/>
    </xf>
    <xf numFmtId="0" fontId="6" fillId="0" borderId="33" xfId="0" applyNumberFormat="1" applyFont="1" applyFill="1" applyBorder="1" applyAlignment="1">
      <alignment horizontal="center"/>
    </xf>
    <xf numFmtId="0" fontId="6" fillId="0" borderId="67" xfId="0" applyFont="1" applyFill="1" applyBorder="1" applyAlignment="1">
      <alignment horizontal="centerContinuous"/>
    </xf>
    <xf numFmtId="0" fontId="12" fillId="7" borderId="8" xfId="0" applyFont="1" applyFill="1" applyBorder="1" applyAlignment="1"/>
    <xf numFmtId="0" fontId="6" fillId="7" borderId="68" xfId="0" applyNumberFormat="1" applyFont="1" applyFill="1" applyBorder="1" applyAlignment="1">
      <alignment horizontal="center"/>
    </xf>
    <xf numFmtId="49" fontId="24" fillId="7" borderId="68" xfId="0" applyNumberFormat="1" applyFont="1" applyFill="1" applyBorder="1" applyAlignment="1">
      <alignment horizontal="center"/>
    </xf>
    <xf numFmtId="0" fontId="24" fillId="7" borderId="69" xfId="0" applyNumberFormat="1" applyFont="1" applyFill="1" applyBorder="1" applyAlignment="1">
      <alignment horizontal="center"/>
    </xf>
    <xf numFmtId="49" fontId="6" fillId="7" borderId="69" xfId="0" applyNumberFormat="1" applyFont="1" applyFill="1" applyBorder="1" applyAlignment="1">
      <alignment horizontal="center"/>
    </xf>
    <xf numFmtId="0" fontId="6" fillId="7" borderId="70" xfId="0" applyNumberFormat="1" applyFont="1" applyFill="1" applyBorder="1" applyAlignment="1">
      <alignment horizontal="center"/>
    </xf>
    <xf numFmtId="0" fontId="4" fillId="0" borderId="14" xfId="0" quotePrefix="1" applyFont="1" applyBorder="1" applyAlignment="1">
      <alignment horizontal="center"/>
    </xf>
    <xf numFmtId="0" fontId="4" fillId="0" borderId="13" xfId="0" quotePrefix="1" applyFont="1" applyBorder="1" applyAlignment="1">
      <alignment horizontal="center"/>
    </xf>
    <xf numFmtId="9" fontId="4" fillId="0" borderId="13" xfId="0" applyNumberFormat="1" applyFont="1" applyBorder="1" applyAlignment="1">
      <alignment horizontal="center"/>
    </xf>
    <xf numFmtId="0" fontId="4" fillId="0" borderId="71" xfId="0" applyFont="1" applyBorder="1" applyAlignment="1">
      <alignment horizontal="center"/>
    </xf>
    <xf numFmtId="0" fontId="4" fillId="0" borderId="72" xfId="0" applyFont="1" applyBorder="1" applyAlignment="1">
      <alignment horizontal="center"/>
    </xf>
    <xf numFmtId="49" fontId="4" fillId="0" borderId="72" xfId="0" applyNumberFormat="1" applyFont="1" applyBorder="1" applyAlignment="1">
      <alignment horizontal="center"/>
    </xf>
    <xf numFmtId="164" fontId="4" fillId="0" borderId="72" xfId="0" applyNumberFormat="1" applyFont="1" applyBorder="1" applyAlignment="1">
      <alignment horizontal="center"/>
    </xf>
    <xf numFmtId="0" fontId="4" fillId="0" borderId="73" xfId="0" applyFont="1" applyBorder="1" applyAlignment="1">
      <alignment horizontal="center"/>
    </xf>
    <xf numFmtId="0" fontId="9" fillId="9" borderId="1" xfId="0" applyFont="1" applyFill="1" applyBorder="1" applyAlignment="1"/>
    <xf numFmtId="49" fontId="27" fillId="9" borderId="32" xfId="0" applyNumberFormat="1" applyFont="1" applyFill="1" applyBorder="1" applyAlignment="1">
      <alignment horizontal="center"/>
    </xf>
    <xf numFmtId="0" fontId="27" fillId="9" borderId="33" xfId="0" applyNumberFormat="1" applyFont="1" applyFill="1" applyBorder="1" applyAlignment="1">
      <alignment horizontal="center"/>
    </xf>
    <xf numFmtId="0" fontId="27" fillId="0" borderId="67" xfId="0" applyFont="1" applyFill="1" applyBorder="1" applyAlignment="1">
      <alignment horizontal="centerContinuous" shrinkToFit="1"/>
    </xf>
    <xf numFmtId="49" fontId="5" fillId="12" borderId="74" xfId="0" applyNumberFormat="1" applyFont="1" applyFill="1" applyBorder="1" applyAlignment="1">
      <alignment horizontal="center"/>
    </xf>
    <xf numFmtId="0" fontId="3" fillId="0" borderId="75" xfId="0" applyFont="1" applyBorder="1" applyAlignment="1">
      <alignment horizontal="center"/>
    </xf>
    <xf numFmtId="0" fontId="4" fillId="0" borderId="62" xfId="0" applyFont="1" applyFill="1" applyBorder="1" applyAlignment="1">
      <alignment horizontal="center" shrinkToFit="1"/>
    </xf>
    <xf numFmtId="164" fontId="4" fillId="0" borderId="63" xfId="0" applyNumberFormat="1" applyFont="1" applyFill="1" applyBorder="1" applyAlignment="1">
      <alignment horizontal="center" shrinkToFit="1"/>
    </xf>
    <xf numFmtId="0" fontId="3" fillId="0" borderId="0" xfId="0" applyFont="1" applyAlignment="1">
      <alignment horizontal="right"/>
    </xf>
    <xf numFmtId="0" fontId="3" fillId="0" borderId="0" xfId="0" applyFont="1" applyAlignment="1">
      <alignment horizontal="center"/>
    </xf>
    <xf numFmtId="9" fontId="3" fillId="0" borderId="0" xfId="3" applyFont="1" applyAlignment="1">
      <alignment horizontal="center"/>
    </xf>
    <xf numFmtId="0" fontId="4" fillId="0" borderId="0" xfId="0" applyFont="1" applyAlignment="1">
      <alignment horizontal="right"/>
    </xf>
    <xf numFmtId="0" fontId="0" fillId="0" borderId="0" xfId="0" applyAlignment="1">
      <alignment horizontal="center"/>
    </xf>
    <xf numFmtId="9" fontId="1" fillId="0" borderId="0" xfId="3" applyAlignment="1">
      <alignment horizontal="center"/>
    </xf>
    <xf numFmtId="0" fontId="4" fillId="0" borderId="0" xfId="0" applyFont="1"/>
    <xf numFmtId="0" fontId="6" fillId="0" borderId="42" xfId="0" applyFont="1" applyFill="1" applyBorder="1" applyAlignment="1">
      <alignment horizontal="center" shrinkToFit="1"/>
    </xf>
    <xf numFmtId="0" fontId="6" fillId="0" borderId="76" xfId="0" applyFont="1" applyFill="1" applyBorder="1" applyAlignment="1">
      <alignment horizontal="center"/>
    </xf>
    <xf numFmtId="0" fontId="6" fillId="0" borderId="34" xfId="0" applyNumberFormat="1" applyFont="1" applyFill="1" applyBorder="1" applyAlignment="1">
      <alignment horizontal="center" vertical="center" wrapText="1"/>
    </xf>
    <xf numFmtId="0" fontId="6" fillId="0" borderId="37" xfId="0" applyNumberFormat="1" applyFont="1" applyFill="1" applyBorder="1" applyAlignment="1">
      <alignment horizontal="center" wrapText="1"/>
    </xf>
    <xf numFmtId="0" fontId="47" fillId="0" borderId="28" xfId="0" applyFont="1" applyBorder="1" applyAlignment="1">
      <alignment horizontal="right" vertical="center" wrapText="1"/>
    </xf>
    <xf numFmtId="0" fontId="3" fillId="0" borderId="28" xfId="0" applyFont="1" applyBorder="1" applyAlignment="1">
      <alignment horizontal="center" vertical="center" wrapText="1"/>
    </xf>
    <xf numFmtId="0" fontId="7" fillId="0" borderId="28" xfId="0" applyFont="1" applyFill="1" applyBorder="1" applyAlignment="1">
      <alignment horizontal="right"/>
    </xf>
    <xf numFmtId="0" fontId="12" fillId="0" borderId="28" xfId="0" applyFont="1" applyFill="1" applyBorder="1" applyAlignment="1">
      <alignment horizontal="right"/>
    </xf>
    <xf numFmtId="0" fontId="9" fillId="0" borderId="28" xfId="0" applyFont="1" applyFill="1" applyBorder="1" applyAlignment="1">
      <alignment horizontal="right"/>
    </xf>
    <xf numFmtId="0" fontId="10" fillId="0" borderId="28" xfId="0" applyFont="1" applyFill="1" applyBorder="1" applyAlignment="1">
      <alignment horizontal="right"/>
    </xf>
    <xf numFmtId="0" fontId="22" fillId="0" borderId="28" xfId="0" applyFont="1" applyFill="1" applyBorder="1" applyAlignment="1">
      <alignment horizontal="right"/>
    </xf>
    <xf numFmtId="0" fontId="13" fillId="0" borderId="28" xfId="0" applyFont="1" applyFill="1" applyBorder="1" applyAlignment="1">
      <alignment horizontal="right"/>
    </xf>
    <xf numFmtId="0" fontId="5" fillId="0" borderId="28" xfId="0" applyFont="1" applyFill="1" applyBorder="1" applyAlignment="1">
      <alignment horizontal="right"/>
    </xf>
    <xf numFmtId="0" fontId="48" fillId="0" borderId="28"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0" fillId="0" borderId="77" xfId="0" applyFill="1" applyBorder="1" applyAlignment="1">
      <alignment horizontal="center" vertical="center" wrapText="1"/>
    </xf>
    <xf numFmtId="0" fontId="4" fillId="0" borderId="77" xfId="0" applyFont="1" applyFill="1" applyBorder="1" applyAlignment="1">
      <alignment horizontal="center" vertical="center" wrapText="1"/>
    </xf>
    <xf numFmtId="0" fontId="4" fillId="0" borderId="78" xfId="0" applyFont="1" applyFill="1" applyBorder="1" applyAlignment="1">
      <alignment horizontal="center" vertical="center" wrapText="1"/>
    </xf>
    <xf numFmtId="0" fontId="0" fillId="0" borderId="79" xfId="0" applyFill="1" applyBorder="1" applyAlignment="1">
      <alignment horizontal="center" vertical="center" wrapText="1"/>
    </xf>
    <xf numFmtId="0" fontId="0" fillId="0" borderId="80" xfId="0" applyFill="1" applyBorder="1" applyAlignment="1">
      <alignment horizontal="center" vertical="center" wrapText="1"/>
    </xf>
    <xf numFmtId="0" fontId="0" fillId="0" borderId="78" xfId="0" applyFill="1" applyBorder="1" applyAlignment="1">
      <alignment horizontal="center" vertical="center" wrapText="1"/>
    </xf>
    <xf numFmtId="0" fontId="47" fillId="0" borderId="0" xfId="0" applyFont="1" applyAlignment="1">
      <alignment vertical="center" wrapText="1"/>
    </xf>
    <xf numFmtId="0" fontId="4" fillId="0" borderId="0" xfId="0" applyFont="1" applyAlignment="1">
      <alignment horizontal="center" vertical="center" wrapText="1"/>
    </xf>
    <xf numFmtId="0" fontId="3" fillId="0" borderId="12" xfId="0" applyFont="1" applyFill="1" applyBorder="1" applyAlignment="1">
      <alignment horizontal="center"/>
    </xf>
    <xf numFmtId="0" fontId="4" fillId="0" borderId="81" xfId="0" applyFont="1" applyBorder="1" applyAlignment="1">
      <alignment horizontal="center" vertical="center"/>
    </xf>
    <xf numFmtId="0" fontId="6" fillId="0" borderId="8" xfId="0" applyFont="1" applyFill="1" applyBorder="1" applyAlignment="1">
      <alignment horizontal="center" shrinkToFit="1"/>
    </xf>
    <xf numFmtId="0" fontId="6" fillId="0" borderId="68" xfId="0" applyFont="1" applyFill="1" applyBorder="1" applyAlignment="1">
      <alignment horizontal="center"/>
    </xf>
    <xf numFmtId="0" fontId="4" fillId="0" borderId="82" xfId="0" applyFont="1" applyFill="1" applyBorder="1" applyAlignment="1">
      <alignment horizontal="centerContinuous"/>
    </xf>
    <xf numFmtId="0" fontId="4" fillId="0" borderId="3" xfId="0" applyFont="1" applyFill="1" applyBorder="1" applyAlignment="1">
      <alignment horizontal="centerContinuous"/>
    </xf>
    <xf numFmtId="164" fontId="4" fillId="0" borderId="11" xfId="0" applyNumberFormat="1" applyFont="1" applyFill="1" applyBorder="1" applyAlignment="1">
      <alignment horizontal="center"/>
    </xf>
    <xf numFmtId="0" fontId="4" fillId="0" borderId="83" xfId="0" applyFont="1" applyFill="1" applyBorder="1" applyAlignment="1">
      <alignment horizontal="center"/>
    </xf>
    <xf numFmtId="0" fontId="45" fillId="0" borderId="84" xfId="0" applyFont="1" applyFill="1" applyBorder="1" applyAlignment="1">
      <alignment horizontal="centerContinuous"/>
    </xf>
    <xf numFmtId="0" fontId="0" fillId="0" borderId="85" xfId="0" applyFill="1" applyBorder="1" applyAlignment="1">
      <alignment horizontal="center" vertical="center"/>
    </xf>
    <xf numFmtId="1" fontId="0" fillId="0" borderId="0" xfId="0" applyNumberFormat="1" applyAlignment="1">
      <alignment horizontal="center"/>
    </xf>
    <xf numFmtId="1" fontId="4" fillId="0" borderId="0" xfId="0" applyNumberFormat="1" applyFont="1" applyAlignment="1">
      <alignment horizontal="center"/>
    </xf>
    <xf numFmtId="1" fontId="4" fillId="0" borderId="86" xfId="0" applyNumberFormat="1" applyFont="1" applyBorder="1" applyAlignment="1">
      <alignment horizontal="center"/>
    </xf>
    <xf numFmtId="1" fontId="3" fillId="0" borderId="0" xfId="0" applyNumberFormat="1" applyFont="1" applyAlignment="1">
      <alignment horizontal="center"/>
    </xf>
    <xf numFmtId="0" fontId="38" fillId="0" borderId="87" xfId="0" applyFont="1" applyFill="1" applyBorder="1" applyAlignment="1">
      <alignment horizontal="centerContinuous"/>
    </xf>
    <xf numFmtId="0" fontId="39" fillId="0" borderId="88" xfId="0" applyNumberFormat="1" applyFont="1" applyBorder="1" applyAlignment="1">
      <alignment horizontal="center"/>
    </xf>
    <xf numFmtId="49" fontId="6" fillId="0" borderId="89" xfId="0" applyNumberFormat="1" applyFont="1" applyFill="1" applyBorder="1" applyAlignment="1">
      <alignment horizontal="center"/>
    </xf>
    <xf numFmtId="0" fontId="40" fillId="0" borderId="81" xfId="0" applyNumberFormat="1" applyFont="1" applyFill="1" applyBorder="1" applyAlignment="1">
      <alignment horizontal="centerContinuous"/>
    </xf>
    <xf numFmtId="0" fontId="39" fillId="0" borderId="11" xfId="0" applyNumberFormat="1" applyFont="1" applyBorder="1" applyAlignment="1">
      <alignment horizontal="center"/>
    </xf>
    <xf numFmtId="49" fontId="6" fillId="0" borderId="83" xfId="0" applyNumberFormat="1" applyFont="1" applyBorder="1" applyAlignment="1">
      <alignment horizontal="center"/>
    </xf>
    <xf numFmtId="0" fontId="41" fillId="0" borderId="12" xfId="0" applyNumberFormat="1" applyFont="1" applyFill="1" applyBorder="1" applyAlignment="1">
      <alignment horizontal="centerContinuous"/>
    </xf>
    <xf numFmtId="0" fontId="39" fillId="0" borderId="13" xfId="0" applyNumberFormat="1" applyFont="1" applyBorder="1" applyAlignment="1">
      <alignment horizontal="center"/>
    </xf>
    <xf numFmtId="49" fontId="6" fillId="0" borderId="74" xfId="0" applyNumberFormat="1" applyFont="1" applyFill="1" applyBorder="1" applyAlignment="1">
      <alignment horizontal="center" shrinkToFit="1"/>
    </xf>
    <xf numFmtId="0" fontId="49" fillId="11" borderId="41" xfId="0" applyFont="1" applyFill="1" applyBorder="1" applyAlignment="1">
      <alignment horizontal="centerContinuous"/>
    </xf>
    <xf numFmtId="0" fontId="16" fillId="0" borderId="90" xfId="0" applyFont="1" applyFill="1" applyBorder="1" applyAlignment="1">
      <alignment horizontal="center" shrinkToFit="1"/>
    </xf>
    <xf numFmtId="0" fontId="49" fillId="2" borderId="41" xfId="0" applyFont="1" applyFill="1" applyBorder="1" applyAlignment="1">
      <alignment horizontal="centerContinuous"/>
    </xf>
    <xf numFmtId="0" fontId="49" fillId="4" borderId="41" xfId="0" applyFont="1" applyFill="1" applyBorder="1" applyAlignment="1">
      <alignment horizontal="centerContinuous"/>
    </xf>
    <xf numFmtId="0" fontId="6" fillId="0" borderId="34" xfId="0" quotePrefix="1" applyNumberFormat="1" applyFont="1" applyFill="1" applyBorder="1" applyAlignment="1">
      <alignment horizontal="center"/>
    </xf>
    <xf numFmtId="0" fontId="6" fillId="0" borderId="91" xfId="0" applyFont="1" applyBorder="1" applyAlignment="1">
      <alignment horizontal="centerContinuous"/>
    </xf>
    <xf numFmtId="0" fontId="5" fillId="5" borderId="92" xfId="0" applyFont="1" applyFill="1" applyBorder="1" applyAlignment="1">
      <alignment horizontal="right"/>
    </xf>
    <xf numFmtId="0" fontId="5" fillId="5" borderId="93" xfId="0" applyFont="1" applyFill="1" applyBorder="1" applyAlignment="1">
      <alignment horizontal="right"/>
    </xf>
    <xf numFmtId="0" fontId="5" fillId="5" borderId="94" xfId="0" applyFont="1" applyFill="1" applyBorder="1" applyAlignment="1">
      <alignment horizontal="right"/>
    </xf>
    <xf numFmtId="0" fontId="44" fillId="5" borderId="95" xfId="0" applyFont="1" applyFill="1" applyBorder="1" applyAlignment="1">
      <alignment horizontal="right"/>
    </xf>
    <xf numFmtId="0" fontId="7" fillId="5" borderId="93" xfId="0" applyFont="1" applyFill="1" applyBorder="1" applyAlignment="1">
      <alignment horizontal="right"/>
    </xf>
    <xf numFmtId="0" fontId="10" fillId="5" borderId="93" xfId="0" applyFont="1" applyFill="1" applyBorder="1" applyAlignment="1">
      <alignment horizontal="right"/>
    </xf>
    <xf numFmtId="0" fontId="10" fillId="5" borderId="94" xfId="0" applyFont="1" applyFill="1" applyBorder="1" applyAlignment="1">
      <alignment horizontal="right"/>
    </xf>
    <xf numFmtId="0" fontId="42" fillId="0" borderId="41" xfId="0" applyFont="1" applyBorder="1" applyAlignment="1">
      <alignment horizontal="centerContinuous" vertical="center" wrapText="1"/>
    </xf>
    <xf numFmtId="0" fontId="6" fillId="0" borderId="96" xfId="0" applyFont="1" applyFill="1" applyBorder="1" applyAlignment="1">
      <alignment horizontal="centerContinuous"/>
    </xf>
    <xf numFmtId="0" fontId="6" fillId="0" borderId="97" xfId="0" applyFont="1" applyFill="1" applyBorder="1" applyAlignment="1">
      <alignment horizontal="centerContinuous"/>
    </xf>
    <xf numFmtId="0" fontId="50" fillId="0" borderId="41" xfId="0" applyFont="1" applyBorder="1" applyAlignment="1">
      <alignment horizontal="centerContinuous" vertical="center" wrapText="1"/>
    </xf>
    <xf numFmtId="0" fontId="21" fillId="3" borderId="24" xfId="0" applyFont="1" applyFill="1" applyBorder="1" applyAlignment="1">
      <alignment horizontal="center"/>
    </xf>
    <xf numFmtId="164" fontId="4" fillId="0" borderId="3" xfId="0" applyNumberFormat="1" applyFont="1" applyBorder="1" applyAlignment="1">
      <alignment horizontal="center" vertical="center"/>
    </xf>
    <xf numFmtId="164" fontId="4" fillId="0" borderId="29" xfId="0" applyNumberFormat="1" applyFont="1" applyFill="1" applyBorder="1" applyAlignment="1">
      <alignment horizontal="center"/>
    </xf>
    <xf numFmtId="0" fontId="21" fillId="3" borderId="98" xfId="0" applyFont="1" applyFill="1" applyBorder="1" applyAlignment="1">
      <alignment horizontal="centerContinuous"/>
    </xf>
    <xf numFmtId="164" fontId="4" fillId="0" borderId="99" xfId="0" applyNumberFormat="1" applyFont="1" applyFill="1" applyBorder="1" applyAlignment="1">
      <alignment horizontal="centerContinuous"/>
    </xf>
    <xf numFmtId="0" fontId="4" fillId="0" borderId="100" xfId="0" quotePrefix="1" applyFont="1" applyBorder="1" applyAlignment="1">
      <alignment horizontal="centerContinuous"/>
    </xf>
    <xf numFmtId="164" fontId="4" fillId="0" borderId="29" xfId="0" applyNumberFormat="1" applyFont="1" applyBorder="1" applyAlignment="1">
      <alignment horizontal="centerContinuous"/>
    </xf>
    <xf numFmtId="0" fontId="4" fillId="0" borderId="101" xfId="0" applyFont="1" applyBorder="1" applyAlignment="1">
      <alignment horizontal="centerContinuous"/>
    </xf>
    <xf numFmtId="49" fontId="4" fillId="0" borderId="102" xfId="0" applyNumberFormat="1" applyFont="1" applyFill="1" applyBorder="1" applyAlignment="1">
      <alignment horizontal="center"/>
    </xf>
    <xf numFmtId="0" fontId="4" fillId="0" borderId="83" xfId="0" applyFont="1" applyBorder="1" applyAlignment="1">
      <alignment horizontal="center" vertical="center"/>
    </xf>
    <xf numFmtId="0" fontId="4" fillId="0" borderId="74" xfId="0" applyFont="1" applyFill="1" applyBorder="1" applyAlignment="1">
      <alignment horizontal="center"/>
    </xf>
    <xf numFmtId="0" fontId="4" fillId="0" borderId="33" xfId="0" applyFont="1" applyFill="1" applyBorder="1" applyAlignment="1">
      <alignment horizontal="center" wrapText="1"/>
    </xf>
    <xf numFmtId="49" fontId="4" fillId="0" borderId="3" xfId="0" applyNumberFormat="1" applyFont="1" applyFill="1" applyBorder="1" applyAlignment="1">
      <alignment horizontal="center"/>
    </xf>
    <xf numFmtId="0" fontId="4" fillId="0" borderId="18" xfId="0" applyFont="1" applyFill="1" applyBorder="1" applyAlignment="1">
      <alignment horizontal="center"/>
    </xf>
    <xf numFmtId="0" fontId="4" fillId="0" borderId="68" xfId="0" applyFont="1" applyFill="1" applyBorder="1" applyAlignment="1">
      <alignment horizontal="center"/>
    </xf>
    <xf numFmtId="49" fontId="4" fillId="0" borderId="68" xfId="0" applyNumberFormat="1" applyFont="1" applyFill="1" applyBorder="1" applyAlignment="1">
      <alignment horizontal="center"/>
    </xf>
    <xf numFmtId="164" fontId="4" fillId="0" borderId="68" xfId="0" applyNumberFormat="1" applyFont="1" applyFill="1" applyBorder="1" applyAlignment="1">
      <alignment horizontal="center"/>
    </xf>
    <xf numFmtId="164" fontId="4" fillId="0" borderId="69" xfId="0" applyNumberFormat="1" applyFont="1" applyFill="1" applyBorder="1" applyAlignment="1">
      <alignment horizontal="center"/>
    </xf>
    <xf numFmtId="0" fontId="4" fillId="0" borderId="70" xfId="0" quotePrefix="1" applyFont="1" applyFill="1" applyBorder="1" applyAlignment="1">
      <alignment horizontal="center"/>
    </xf>
    <xf numFmtId="164" fontId="4" fillId="0" borderId="57" xfId="0" applyNumberFormat="1" applyFont="1" applyFill="1" applyBorder="1" applyAlignment="1">
      <alignment horizontal="center" shrinkToFit="1"/>
    </xf>
    <xf numFmtId="0" fontId="4" fillId="0" borderId="58" xfId="0" applyFont="1" applyFill="1" applyBorder="1" applyAlignment="1">
      <alignment horizontal="left"/>
    </xf>
    <xf numFmtId="0" fontId="43" fillId="0" borderId="90" xfId="0" applyFont="1" applyBorder="1" applyAlignment="1">
      <alignment horizontal="centerContinuous"/>
    </xf>
    <xf numFmtId="0" fontId="6" fillId="0" borderId="32" xfId="0" applyFont="1" applyFill="1" applyBorder="1" applyAlignment="1">
      <alignment horizontal="center" vertical="center" shrinkToFit="1"/>
    </xf>
    <xf numFmtId="49" fontId="6" fillId="0" borderId="34" xfId="0" applyNumberFormat="1" applyFont="1" applyFill="1" applyBorder="1" applyAlignment="1">
      <alignment horizontal="center" vertical="center" wrapText="1"/>
    </xf>
    <xf numFmtId="0" fontId="27" fillId="0" borderId="67" xfId="0" applyFont="1" applyFill="1" applyBorder="1" applyAlignment="1">
      <alignment horizontal="center" shrinkToFit="1"/>
    </xf>
    <xf numFmtId="0" fontId="4" fillId="0" borderId="75" xfId="0" applyFont="1" applyBorder="1" applyAlignment="1">
      <alignment horizontal="center" vertical="center"/>
    </xf>
    <xf numFmtId="49" fontId="4" fillId="0" borderId="14" xfId="3" applyNumberFormat="1" applyFont="1" applyBorder="1" applyAlignment="1">
      <alignment horizontal="center" vertical="center"/>
    </xf>
    <xf numFmtId="0" fontId="4" fillId="0" borderId="14" xfId="0" applyFont="1" applyBorder="1" applyAlignment="1">
      <alignment horizontal="center" vertical="center" shrinkToFit="1"/>
    </xf>
    <xf numFmtId="164" fontId="4" fillId="0" borderId="14" xfId="0" applyNumberFormat="1" applyFont="1" applyBorder="1" applyAlignment="1">
      <alignment horizontal="center" vertical="center"/>
    </xf>
    <xf numFmtId="164" fontId="4" fillId="0" borderId="99" xfId="0" applyNumberFormat="1" applyFont="1" applyBorder="1" applyAlignment="1">
      <alignment horizontal="center" vertical="center"/>
    </xf>
    <xf numFmtId="0" fontId="4" fillId="0" borderId="103" xfId="0" quotePrefix="1" applyFont="1" applyBorder="1" applyAlignment="1">
      <alignment horizontal="center" vertical="center"/>
    </xf>
    <xf numFmtId="0" fontId="45" fillId="0" borderId="14" xfId="0" quotePrefix="1" applyFont="1" applyBorder="1" applyAlignment="1">
      <alignment horizontal="center" vertical="center" wrapText="1"/>
    </xf>
    <xf numFmtId="49" fontId="45" fillId="0" borderId="14" xfId="3" applyNumberFormat="1" applyFont="1" applyBorder="1" applyAlignment="1">
      <alignment horizontal="center" vertical="center"/>
    </xf>
    <xf numFmtId="49" fontId="45" fillId="0" borderId="13" xfId="3" applyNumberFormat="1" applyFont="1" applyFill="1" applyBorder="1" applyAlignment="1">
      <alignment horizontal="center"/>
    </xf>
    <xf numFmtId="0" fontId="45" fillId="0" borderId="13" xfId="0" applyFont="1" applyFill="1" applyBorder="1" applyAlignment="1">
      <alignment horizontal="center"/>
    </xf>
    <xf numFmtId="0" fontId="47" fillId="0" borderId="0" xfId="0" applyFont="1" applyAlignment="1">
      <alignment horizontal="right" vertical="center" wrapText="1"/>
    </xf>
    <xf numFmtId="0" fontId="27" fillId="0" borderId="67" xfId="0" applyFont="1" applyBorder="1" applyAlignment="1">
      <alignment horizontal="centerContinuous"/>
    </xf>
    <xf numFmtId="49" fontId="5" fillId="13" borderId="104" xfId="0" applyNumberFormat="1" applyFont="1" applyFill="1" applyBorder="1" applyAlignment="1">
      <alignment horizontal="centerContinuous"/>
    </xf>
    <xf numFmtId="49" fontId="5" fillId="12" borderId="3" xfId="0" applyNumberFormat="1" applyFont="1" applyFill="1" applyBorder="1" applyAlignment="1">
      <alignment horizontal="centerContinuous"/>
    </xf>
    <xf numFmtId="49" fontId="11" fillId="11" borderId="29" xfId="0" applyNumberFormat="1" applyFont="1" applyFill="1" applyBorder="1" applyAlignment="1">
      <alignment horizontal="centerContinuous"/>
    </xf>
    <xf numFmtId="0" fontId="9" fillId="5" borderId="105" xfId="0" applyFont="1" applyFill="1" applyBorder="1" applyAlignment="1">
      <alignment horizontal="right"/>
    </xf>
    <xf numFmtId="0" fontId="9" fillId="5" borderId="93" xfId="0" applyFont="1" applyFill="1" applyBorder="1" applyAlignment="1">
      <alignment horizontal="right"/>
    </xf>
    <xf numFmtId="0" fontId="0" fillId="0" borderId="106" xfId="0" applyFill="1" applyBorder="1" applyAlignment="1">
      <alignment horizontal="center" vertical="center" wrapText="1"/>
    </xf>
    <xf numFmtId="0" fontId="47" fillId="0" borderId="107" xfId="0" applyFont="1" applyFill="1" applyBorder="1" applyAlignment="1">
      <alignment horizontal="right" vertical="center" wrapText="1"/>
    </xf>
    <xf numFmtId="0" fontId="47" fillId="0" borderId="108" xfId="0" applyFont="1" applyFill="1" applyBorder="1" applyAlignment="1">
      <alignment horizontal="right" vertical="center" wrapText="1"/>
    </xf>
    <xf numFmtId="0" fontId="47" fillId="0" borderId="109" xfId="0" applyFont="1" applyFill="1" applyBorder="1" applyAlignment="1">
      <alignment horizontal="right" vertical="center" wrapText="1"/>
    </xf>
    <xf numFmtId="0" fontId="47" fillId="0" borderId="110" xfId="0" applyFont="1" applyFill="1" applyBorder="1" applyAlignment="1">
      <alignment horizontal="right" vertical="center" wrapText="1"/>
    </xf>
    <xf numFmtId="0" fontId="54" fillId="2" borderId="111" xfId="0" applyFont="1" applyFill="1" applyBorder="1" applyAlignment="1">
      <alignment horizontal="left"/>
    </xf>
    <xf numFmtId="0" fontId="20" fillId="2" borderId="111" xfId="0" applyFont="1" applyFill="1" applyBorder="1" applyAlignment="1">
      <alignment horizontal="left"/>
    </xf>
    <xf numFmtId="0" fontId="3" fillId="2" borderId="111" xfId="0" applyFont="1" applyFill="1" applyBorder="1" applyAlignment="1">
      <alignment horizontal="centerContinuous"/>
    </xf>
    <xf numFmtId="0" fontId="4" fillId="2" borderId="111" xfId="0" applyFont="1" applyFill="1" applyBorder="1" applyAlignment="1">
      <alignment horizontal="centerContinuous"/>
    </xf>
    <xf numFmtId="0" fontId="6" fillId="0" borderId="29" xfId="0" quotePrefix="1" applyFont="1" applyBorder="1" applyAlignment="1">
      <alignment horizontal="center"/>
    </xf>
    <xf numFmtId="0" fontId="12" fillId="14" borderId="1" xfId="0" applyFont="1" applyFill="1" applyBorder="1" applyAlignment="1"/>
    <xf numFmtId="0" fontId="6" fillId="14" borderId="32" xfId="0" applyNumberFormat="1" applyFont="1" applyFill="1" applyBorder="1" applyAlignment="1">
      <alignment horizontal="center"/>
    </xf>
    <xf numFmtId="49" fontId="24" fillId="14" borderId="32" xfId="0" applyNumberFormat="1" applyFont="1" applyFill="1" applyBorder="1" applyAlignment="1">
      <alignment horizontal="center"/>
    </xf>
    <xf numFmtId="0" fontId="24" fillId="14" borderId="33" xfId="0" applyNumberFormat="1" applyFont="1" applyFill="1" applyBorder="1" applyAlignment="1">
      <alignment horizontal="center"/>
    </xf>
    <xf numFmtId="49" fontId="6" fillId="14" borderId="33" xfId="0" applyNumberFormat="1" applyFont="1" applyFill="1" applyBorder="1" applyAlignment="1">
      <alignment horizontal="center"/>
    </xf>
    <xf numFmtId="0" fontId="6" fillId="14" borderId="34" xfId="0" applyNumberFormat="1" applyFont="1" applyFill="1" applyBorder="1" applyAlignment="1">
      <alignment horizontal="center"/>
    </xf>
    <xf numFmtId="0" fontId="13" fillId="14" borderId="1" xfId="0" applyFont="1" applyFill="1" applyBorder="1" applyAlignment="1"/>
    <xf numFmtId="49" fontId="23" fillId="14" borderId="32" xfId="0" applyNumberFormat="1" applyFont="1" applyFill="1" applyBorder="1" applyAlignment="1">
      <alignment horizontal="center"/>
    </xf>
    <xf numFmtId="0" fontId="23" fillId="14" borderId="33" xfId="0" applyNumberFormat="1" applyFont="1" applyFill="1" applyBorder="1" applyAlignment="1">
      <alignment horizontal="center"/>
    </xf>
    <xf numFmtId="0" fontId="6" fillId="15" borderId="32" xfId="0" applyNumberFormat="1" applyFont="1" applyFill="1" applyBorder="1" applyAlignment="1">
      <alignment horizontal="center"/>
    </xf>
    <xf numFmtId="49" fontId="28" fillId="15" borderId="32" xfId="0" applyNumberFormat="1" applyFont="1" applyFill="1" applyBorder="1" applyAlignment="1">
      <alignment horizontal="center"/>
    </xf>
    <xf numFmtId="0" fontId="28" fillId="15" borderId="33" xfId="0" applyNumberFormat="1" applyFont="1" applyFill="1" applyBorder="1" applyAlignment="1">
      <alignment horizontal="center"/>
    </xf>
    <xf numFmtId="49" fontId="6" fillId="15" borderId="33" xfId="0" applyNumberFormat="1" applyFont="1" applyFill="1" applyBorder="1" applyAlignment="1">
      <alignment horizontal="center"/>
    </xf>
    <xf numFmtId="0" fontId="6" fillId="15" borderId="34" xfId="0" applyNumberFormat="1" applyFont="1" applyFill="1" applyBorder="1" applyAlignment="1">
      <alignment horizontal="center"/>
    </xf>
    <xf numFmtId="0" fontId="12" fillId="15" borderId="1" xfId="0" applyFont="1" applyFill="1" applyBorder="1" applyAlignment="1"/>
    <xf numFmtId="49" fontId="24" fillId="15" borderId="32" xfId="0" applyNumberFormat="1" applyFont="1" applyFill="1" applyBorder="1" applyAlignment="1">
      <alignment horizontal="center"/>
    </xf>
    <xf numFmtId="0" fontId="24" fillId="15" borderId="33" xfId="0" applyNumberFormat="1" applyFont="1" applyFill="1" applyBorder="1" applyAlignment="1">
      <alignment horizontal="center"/>
    </xf>
    <xf numFmtId="0" fontId="10" fillId="14" borderId="1" xfId="0" applyFont="1" applyFill="1" applyBorder="1" applyAlignment="1"/>
    <xf numFmtId="49" fontId="16" fillId="14" borderId="32" xfId="0" applyNumberFormat="1" applyFont="1" applyFill="1" applyBorder="1" applyAlignment="1">
      <alignment horizontal="center"/>
    </xf>
    <xf numFmtId="0" fontId="16" fillId="14" borderId="33" xfId="0" applyNumberFormat="1" applyFont="1" applyFill="1" applyBorder="1" applyAlignment="1">
      <alignment horizontal="center"/>
    </xf>
    <xf numFmtId="0" fontId="55" fillId="0" borderId="28" xfId="2" applyFont="1" applyBorder="1" applyAlignment="1">
      <alignment horizontal="centerContinuous" wrapText="1"/>
    </xf>
    <xf numFmtId="0" fontId="15" fillId="0" borderId="0" xfId="2" applyFont="1" applyBorder="1" applyAlignment="1">
      <alignment horizontal="centerContinuous" wrapText="1"/>
    </xf>
    <xf numFmtId="0" fontId="4" fillId="0" borderId="0" xfId="2" applyFont="1" applyBorder="1" applyAlignment="1">
      <alignment wrapText="1"/>
    </xf>
    <xf numFmtId="0" fontId="11" fillId="12" borderId="25" xfId="2" applyFont="1" applyFill="1" applyBorder="1" applyAlignment="1">
      <alignment horizontal="centerContinuous" wrapText="1"/>
    </xf>
    <xf numFmtId="0" fontId="11" fillId="12" borderId="26" xfId="2" applyFont="1" applyFill="1" applyBorder="1" applyAlignment="1">
      <alignment horizontal="center" wrapText="1"/>
    </xf>
    <xf numFmtId="0" fontId="21" fillId="12" borderId="26" xfId="2" applyFont="1" applyFill="1" applyBorder="1" applyAlignment="1">
      <alignment horizontal="center" wrapText="1"/>
    </xf>
    <xf numFmtId="0" fontId="21" fillId="12" borderId="26" xfId="2" applyNumberFormat="1" applyFont="1" applyFill="1" applyBorder="1" applyAlignment="1">
      <alignment horizontal="center" wrapText="1"/>
    </xf>
    <xf numFmtId="0" fontId="11" fillId="12" borderId="27" xfId="2" applyFont="1" applyFill="1" applyBorder="1" applyAlignment="1">
      <alignment horizontal="centerContinuous" wrapText="1"/>
    </xf>
    <xf numFmtId="0" fontId="3" fillId="0" borderId="0" xfId="2" applyFont="1" applyBorder="1" applyAlignment="1">
      <alignment wrapText="1"/>
    </xf>
    <xf numFmtId="0" fontId="53" fillId="0" borderId="1" xfId="2" applyFont="1" applyBorder="1" applyAlignment="1">
      <alignment horizontal="center" shrinkToFit="1"/>
    </xf>
    <xf numFmtId="0" fontId="6" fillId="0" borderId="32" xfId="2" applyFont="1" applyBorder="1" applyAlignment="1">
      <alignment horizontal="center" wrapText="1"/>
    </xf>
    <xf numFmtId="9" fontId="6" fillId="0" borderId="33" xfId="4" applyFont="1" applyFill="1" applyBorder="1" applyAlignment="1">
      <alignment horizontal="center" vertical="center" shrinkToFit="1"/>
    </xf>
    <xf numFmtId="0" fontId="4" fillId="0" borderId="33" xfId="4" applyNumberFormat="1" applyFont="1" applyFill="1" applyBorder="1" applyAlignment="1">
      <alignment horizontal="center" shrinkToFit="1"/>
    </xf>
    <xf numFmtId="0" fontId="6" fillId="0" borderId="33" xfId="4" applyNumberFormat="1" applyFont="1" applyFill="1" applyBorder="1" applyAlignment="1">
      <alignment horizontal="center" shrinkToFit="1"/>
    </xf>
    <xf numFmtId="0" fontId="4" fillId="0" borderId="33" xfId="4" applyNumberFormat="1" applyFont="1" applyFill="1" applyBorder="1" applyAlignment="1">
      <alignment horizontal="center" vertical="center" shrinkToFit="1"/>
    </xf>
    <xf numFmtId="0" fontId="6" fillId="0" borderId="33" xfId="4" applyNumberFormat="1" applyFont="1" applyFill="1" applyBorder="1" applyAlignment="1">
      <alignment horizontal="center" vertical="center" shrinkToFit="1"/>
    </xf>
    <xf numFmtId="0" fontId="53" fillId="0" borderId="42" xfId="2" applyFont="1" applyBorder="1" applyAlignment="1">
      <alignment horizontal="center" shrinkToFit="1"/>
    </xf>
    <xf numFmtId="0" fontId="6" fillId="0" borderId="76" xfId="2" applyFont="1" applyBorder="1" applyAlignment="1">
      <alignment horizontal="center" wrapText="1"/>
    </xf>
    <xf numFmtId="0" fontId="6" fillId="0" borderId="76" xfId="2" applyFont="1" applyFill="1" applyBorder="1" applyAlignment="1">
      <alignment horizontal="center" vertical="center" shrinkToFit="1"/>
    </xf>
    <xf numFmtId="9" fontId="6" fillId="0" borderId="16" xfId="4" applyFont="1" applyFill="1" applyBorder="1" applyAlignment="1">
      <alignment horizontal="center" shrinkToFit="1"/>
    </xf>
    <xf numFmtId="0" fontId="4" fillId="0" borderId="16" xfId="2" applyFont="1" applyFill="1" applyBorder="1" applyAlignment="1">
      <alignment horizontal="center" wrapText="1"/>
    </xf>
    <xf numFmtId="0" fontId="4" fillId="0" borderId="16" xfId="4" applyNumberFormat="1" applyFont="1" applyFill="1" applyBorder="1" applyAlignment="1">
      <alignment horizontal="center" shrinkToFit="1"/>
    </xf>
    <xf numFmtId="0" fontId="6" fillId="0" borderId="16" xfId="4" applyNumberFormat="1" applyFont="1" applyFill="1" applyBorder="1" applyAlignment="1">
      <alignment horizontal="center" vertical="center" shrinkToFit="1"/>
    </xf>
    <xf numFmtId="49" fontId="6" fillId="0" borderId="37" xfId="2" applyNumberFormat="1" applyFont="1" applyBorder="1" applyAlignment="1">
      <alignment horizontal="center" vertical="center" wrapText="1"/>
    </xf>
    <xf numFmtId="0" fontId="56" fillId="0" borderId="0" xfId="2" applyFont="1" applyFill="1" applyBorder="1" applyAlignment="1">
      <alignment wrapText="1"/>
    </xf>
    <xf numFmtId="0" fontId="6" fillId="0" borderId="0" xfId="2" applyFont="1" applyFill="1" applyBorder="1" applyAlignment="1">
      <alignment horizontal="center" wrapText="1"/>
    </xf>
    <xf numFmtId="9" fontId="6" fillId="0" borderId="0" xfId="4" applyFont="1" applyFill="1" applyBorder="1" applyAlignment="1">
      <alignment horizontal="center" wrapText="1"/>
    </xf>
    <xf numFmtId="0" fontId="6" fillId="0" borderId="0" xfId="2" applyNumberFormat="1" applyFont="1" applyFill="1" applyBorder="1" applyAlignment="1">
      <alignment wrapText="1"/>
    </xf>
    <xf numFmtId="0" fontId="3" fillId="0" borderId="0" xfId="2" applyFont="1" applyBorder="1" applyAlignment="1">
      <alignment horizontal="right" wrapText="1"/>
    </xf>
    <xf numFmtId="0" fontId="4" fillId="0" borderId="0" xfId="2" applyFont="1" applyBorder="1" applyAlignment="1">
      <alignment horizontal="left" wrapText="1"/>
    </xf>
    <xf numFmtId="0" fontId="53" fillId="0" borderId="1" xfId="2" applyFont="1" applyFill="1" applyBorder="1" applyAlignment="1">
      <alignment horizontal="center" shrinkToFit="1"/>
    </xf>
    <xf numFmtId="0" fontId="6" fillId="0" borderId="32" xfId="2" applyFont="1" applyFill="1" applyBorder="1" applyAlignment="1">
      <alignment horizontal="center" wrapText="1"/>
    </xf>
    <xf numFmtId="9" fontId="6" fillId="0" borderId="32" xfId="4" applyFont="1" applyFill="1" applyBorder="1" applyAlignment="1">
      <alignment horizontal="center" shrinkToFit="1"/>
    </xf>
    <xf numFmtId="9" fontId="6" fillId="0" borderId="33" xfId="4" applyFont="1" applyFill="1" applyBorder="1" applyAlignment="1">
      <alignment horizontal="center" shrinkToFit="1"/>
    </xf>
    <xf numFmtId="0" fontId="6" fillId="0" borderId="34" xfId="2" applyNumberFormat="1" applyFont="1" applyFill="1" applyBorder="1" applyAlignment="1">
      <alignment horizontal="center" wrapText="1"/>
    </xf>
    <xf numFmtId="9" fontId="6" fillId="0" borderId="16" xfId="4" applyFont="1" applyFill="1" applyBorder="1" applyAlignment="1">
      <alignment horizontal="center" vertical="center" shrinkToFit="1"/>
    </xf>
    <xf numFmtId="0" fontId="6" fillId="0" borderId="16" xfId="4" applyNumberFormat="1" applyFont="1" applyFill="1" applyBorder="1" applyAlignment="1">
      <alignment horizontal="center" shrinkToFit="1"/>
    </xf>
    <xf numFmtId="0" fontId="6" fillId="0" borderId="69" xfId="4" applyNumberFormat="1" applyFont="1" applyFill="1" applyBorder="1" applyAlignment="1">
      <alignment horizontal="center" shrinkToFit="1"/>
    </xf>
    <xf numFmtId="0" fontId="6" fillId="0" borderId="76" xfId="2" applyFont="1" applyFill="1" applyBorder="1" applyAlignment="1">
      <alignment horizontal="center" wrapText="1"/>
    </xf>
    <xf numFmtId="0" fontId="6" fillId="0" borderId="68" xfId="2" applyFont="1" applyFill="1" applyBorder="1" applyAlignment="1">
      <alignment horizontal="center" wrapText="1"/>
    </xf>
    <xf numFmtId="0" fontId="53" fillId="0" borderId="42" xfId="2" applyFont="1" applyFill="1" applyBorder="1" applyAlignment="1">
      <alignment horizontal="center" shrinkToFit="1"/>
    </xf>
    <xf numFmtId="0" fontId="53" fillId="0" borderId="8" xfId="2" applyFont="1" applyFill="1" applyBorder="1" applyAlignment="1">
      <alignment horizontal="center" shrinkToFit="1"/>
    </xf>
    <xf numFmtId="49" fontId="6" fillId="0" borderId="34" xfId="0" applyNumberFormat="1" applyFont="1" applyFill="1" applyBorder="1" applyAlignment="1">
      <alignment horizontal="center" wrapText="1"/>
    </xf>
    <xf numFmtId="9" fontId="6" fillId="0" borderId="32" xfId="4" applyFont="1" applyFill="1" applyBorder="1" applyAlignment="1">
      <alignment horizontal="center" vertical="center" shrinkToFit="1"/>
    </xf>
    <xf numFmtId="9" fontId="6" fillId="0" borderId="76" xfId="4" applyFont="1" applyFill="1" applyBorder="1" applyAlignment="1">
      <alignment horizontal="center" shrinkToFit="1"/>
    </xf>
    <xf numFmtId="9" fontId="6" fillId="0" borderId="68" xfId="4" applyFont="1" applyFill="1" applyBorder="1" applyAlignment="1">
      <alignment horizontal="center" shrinkToFit="1"/>
    </xf>
    <xf numFmtId="9" fontId="6" fillId="0" borderId="69" xfId="4" applyFont="1" applyFill="1" applyBorder="1" applyAlignment="1">
      <alignment horizontal="center" vertical="center" shrinkToFit="1"/>
    </xf>
    <xf numFmtId="0" fontId="4" fillId="0" borderId="16" xfId="0" applyFont="1" applyFill="1" applyBorder="1" applyAlignment="1">
      <alignment horizontal="center" wrapText="1"/>
    </xf>
    <xf numFmtId="0" fontId="4" fillId="0" borderId="69" xfId="0" applyFont="1" applyFill="1" applyBorder="1" applyAlignment="1">
      <alignment horizontal="center" wrapText="1"/>
    </xf>
    <xf numFmtId="0" fontId="4" fillId="0" borderId="69" xfId="4" applyNumberFormat="1" applyFont="1" applyFill="1" applyBorder="1" applyAlignment="1">
      <alignment horizontal="center" vertical="center" shrinkToFit="1"/>
    </xf>
    <xf numFmtId="0" fontId="6" fillId="0" borderId="70" xfId="0" applyNumberFormat="1" applyFont="1" applyFill="1" applyBorder="1" applyAlignment="1">
      <alignment horizontal="center" vertical="center" wrapText="1"/>
    </xf>
    <xf numFmtId="0" fontId="4" fillId="0" borderId="16" xfId="4" applyNumberFormat="1" applyFont="1" applyFill="1" applyBorder="1" applyAlignment="1">
      <alignment horizontal="center" vertical="center" shrinkToFit="1"/>
    </xf>
    <xf numFmtId="0" fontId="6" fillId="16" borderId="37" xfId="4" applyNumberFormat="1" applyFont="1" applyFill="1" applyBorder="1" applyAlignment="1">
      <alignment horizontal="center" shrinkToFit="1"/>
    </xf>
    <xf numFmtId="0" fontId="6" fillId="16" borderId="70" xfId="4" applyNumberFormat="1" applyFont="1" applyFill="1" applyBorder="1" applyAlignment="1">
      <alignment horizontal="center" shrinkToFit="1"/>
    </xf>
    <xf numFmtId="0" fontId="51" fillId="0" borderId="22" xfId="0" applyFont="1" applyBorder="1" applyAlignment="1">
      <alignment horizontal="centerContinuous" vertical="center" wrapText="1"/>
    </xf>
    <xf numFmtId="0" fontId="6" fillId="0" borderId="62" xfId="0" applyFont="1" applyFill="1" applyBorder="1" applyAlignment="1">
      <alignment horizontal="centerContinuous"/>
    </xf>
    <xf numFmtId="0" fontId="6" fillId="0" borderId="62" xfId="0" applyFont="1" applyFill="1" applyBorder="1" applyAlignment="1">
      <alignment horizontal="centerContinuous" wrapText="1"/>
    </xf>
    <xf numFmtId="0" fontId="6" fillId="0" borderId="48" xfId="0" applyFont="1" applyFill="1" applyBorder="1" applyAlignment="1">
      <alignment horizontal="centerContinuous"/>
    </xf>
    <xf numFmtId="0" fontId="6" fillId="0" borderId="56" xfId="0" applyFont="1" applyFill="1" applyBorder="1" applyAlignment="1">
      <alignment horizontal="centerContinuous"/>
    </xf>
    <xf numFmtId="0" fontId="51" fillId="0" borderId="98" xfId="0" applyFont="1" applyBorder="1" applyAlignment="1">
      <alignment horizontal="centerContinuous" vertical="center" wrapText="1"/>
    </xf>
    <xf numFmtId="0" fontId="6" fillId="0" borderId="112" xfId="0" applyFont="1" applyFill="1" applyBorder="1" applyAlignment="1">
      <alignment horizontal="centerContinuous"/>
    </xf>
    <xf numFmtId="0" fontId="6" fillId="0" borderId="112" xfId="0" applyFont="1" applyFill="1" applyBorder="1" applyAlignment="1">
      <alignment horizontal="centerContinuous" wrapText="1"/>
    </xf>
    <xf numFmtId="0" fontId="6" fillId="0" borderId="113" xfId="0" applyFont="1" applyFill="1" applyBorder="1" applyAlignment="1">
      <alignment horizontal="centerContinuous"/>
    </xf>
    <xf numFmtId="0" fontId="6" fillId="0" borderId="114" xfId="0" applyFont="1" applyFill="1" applyBorder="1" applyAlignment="1">
      <alignment horizontal="centerContinuous"/>
    </xf>
    <xf numFmtId="0" fontId="51" fillId="0" borderId="115" xfId="0" applyFont="1" applyBorder="1" applyAlignment="1">
      <alignment horizontal="centerContinuous" vertical="center" wrapText="1"/>
    </xf>
    <xf numFmtId="0" fontId="6" fillId="0" borderId="116" xfId="0" applyFont="1" applyFill="1" applyBorder="1" applyAlignment="1">
      <alignment horizontal="centerContinuous"/>
    </xf>
    <xf numFmtId="0" fontId="6" fillId="0" borderId="116" xfId="0" applyFont="1" applyFill="1" applyBorder="1" applyAlignment="1">
      <alignment horizontal="centerContinuous" wrapText="1"/>
    </xf>
    <xf numFmtId="0" fontId="6" fillId="0" borderId="117" xfId="0" applyFont="1" applyFill="1" applyBorder="1" applyAlignment="1">
      <alignment horizontal="centerContinuous"/>
    </xf>
    <xf numFmtId="0" fontId="6" fillId="0" borderId="118" xfId="0" applyFont="1" applyFill="1" applyBorder="1" applyAlignment="1">
      <alignment horizontal="centerContinuous"/>
    </xf>
    <xf numFmtId="0" fontId="57" fillId="2" borderId="119" xfId="0" applyFont="1" applyFill="1" applyBorder="1" applyAlignment="1">
      <alignment horizontal="right"/>
    </xf>
    <xf numFmtId="0" fontId="58" fillId="2" borderId="120" xfId="1" applyFont="1" applyFill="1" applyBorder="1" applyAlignment="1" applyProtection="1">
      <alignment horizontal="right"/>
    </xf>
    <xf numFmtId="0" fontId="45" fillId="0" borderId="8" xfId="0" applyFont="1" applyFill="1" applyBorder="1" applyAlignment="1">
      <alignment horizontal="centerContinuous"/>
    </xf>
    <xf numFmtId="0" fontId="4" fillId="0" borderId="121" xfId="0" applyFont="1" applyFill="1" applyBorder="1" applyAlignment="1">
      <alignment horizontal="centerContinuous"/>
    </xf>
    <xf numFmtId="0" fontId="4" fillId="0" borderId="69" xfId="0" applyFont="1" applyFill="1" applyBorder="1" applyAlignment="1">
      <alignment horizontal="centerContinuous"/>
    </xf>
    <xf numFmtId="0" fontId="45" fillId="0" borderId="70" xfId="0" applyFont="1" applyFill="1" applyBorder="1" applyAlignment="1">
      <alignment horizontal="center" shrinkToFit="1"/>
    </xf>
    <xf numFmtId="0" fontId="17" fillId="0" borderId="67" xfId="0" applyFont="1" applyFill="1" applyBorder="1" applyAlignment="1">
      <alignment horizontal="center" shrinkToFit="1"/>
    </xf>
    <xf numFmtId="0" fontId="13" fillId="14" borderId="33" xfId="0" applyNumberFormat="1" applyFont="1" applyFill="1" applyBorder="1" applyAlignment="1">
      <alignment horizontal="center"/>
    </xf>
    <xf numFmtId="0" fontId="16" fillId="0" borderId="67" xfId="0" applyFont="1" applyFill="1" applyBorder="1" applyAlignment="1">
      <alignment horizontal="centerContinuous"/>
    </xf>
    <xf numFmtId="164" fontId="4" fillId="0" borderId="65" xfId="0" applyNumberFormat="1" applyFont="1" applyFill="1" applyBorder="1" applyAlignment="1">
      <alignment horizontal="center" shrinkToFit="1"/>
    </xf>
    <xf numFmtId="0" fontId="3" fillId="0" borderId="0" xfId="0" applyNumberFormat="1" applyFont="1" applyAlignment="1">
      <alignment horizontal="center" vertical="center" wrapText="1"/>
    </xf>
    <xf numFmtId="0" fontId="3" fillId="0" borderId="0" xfId="0" applyFont="1" applyBorder="1" applyAlignment="1">
      <alignment wrapText="1"/>
    </xf>
    <xf numFmtId="0" fontId="1" fillId="0" borderId="11" xfId="0" applyFont="1" applyBorder="1" applyAlignment="1">
      <alignment horizontal="center" vertical="center"/>
    </xf>
    <xf numFmtId="0" fontId="1" fillId="0" borderId="14" xfId="0" applyFont="1" applyBorder="1" applyAlignment="1">
      <alignment horizontal="center" vertical="center"/>
    </xf>
    <xf numFmtId="0" fontId="1" fillId="0" borderId="13" xfId="0" applyFont="1" applyFill="1" applyBorder="1" applyAlignment="1">
      <alignment horizontal="center"/>
    </xf>
    <xf numFmtId="0" fontId="1" fillId="0" borderId="103" xfId="0" applyFont="1" applyBorder="1" applyAlignment="1">
      <alignment horizontal="center" vertical="center" shrinkToFit="1"/>
    </xf>
    <xf numFmtId="0" fontId="0" fillId="0" borderId="63" xfId="0" applyFill="1" applyBorder="1" applyAlignment="1">
      <alignment horizontal="center" vertical="center" wrapText="1"/>
    </xf>
    <xf numFmtId="0" fontId="0" fillId="0" borderId="123" xfId="0" applyFill="1" applyBorder="1" applyAlignment="1">
      <alignment horizontal="center" vertical="center" wrapText="1"/>
    </xf>
    <xf numFmtId="0" fontId="0" fillId="0" borderId="124"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49" xfId="0" applyFill="1" applyBorder="1" applyAlignment="1">
      <alignment horizontal="center" vertical="center" wrapText="1"/>
    </xf>
    <xf numFmtId="0" fontId="0" fillId="0" borderId="126" xfId="0" applyFill="1" applyBorder="1" applyAlignment="1">
      <alignment horizontal="center" vertical="center" wrapText="1"/>
    </xf>
    <xf numFmtId="0" fontId="0" fillId="0" borderId="127" xfId="0" applyFill="1" applyBorder="1" applyAlignment="1">
      <alignment horizontal="center" vertical="center" wrapText="1"/>
    </xf>
    <xf numFmtId="0" fontId="0" fillId="0" borderId="50" xfId="0" applyFill="1" applyBorder="1" applyAlignment="1">
      <alignment horizontal="center" vertical="center" wrapText="1"/>
    </xf>
    <xf numFmtId="0" fontId="1" fillId="0" borderId="126" xfId="0" applyFont="1" applyFill="1" applyBorder="1" applyAlignment="1">
      <alignment horizontal="center" vertical="center" wrapText="1"/>
    </xf>
    <xf numFmtId="0" fontId="1" fillId="0" borderId="49" xfId="0" applyFont="1" applyFill="1" applyBorder="1" applyAlignment="1">
      <alignment horizontal="center" vertical="center" wrapText="1"/>
    </xf>
    <xf numFmtId="0" fontId="1" fillId="0" borderId="77" xfId="0" applyFont="1" applyFill="1" applyBorder="1" applyAlignment="1">
      <alignment horizontal="center" vertical="center" wrapText="1"/>
    </xf>
    <xf numFmtId="0" fontId="1" fillId="0" borderId="63" xfId="0" applyFont="1" applyFill="1" applyBorder="1" applyAlignment="1">
      <alignment horizontal="center" vertical="center" wrapText="1"/>
    </xf>
    <xf numFmtId="0" fontId="1" fillId="0" borderId="122" xfId="0" applyFont="1" applyFill="1" applyBorder="1" applyAlignment="1">
      <alignment horizontal="center" vertical="center" wrapText="1"/>
    </xf>
    <xf numFmtId="0" fontId="1" fillId="0" borderId="125" xfId="0" applyFont="1" applyFill="1" applyBorder="1" applyAlignment="1">
      <alignment horizontal="center" vertical="center" wrapText="1"/>
    </xf>
    <xf numFmtId="0" fontId="1" fillId="0" borderId="106" xfId="0" applyFont="1" applyFill="1" applyBorder="1" applyAlignment="1">
      <alignment horizontal="center" vertical="center" wrapText="1"/>
    </xf>
    <xf numFmtId="0" fontId="1" fillId="0" borderId="79" xfId="0" applyFont="1" applyFill="1" applyBorder="1" applyAlignment="1">
      <alignment horizontal="center" vertical="center" wrapText="1"/>
    </xf>
    <xf numFmtId="0" fontId="1" fillId="0" borderId="78" xfId="0" applyFont="1" applyFill="1" applyBorder="1" applyAlignment="1">
      <alignment horizontal="center" vertical="center" wrapText="1"/>
    </xf>
    <xf numFmtId="0" fontId="1" fillId="0" borderId="50" xfId="0" applyFont="1" applyFill="1" applyBorder="1" applyAlignment="1">
      <alignment horizontal="center" vertical="center" wrapText="1"/>
    </xf>
    <xf numFmtId="0" fontId="1" fillId="0" borderId="64" xfId="0" applyFont="1" applyFill="1" applyBorder="1" applyAlignment="1">
      <alignment horizontal="center" vertical="center" wrapText="1"/>
    </xf>
    <xf numFmtId="0" fontId="1" fillId="0" borderId="49" xfId="0" applyFont="1" applyFill="1" applyBorder="1" applyAlignment="1">
      <alignment horizontal="center" vertical="center"/>
    </xf>
    <xf numFmtId="0" fontId="1" fillId="0" borderId="63" xfId="0" applyFont="1" applyFill="1" applyBorder="1" applyAlignment="1">
      <alignment horizontal="center" vertical="center"/>
    </xf>
    <xf numFmtId="0" fontId="59" fillId="0" borderId="67" xfId="0" applyFont="1" applyFill="1" applyBorder="1" applyAlignment="1">
      <alignment horizontal="centerContinuous" shrinkToFit="1"/>
    </xf>
    <xf numFmtId="0" fontId="27" fillId="0" borderId="90" xfId="0" applyFont="1" applyFill="1" applyBorder="1" applyAlignment="1">
      <alignment horizontal="centerContinuous" shrinkToFit="1"/>
    </xf>
    <xf numFmtId="0" fontId="59" fillId="0" borderId="90" xfId="0" applyFont="1" applyFill="1" applyBorder="1" applyAlignment="1">
      <alignment horizontal="centerContinuous" shrinkToFit="1"/>
    </xf>
    <xf numFmtId="0" fontId="4" fillId="17" borderId="14" xfId="0" applyFont="1" applyFill="1" applyBorder="1" applyAlignment="1">
      <alignment horizontal="center" vertical="center"/>
    </xf>
    <xf numFmtId="0" fontId="45" fillId="17" borderId="14" xfId="0" quotePrefix="1" applyFont="1" applyFill="1" applyBorder="1" applyAlignment="1">
      <alignment horizontal="center" vertical="center" wrapText="1"/>
    </xf>
    <xf numFmtId="49" fontId="45" fillId="17" borderId="14" xfId="3" applyNumberFormat="1" applyFont="1" applyFill="1" applyBorder="1" applyAlignment="1">
      <alignment horizontal="center" vertical="center"/>
    </xf>
    <xf numFmtId="49" fontId="4" fillId="17" borderId="14" xfId="3" applyNumberFormat="1" applyFont="1" applyFill="1" applyBorder="1" applyAlignment="1">
      <alignment horizontal="center" vertical="center"/>
    </xf>
    <xf numFmtId="0" fontId="4" fillId="17" borderId="14" xfId="0" applyFont="1" applyFill="1" applyBorder="1" applyAlignment="1">
      <alignment horizontal="center" vertical="center" shrinkToFit="1"/>
    </xf>
    <xf numFmtId="164" fontId="4" fillId="17" borderId="14" xfId="0" applyNumberFormat="1" applyFont="1" applyFill="1" applyBorder="1" applyAlignment="1">
      <alignment horizontal="center" vertical="center"/>
    </xf>
    <xf numFmtId="0" fontId="60" fillId="2" borderId="4" xfId="0" applyFont="1" applyFill="1" applyBorder="1" applyAlignment="1">
      <alignment horizontal="right"/>
    </xf>
    <xf numFmtId="0" fontId="61" fillId="0" borderId="67" xfId="0" applyFont="1" applyFill="1" applyBorder="1" applyAlignment="1">
      <alignment horizontal="center" shrinkToFit="1"/>
    </xf>
    <xf numFmtId="0" fontId="26" fillId="0" borderId="16" xfId="0" applyNumberFormat="1" applyFont="1" applyBorder="1" applyAlignment="1">
      <alignment horizontal="center"/>
    </xf>
  </cellXfs>
  <cellStyles count="5">
    <cellStyle name="Hyperlink" xfId="1" builtinId="8"/>
    <cellStyle name="Normal" xfId="0" builtinId="0"/>
    <cellStyle name="Normal 2" xfId="2" xr:uid="{00000000-0005-0000-0000-000002000000}"/>
    <cellStyle name="Percent" xfId="3" builtinId="5"/>
    <cellStyle name="Percent 2" xfId="4" xr:uid="{00000000-0005-0000-0000-000004000000}"/>
  </cellStyles>
  <dxfs count="6">
    <dxf>
      <fill>
        <patternFill>
          <bgColor indexed="10"/>
        </patternFill>
      </fill>
    </dxf>
    <dxf>
      <font>
        <b/>
        <i val="0"/>
        <condense val="0"/>
        <extend val="0"/>
      </font>
      <fill>
        <patternFill>
          <bgColor indexed="51"/>
        </patternFill>
      </fill>
    </dxf>
    <dxf>
      <font>
        <b/>
        <i val="0"/>
        <condense val="0"/>
        <extend val="0"/>
      </font>
      <fill>
        <patternFill>
          <bgColor indexed="10"/>
        </patternFill>
      </fill>
    </dxf>
    <dxf>
      <font>
        <b/>
        <i val="0"/>
        <condense val="0"/>
        <extend val="0"/>
      </font>
      <fill>
        <patternFill>
          <bgColor indexed="11"/>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9" defaultPivotStyle="PivotStyleLight16"/>
  <colors>
    <mruColors>
      <color rgb="FFCCFF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57150</xdr:colOff>
      <xdr:row>13</xdr:row>
      <xdr:rowOff>133350</xdr:rowOff>
    </xdr:from>
    <xdr:to>
      <xdr:col>6</xdr:col>
      <xdr:colOff>1266825</xdr:colOff>
      <xdr:row>16</xdr:row>
      <xdr:rowOff>266700</xdr:rowOff>
    </xdr:to>
    <xdr:sp macro="" textlink="">
      <xdr:nvSpPr>
        <xdr:cNvPr id="1084" name="Text Box 60">
          <a:extLst>
            <a:ext uri="{FF2B5EF4-FFF2-40B4-BE49-F238E27FC236}">
              <a16:creationId xmlns:a16="http://schemas.microsoft.com/office/drawing/2014/main" id="{00000000-0008-0000-0000-00003C040000}"/>
            </a:ext>
          </a:extLst>
        </xdr:cNvPr>
        <xdr:cNvSpPr txBox="1">
          <a:spLocks noChangeArrowheads="1"/>
        </xdr:cNvSpPr>
      </xdr:nvSpPr>
      <xdr:spPr bwMode="auto">
        <a:xfrm>
          <a:off x="4676775" y="3076575"/>
          <a:ext cx="2333625" cy="771525"/>
        </a:xfrm>
        <a:prstGeom prst="rect">
          <a:avLst/>
        </a:prstGeom>
        <a:solidFill>
          <a:srgbClr val="CCFFFF"/>
        </a:solidFill>
        <a:ln w="38100" cmpd="dbl">
          <a:solidFill>
            <a:srgbClr val="00FF00"/>
          </a:solidFill>
          <a:miter lim="800000"/>
          <a:headEnd/>
          <a:tailEnd/>
        </a:ln>
      </xdr:spPr>
      <xdr:txBody>
        <a:bodyPr vertOverflow="clip" wrap="square" lIns="27432" tIns="27432" rIns="0" bIns="0" anchor="t" upright="1"/>
        <a:lstStyle/>
        <a:p>
          <a:pPr algn="l" rtl="0">
            <a:defRPr sz="1000"/>
          </a:pPr>
          <a:r>
            <a:rPr lang="en-US" sz="1200" b="1" i="0" u="none" strike="noStrike" baseline="0">
              <a:solidFill>
                <a:srgbClr val="000000"/>
              </a:solidFill>
              <a:latin typeface="Times New Roman"/>
              <a:cs typeface="Times New Roman"/>
            </a:rPr>
            <a:t>Current status:  </a:t>
          </a:r>
          <a:r>
            <a:rPr lang="en-US" sz="1200" b="0" i="0" u="none" strike="noStrike" baseline="0">
              <a:solidFill>
                <a:srgbClr val="000000"/>
              </a:solidFill>
              <a:latin typeface="Times New Roman"/>
              <a:cs typeface="Times New Roman"/>
            </a:rPr>
            <a:t>All natural 20s are treated as natural 1s.</a:t>
          </a:r>
        </a:p>
        <a:p>
          <a:pPr algn="ctr" rtl="0">
            <a:defRPr sz="1000"/>
          </a:pPr>
          <a:r>
            <a:rPr lang="en-US" sz="1800" b="0" i="0" u="none" strike="noStrike" baseline="0">
              <a:solidFill>
                <a:srgbClr val="FF0000"/>
              </a:solidFill>
              <a:latin typeface="Times New Roman"/>
              <a:cs typeface="Times New Roman"/>
            </a:rPr>
            <a:t>LEVEL UP!!</a:t>
          </a:r>
        </a:p>
      </xdr:txBody>
    </xdr:sp>
    <xdr:clientData/>
  </xdr:twoCellAnchor>
  <xdr:twoCellAnchor>
    <xdr:from>
      <xdr:col>0</xdr:col>
      <xdr:colOff>76200</xdr:colOff>
      <xdr:row>17</xdr:row>
      <xdr:rowOff>19050</xdr:rowOff>
    </xdr:from>
    <xdr:to>
      <xdr:col>6</xdr:col>
      <xdr:colOff>1219200</xdr:colOff>
      <xdr:row>79</xdr:row>
      <xdr:rowOff>161925</xdr:rowOff>
    </xdr:to>
    <xdr:sp macro="" textlink="">
      <xdr:nvSpPr>
        <xdr:cNvPr id="5" name="Text 6">
          <a:extLst>
            <a:ext uri="{FF2B5EF4-FFF2-40B4-BE49-F238E27FC236}">
              <a16:creationId xmlns:a16="http://schemas.microsoft.com/office/drawing/2014/main" id="{00000000-0008-0000-0000-000005000000}"/>
            </a:ext>
          </a:extLst>
        </xdr:cNvPr>
        <xdr:cNvSpPr txBox="1">
          <a:spLocks noChangeArrowheads="1"/>
        </xdr:cNvSpPr>
      </xdr:nvSpPr>
      <xdr:spPr bwMode="auto">
        <a:xfrm>
          <a:off x="76200" y="3914775"/>
          <a:ext cx="6886575" cy="13144500"/>
        </a:xfrm>
        <a:prstGeom prst="rect">
          <a:avLst/>
        </a:prstGeom>
        <a:solidFill>
          <a:srgbClr val="FFFFFF"/>
        </a:solidFill>
        <a:ln w="9525">
          <a:no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Appearance:  </a:t>
          </a:r>
          <a:r>
            <a:rPr lang="en-US" sz="1200" b="0" i="0" u="none" strike="noStrike" baseline="0">
              <a:solidFill>
                <a:srgbClr val="000000"/>
              </a:solidFill>
              <a:latin typeface="Times New Roman"/>
              <a:cs typeface="Times New Roman"/>
            </a:rPr>
            <a:t>The female tiefling Aneksi appears as a lithe, tan, Mulhorandi woman with rich black hair and a beautiful face, dressed most often in colourful and flashy attire. At her side is an ornate rapier, which is appropriate for stage performance without sacrificing utility in actual combat. As part of her infernal heritage, she has two extra limbs--scaly wings that grow out of her back. When not dancing, fighting, flying or otherwise using them, she keeps these crossed in front of her body like a bat, and covers them up with a rip-away mantle to match the rest of her outfit. This basic cover-up does not stand up closer inspection of any kind, as there is just too much to hide, and is designed so that she can tear the mantle simply by opening her wings.</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1" i="0" u="none" strike="noStrike" baseline="0">
              <a:solidFill>
                <a:srgbClr val="000000"/>
              </a:solidFill>
              <a:latin typeface="Times New Roman"/>
              <a:cs typeface="Times New Roman"/>
            </a:rPr>
            <a:t>History:  </a:t>
          </a:r>
          <a:r>
            <a:rPr lang="en-US" sz="1200" b="0" i="0" u="none" strike="noStrike" baseline="0">
              <a:solidFill>
                <a:srgbClr val="000000"/>
              </a:solidFill>
              <a:latin typeface="Times New Roman"/>
              <a:cs typeface="Times New Roman"/>
            </a:rPr>
            <a:t>Aneksi was born a third-generation descendant from a pairing of a mortal and a minion of Set. Because of this bloodline, she had the misfortune of being born a tiefling, with patches of snakelike scales along her belly and upper legs. To add to the unfortunate circumstances of her birth, she was born to a merchant household's slaves, and as such was a slave herself. With Set being one of the vilest deities in Mulhorand, the master of the household was uncomfortable having one so marked in his household, but was also afraid that having her slain might bring yet a greater curse upon his house. For five years, Aneksi lived confined to the back of the house, until she was old enough to be sold.</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She was brought by ship to Alaghon, and sold there as an exotic to an establishment in the business of  entertainment. The new ownership was not so bad, and the lithe Aneksi was put to rigorous training to become a dancer for the stage. Here she was also introduced to the Turmish tradition of martial-arts dances.</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At sixteen years old, she was noticed by a travelling troupe of performers, who persuaded her owner to sell her contract to their troupe boss. To Aneksi's delight, travelling with this troupe meant many more trips by sea and river, travelling on a small ship from port to port.</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Eventually, while the troupe was visiting the Moonsea region in the far north, her good looks together with her passion for dancing and self-indulgent fun caught another pair of eyes--that of the pixie Whigpin, who had entered their camp invisibly to see if any fun was to be had inside. In a series of tricks, pranks and manipulations, Whigpin stole Aneksi away to introduce her to the realm of fey and sylvan creatures where her talent could be properly appreciated (in Whigpin's opinion, just dancing for money was a waste of talent).</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Since then, Aneksi has been travelling with her invisible friend in tow, to see more of the world and try to claim --fairly or otherwise--as many as possible of the comforts it offers. Aside her career as a great dancer, she also engaged in bounty hunting, treasure searching, theft if she could get away with it, and various other adventurous pursuits.</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A remarkable side effect of having gained more freedom to express her inner desires, she has in her time with Whigpin undergone a dramatic change as her tiefling heritage expressed itself in the form of a pair of wings. Finding that they instinctively obeyed her with the same grace as her other limbs, she has made them an extravagant feature in her dances, even inventing new moves that wingless dancers could not have achieved.</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1" i="0" u="none" strike="noStrike" baseline="0">
              <a:solidFill>
                <a:srgbClr val="000000"/>
              </a:solidFill>
              <a:latin typeface="Times New Roman"/>
              <a:cs typeface="Times New Roman"/>
            </a:rPr>
            <a:t>Personality:</a:t>
          </a:r>
          <a:r>
            <a:rPr lang="en-US" sz="1200" b="0" i="0" u="none" strike="noStrike" baseline="0">
              <a:solidFill>
                <a:srgbClr val="000000"/>
              </a:solidFill>
              <a:latin typeface="Times New Roman"/>
              <a:cs typeface="Times New Roman"/>
            </a:rPr>
            <a:t>  Aneksi can be summed up as childish, vain, selfish and not too bright. She loves to have her ego tickled, and with her modest wisdom, this makes her vulnerable to flattery. She should also be considered cruel--her infernal heritage causes her to experience a rush of joy when she causes others pain, and she may get carried away doing more harm than is necessary.</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Important in her character is that she does not want to have to consider anyone her master ever again. She likes to position herself as superior now, and enjoys the sense of power when she can make others obey her commands. She may play by the rules set by another, but in the end she is looking out only for what she wants. Oaths, however, are very serious business to her. She will not make any she does not intend to keep, will not break any she has made, and will not forgive any who do. Of course, both her infernal heritage and the fey perspective she gets from Whigpin do agree that while oaths are to be kept to the letter, that does not necessarily imply they need to be kept to the intention.</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At present, although she does not call him a master, she does lean heavily on the advise of her friend Whigpin. This also keeps her in a strange kind of morality.  For example, she feels no moral restraint against committing robbery, but because of Whigpin will not rob the innocent. She will, however, ambush and rob other 'thieves' and take their loot as her own, considering this fair game.</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In combat, she prefers to get in close and personal with her blade--this is the only kind of challenge Aneksi fully appreciates. She does not 'do' long term strategy or elaborate tactics, and will usually just hang around while others work out the 'boring' details.</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1" i="0" u="none" strike="noStrike" baseline="0">
              <a:solidFill>
                <a:srgbClr val="000000"/>
              </a:solidFill>
              <a:latin typeface="Times New Roman"/>
              <a:cs typeface="Times New Roman"/>
            </a:rPr>
            <a:t>Quotes:</a:t>
          </a:r>
          <a:r>
            <a:rPr lang="en-US" sz="1200" b="0" i="0" u="none" strike="noStrike" baseline="0">
              <a:solidFill>
                <a:srgbClr val="000000"/>
              </a:solidFill>
              <a:latin typeface="Times New Roman"/>
              <a:cs typeface="Times New Roman"/>
            </a:rPr>
            <a:t>  (when she's had enough of a person or conversation) "... I am sooo bored right now."</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(to a powerful fey from which she hopes to win a boon, with the benefit of Whigpin telling her what to say) "To gain your approval, mighty one, might I dance for you to please your eyes, and prepare foods for you to please your tongue?"</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(to a satyr from which she hopes to win a favour) "Wanna touch?"</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(after discovering she was developing wings) "Chest, hips.. I knew those were going to happen. Now this, is just weird."</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(with a violent confrontation imminent) "Showtime."</a:t>
          </a:r>
        </a:p>
      </xdr:txBody>
    </xdr:sp>
    <xdr:clientData/>
  </xdr:twoCellAnchor>
  <xdr:twoCellAnchor>
    <xdr:from>
      <xdr:col>7</xdr:col>
      <xdr:colOff>95250</xdr:colOff>
      <xdr:row>1</xdr:row>
      <xdr:rowOff>171450</xdr:rowOff>
    </xdr:from>
    <xdr:to>
      <xdr:col>14</xdr:col>
      <xdr:colOff>47625</xdr:colOff>
      <xdr:row>21</xdr:row>
      <xdr:rowOff>190500</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7143750" y="542925"/>
          <a:ext cx="6886575" cy="4391025"/>
        </a:xfrm>
        <a:prstGeom prst="rect">
          <a:avLst/>
        </a:prstGeom>
        <a:solidFill>
          <a:srgbClr val="FFFFFF"/>
        </a:solidFill>
        <a:ln w="9525">
          <a:noFill/>
          <a:miter lim="800000"/>
          <a:headEnd/>
          <a:tailEnd/>
        </a:ln>
      </xdr:spPr>
      <xdr:txBody>
        <a:bodyPr vertOverflow="clip" wrap="square" lIns="27432" tIns="27432" rIns="27432" bIns="0" anchor="t" upright="1"/>
        <a:lstStyle/>
        <a:p>
          <a:r>
            <a:rPr lang="en-US" sz="1100">
              <a:effectLst/>
              <a:latin typeface="+mn-lt"/>
              <a:ea typeface="+mn-ea"/>
              <a:cs typeface="+mn-cs"/>
            </a:rPr>
            <a:t>Aneksi is currently in the Ffolk kingdom of Corwell, which occupies the southern part of the isle of Gwenneth. It is the oldest (but neither largest nor most cultured) human kingdom in the Moonshaes. As a cultural anchor from real-earth, think ‘Early Celtic Ireland with a dash of Ancient Welsh’.  Iron Age culture, which puts them well behind the faerunian average on the technology curve.  The capital of the kingdom is the small city of Caer Corwell, which is only a small city despite being the oldest capital on the Moonshaes.</a:t>
          </a:r>
        </a:p>
        <a:p>
          <a:r>
            <a:rPr lang="en-US" sz="1100">
              <a:effectLst/>
              <a:latin typeface="+mn-lt"/>
              <a:ea typeface="+mn-ea"/>
              <a:cs typeface="+mn-cs"/>
            </a:rPr>
            <a:t> </a:t>
          </a:r>
        </a:p>
        <a:p>
          <a:r>
            <a:rPr lang="en-US" sz="1100">
              <a:effectLst/>
              <a:latin typeface="+mn-lt"/>
              <a:ea typeface="+mn-ea"/>
              <a:cs typeface="+mn-cs"/>
            </a:rPr>
            <a:t>The king’s castle at Caer Corwell is in Early Celtic style—just a main hall to live in, with barracks next to it, and detached stables and some outbuildings.  The whole thing has a wooden palisade around it instead of stone walls, and gets its main defense value from being set atop a rocky promontory.</a:t>
          </a:r>
        </a:p>
        <a:p>
          <a:r>
            <a:rPr lang="en-US" sz="1100">
              <a:effectLst/>
              <a:latin typeface="+mn-lt"/>
              <a:ea typeface="+mn-ea"/>
              <a:cs typeface="+mn-cs"/>
            </a:rPr>
            <a:t> </a:t>
          </a:r>
        </a:p>
        <a:p>
          <a:r>
            <a:rPr lang="en-US" sz="1100">
              <a:effectLst/>
              <a:latin typeface="+mn-lt"/>
              <a:ea typeface="+mn-ea"/>
              <a:cs typeface="+mn-cs"/>
            </a:rPr>
            <a:t>Corwell is ruled from the castle at Caer Corwell by its local king. The Ffolk are organised into a large number of petty kingdoms (and they subdivide even those into smaller mostly autonomous areas called ‘cantrevs’ that each have their own lord).  Above the kings and queens of the individual kingdoms is one High King (in the current campaign year that would be High Queen Alicia Kendrick).</a:t>
          </a:r>
        </a:p>
        <a:p>
          <a:r>
            <a:rPr lang="en-US" sz="1100">
              <a:effectLst/>
              <a:latin typeface="+mn-lt"/>
              <a:ea typeface="+mn-ea"/>
              <a:cs typeface="+mn-cs"/>
            </a:rPr>
            <a:t> </a:t>
          </a:r>
        </a:p>
        <a:p>
          <a:r>
            <a:rPr lang="en-US" sz="1100">
              <a:effectLst/>
              <a:latin typeface="+mn-lt"/>
              <a:ea typeface="+mn-ea"/>
              <a:cs typeface="+mn-cs"/>
            </a:rPr>
            <a:t>Unfortunately, I found no canon reference to who exactly is the king of Corwell in 3.5 material (since Wizards didn’t produce any updated book detailing that part of the realms in this edition), but it seems very likely that it will be yet another king of the Kendrick family name.  This is because Corwell is their family home and the last known king (from D&amp;D 2nd Ed. which had a whole book on the Moonshaes) was one Bryon Kendrick—but unless that guy was secretly an elf, he’d be long dead of old age by now.  If any of the other players knows something I don’t—let me know.</a:t>
          </a:r>
        </a:p>
        <a:p>
          <a:r>
            <a:rPr lang="en-US" sz="1100">
              <a:effectLst/>
              <a:latin typeface="+mn-lt"/>
              <a:ea typeface="+mn-ea"/>
              <a:cs typeface="+mn-cs"/>
            </a:rPr>
            <a:t> </a:t>
          </a:r>
        </a:p>
        <a:p>
          <a:r>
            <a:rPr lang="en-US" sz="1100">
              <a:effectLst/>
              <a:latin typeface="+mn-lt"/>
              <a:ea typeface="+mn-ea"/>
              <a:cs typeface="+mn-cs"/>
            </a:rPr>
            <a:t>You’ll want to check if your scenario is appropriate to the role kings had in from ancient celt days—they’re not really comparable to the more ‘high and mighty’ kings of medieval and renaissance eras that are so common in fantasy literature.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3416" name="Rectangle 1">
          <a:extLst>
            <a:ext uri="{FF2B5EF4-FFF2-40B4-BE49-F238E27FC236}">
              <a16:creationId xmlns:a16="http://schemas.microsoft.com/office/drawing/2014/main" id="{00000000-0008-0000-0100-000068340000}"/>
            </a:ext>
          </a:extLst>
        </xdr:cNvPr>
        <xdr:cNvSpPr>
          <a:spLocks noChangeArrowheads="1"/>
        </xdr:cNvSpPr>
      </xdr:nvSpPr>
      <xdr:spPr bwMode="auto">
        <a:xfrm>
          <a:off x="4619625" y="0"/>
          <a:ext cx="28670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5624" name="Rectangle 1">
          <a:extLst>
            <a:ext uri="{FF2B5EF4-FFF2-40B4-BE49-F238E27FC236}">
              <a16:creationId xmlns:a16="http://schemas.microsoft.com/office/drawing/2014/main" id="{00000000-0008-0000-0200-000018640000}"/>
            </a:ext>
          </a:extLst>
        </xdr:cNvPr>
        <xdr:cNvSpPr>
          <a:spLocks noChangeArrowheads="1"/>
        </xdr:cNvSpPr>
      </xdr:nvSpPr>
      <xdr:spPr bwMode="auto">
        <a:xfrm>
          <a:off x="5619750" y="0"/>
          <a:ext cx="204787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228600</xdr:colOff>
      <xdr:row>0</xdr:row>
      <xdr:rowOff>0</xdr:rowOff>
    </xdr:from>
    <xdr:to>
      <xdr:col>6</xdr:col>
      <xdr:colOff>0</xdr:colOff>
      <xdr:row>0</xdr:row>
      <xdr:rowOff>0</xdr:rowOff>
    </xdr:to>
    <xdr:sp macro="" textlink="">
      <xdr:nvSpPr>
        <xdr:cNvPr id="19510" name="Rectangle 1">
          <a:extLst>
            <a:ext uri="{FF2B5EF4-FFF2-40B4-BE49-F238E27FC236}">
              <a16:creationId xmlns:a16="http://schemas.microsoft.com/office/drawing/2014/main" id="{00000000-0008-0000-0300-0000364C0000}"/>
            </a:ext>
          </a:extLst>
        </xdr:cNvPr>
        <xdr:cNvSpPr>
          <a:spLocks noChangeArrowheads="1"/>
        </xdr:cNvSpPr>
      </xdr:nvSpPr>
      <xdr:spPr bwMode="auto">
        <a:xfrm>
          <a:off x="5715000" y="0"/>
          <a:ext cx="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142875</xdr:colOff>
      <xdr:row>1</xdr:row>
      <xdr:rowOff>123825</xdr:rowOff>
    </xdr:from>
    <xdr:to>
      <xdr:col>3</xdr:col>
      <xdr:colOff>371475</xdr:colOff>
      <xdr:row>2</xdr:row>
      <xdr:rowOff>66675</xdr:rowOff>
    </xdr:to>
    <xdr:sp macro="" textlink="">
      <xdr:nvSpPr>
        <xdr:cNvPr id="3078" name="Text Box 6" hidden="1">
          <a:extLst>
            <a:ext uri="{FF2B5EF4-FFF2-40B4-BE49-F238E27FC236}">
              <a16:creationId xmlns:a16="http://schemas.microsoft.com/office/drawing/2014/main" id="{00000000-0008-0000-04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57149</xdr:colOff>
      <xdr:row>9</xdr:row>
      <xdr:rowOff>66674</xdr:rowOff>
    </xdr:from>
    <xdr:to>
      <xdr:col>9</xdr:col>
      <xdr:colOff>733424</xdr:colOff>
      <xdr:row>27</xdr:row>
      <xdr:rowOff>95250</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333499" y="2085974"/>
          <a:ext cx="4886325" cy="36290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latin typeface="Times New Roman" pitchFamily="18" charset="0"/>
              <a:cs typeface="Times New Roman" pitchFamily="18" charset="0"/>
            </a:rPr>
            <a:t>Teamwork Benefit:  Entertaining Distraction</a:t>
          </a:r>
        </a:p>
        <a:p>
          <a:endParaRPr lang="en-US" sz="1200">
            <a:latin typeface="Times New Roman" pitchFamily="18" charset="0"/>
            <a:cs typeface="Times New Roman" pitchFamily="18" charset="0"/>
          </a:endParaRPr>
        </a:p>
        <a:p>
          <a:r>
            <a:rPr lang="en-US" sz="1200">
              <a:latin typeface="Times New Roman" pitchFamily="18" charset="0"/>
              <a:cs typeface="Times New Roman" pitchFamily="18" charset="0"/>
            </a:rPr>
            <a:t>When not in combat, your team can apply a number of entertainment-related skills to conceal the actions of one of them.</a:t>
          </a:r>
        </a:p>
        <a:p>
          <a:endParaRPr lang="en-US" sz="1200">
            <a:latin typeface="Times New Roman" pitchFamily="18" charset="0"/>
            <a:cs typeface="Times New Roman" pitchFamily="18" charset="0"/>
          </a:endParaRPr>
        </a:p>
        <a:p>
          <a:r>
            <a:rPr lang="en-US" sz="1200" b="1">
              <a:latin typeface="Times New Roman" pitchFamily="18" charset="0"/>
              <a:cs typeface="Times New Roman" pitchFamily="18" charset="0"/>
            </a:rPr>
            <a:t>Training:  </a:t>
          </a:r>
          <a:r>
            <a:rPr lang="en-US" sz="1200">
              <a:latin typeface="Times New Roman" pitchFamily="18" charset="0"/>
              <a:cs typeface="Times New Roman" pitchFamily="18" charset="0"/>
            </a:rPr>
            <a:t>Your team practices tricks to quickly grab the attention of a group or individual, and learns nonverbal cues to mark when distraction is needed, and where attention needs to be diverted away from.</a:t>
          </a:r>
        </a:p>
        <a:p>
          <a:endParaRPr lang="en-US" sz="1200">
            <a:latin typeface="Times New Roman" pitchFamily="18" charset="0"/>
            <a:cs typeface="Times New Roman" pitchFamily="18" charset="0"/>
          </a:endParaRPr>
        </a:p>
        <a:p>
          <a:r>
            <a:rPr lang="en-US" sz="1200" b="1">
              <a:latin typeface="Times New Roman" pitchFamily="18" charset="0"/>
              <a:cs typeface="Times New Roman" pitchFamily="18" charset="0"/>
            </a:rPr>
            <a:t>Task Leader Prerequisite:  </a:t>
          </a:r>
          <a:r>
            <a:rPr lang="en-US" sz="1200">
              <a:latin typeface="Times New Roman" pitchFamily="18" charset="0"/>
              <a:cs typeface="Times New Roman" pitchFamily="18" charset="0"/>
            </a:rPr>
            <a:t>Perform 8 ranks.</a:t>
          </a:r>
        </a:p>
        <a:p>
          <a:endParaRPr lang="en-US" sz="1200">
            <a:latin typeface="Times New Roman" pitchFamily="18" charset="0"/>
            <a:cs typeface="Times New Roman" pitchFamily="18" charset="0"/>
          </a:endParaRPr>
        </a:p>
        <a:p>
          <a:r>
            <a:rPr lang="en-US" sz="1200" b="1">
              <a:latin typeface="Times New Roman" pitchFamily="18" charset="0"/>
              <a:cs typeface="Times New Roman" pitchFamily="18" charset="0"/>
            </a:rPr>
            <a:t>Team Member Prerequisite:</a:t>
          </a:r>
          <a:r>
            <a:rPr lang="en-US" sz="1200">
              <a:latin typeface="Times New Roman" pitchFamily="18" charset="0"/>
              <a:cs typeface="Times New Roman" pitchFamily="18" charset="0"/>
            </a:rPr>
            <a:t>  Perform 1 rank.</a:t>
          </a:r>
        </a:p>
        <a:p>
          <a:endParaRPr lang="en-US" sz="1200">
            <a:latin typeface="Times New Roman" pitchFamily="18" charset="0"/>
            <a:cs typeface="Times New Roman" pitchFamily="18" charset="0"/>
          </a:endParaRPr>
        </a:p>
        <a:p>
          <a:r>
            <a:rPr lang="en-US" sz="1200" b="1">
              <a:latin typeface="Times New Roman" pitchFamily="18" charset="0"/>
              <a:cs typeface="Times New Roman" pitchFamily="18" charset="0"/>
            </a:rPr>
            <a:t>Benefit:  </a:t>
          </a:r>
          <a:r>
            <a:rPr lang="en-US" sz="1200">
              <a:latin typeface="Times New Roman" pitchFamily="18" charset="0"/>
              <a:cs typeface="Times New Roman" pitchFamily="18" charset="0"/>
            </a:rPr>
            <a:t>When this teamwork benefit is used, it allows one member of the team to take one covert action that will go automatically unnoticed.  The action must qualify as one that could reasonably go unnoticed--e.g., slipping a potion into someone's drink or cutting a purse would be appropriate, but attempting to bludgeon someone with an axe would not.</a:t>
          </a:r>
        </a:p>
        <a:p>
          <a:endParaRPr lang="en-US" sz="1200">
            <a:latin typeface="Times New Roman" pitchFamily="18" charset="0"/>
            <a:cs typeface="Times New Roman" pitchFamily="18" charset="0"/>
          </a:endParaRPr>
        </a:p>
        <a:p>
          <a:r>
            <a:rPr lang="en-US" sz="1200">
              <a:latin typeface="Times New Roman" pitchFamily="18" charset="0"/>
              <a:cs typeface="Times New Roman" pitchFamily="18" charset="0"/>
            </a:rPr>
            <a:t>H</a:t>
          </a:r>
          <a:r>
            <a:rPr lang="en-US" sz="1200" baseline="0">
              <a:latin typeface="Times New Roman" pitchFamily="18" charset="0"/>
              <a:cs typeface="Times New Roman" pitchFamily="18" charset="0"/>
            </a:rPr>
            <a:t>ouse Rule, © Nils</a:t>
          </a:r>
          <a:endParaRPr lang="en-US" sz="1200">
            <a:latin typeface="Times New Roman" pitchFamily="18" charset="0"/>
            <a:cs typeface="Times New Roman"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ils.de.reus@gmail.com?subject=Strongholds%20of%20Faer&#251;n"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81"/>
  <sheetViews>
    <sheetView showGridLines="0" tabSelected="1" workbookViewId="0"/>
  </sheetViews>
  <sheetFormatPr defaultColWidth="13" defaultRowHeight="15.6"/>
  <cols>
    <col min="1" max="1" width="13.59765625" style="20" customWidth="1"/>
    <col min="2" max="2" width="10" style="21" customWidth="1"/>
    <col min="3" max="3" width="5.09765625" style="21" customWidth="1"/>
    <col min="4" max="4" width="13.69921875" style="20" bestFit="1" customWidth="1"/>
    <col min="5" max="5" width="9.09765625" style="21" bestFit="1" customWidth="1"/>
    <col min="6" max="6" width="14.69921875" style="20" customWidth="1"/>
    <col min="7" max="7" width="17.09765625" style="21" customWidth="1"/>
    <col min="8" max="16384" width="13" style="1"/>
  </cols>
  <sheetData>
    <row r="1" spans="1:7" ht="29.4" thickTop="1" thickBot="1">
      <c r="A1" s="407" t="s">
        <v>206</v>
      </c>
      <c r="B1" s="313"/>
      <c r="C1" s="314"/>
      <c r="D1" s="315"/>
      <c r="E1" s="316"/>
      <c r="F1" s="315"/>
      <c r="G1" s="408" t="s">
        <v>207</v>
      </c>
    </row>
    <row r="2" spans="1:7" ht="17.399999999999999" thickTop="1">
      <c r="A2" s="2" t="s">
        <v>0</v>
      </c>
      <c r="B2" s="53" t="s">
        <v>208</v>
      </c>
      <c r="C2" s="53"/>
      <c r="D2" s="4" t="s">
        <v>1</v>
      </c>
      <c r="E2" s="69" t="s">
        <v>212</v>
      </c>
      <c r="F2"/>
      <c r="G2" s="5"/>
    </row>
    <row r="3" spans="1:7" ht="16.8">
      <c r="A3" s="2" t="s">
        <v>74</v>
      </c>
      <c r="B3" s="53" t="s">
        <v>209</v>
      </c>
      <c r="C3" s="53"/>
      <c r="D3" s="4" t="s">
        <v>75</v>
      </c>
      <c r="E3" s="69">
        <v>9</v>
      </c>
      <c r="F3" s="4"/>
      <c r="G3" s="5"/>
    </row>
    <row r="4" spans="1:7" ht="16.8">
      <c r="A4" s="2" t="s">
        <v>123</v>
      </c>
      <c r="B4" s="53" t="s">
        <v>210</v>
      </c>
      <c r="C4" s="53"/>
      <c r="D4" s="4" t="s">
        <v>122</v>
      </c>
      <c r="E4" s="69">
        <f>1374-1348</f>
        <v>26</v>
      </c>
      <c r="F4" s="4"/>
      <c r="G4" s="5"/>
    </row>
    <row r="5" spans="1:7" ht="16.8">
      <c r="A5" s="2" t="s">
        <v>76</v>
      </c>
      <c r="B5" s="53" t="s">
        <v>211</v>
      </c>
      <c r="C5" s="53"/>
      <c r="D5" s="4" t="s">
        <v>2</v>
      </c>
      <c r="E5" s="69" t="s">
        <v>263</v>
      </c>
      <c r="F5" s="4"/>
      <c r="G5" s="5"/>
    </row>
    <row r="6" spans="1:7" ht="17.399999999999999" thickBot="1">
      <c r="A6" s="2" t="s">
        <v>77</v>
      </c>
      <c r="B6" s="53" t="s">
        <v>79</v>
      </c>
      <c r="C6" s="53"/>
      <c r="D6" s="4" t="s">
        <v>3</v>
      </c>
      <c r="E6" s="69" t="s">
        <v>213</v>
      </c>
      <c r="F6" s="4"/>
      <c r="G6" s="5"/>
    </row>
    <row r="7" spans="1:7" ht="17.399999999999999" thickTop="1">
      <c r="A7" s="240" t="s">
        <v>82</v>
      </c>
      <c r="B7" s="241" t="s">
        <v>202</v>
      </c>
      <c r="C7" s="303">
        <f>RIGHT(B7,1)+'Personal File'!C13</f>
        <v>8</v>
      </c>
      <c r="D7" s="255" t="s">
        <v>184</v>
      </c>
      <c r="E7" s="242" t="s">
        <v>204</v>
      </c>
      <c r="F7" s="3"/>
      <c r="G7" s="5"/>
    </row>
    <row r="8" spans="1:7" ht="16.8">
      <c r="A8" s="243" t="s">
        <v>83</v>
      </c>
      <c r="B8" s="244" t="s">
        <v>202</v>
      </c>
      <c r="C8" s="304">
        <f>RIGHT(B8,1)+'Personal File'!C12</f>
        <v>9</v>
      </c>
      <c r="D8" s="256" t="s">
        <v>103</v>
      </c>
      <c r="E8" s="245" t="s">
        <v>214</v>
      </c>
      <c r="F8" s="3"/>
      <c r="G8" s="5"/>
    </row>
    <row r="9" spans="1:7" ht="17.399999999999999" thickBot="1">
      <c r="A9" s="246" t="s">
        <v>84</v>
      </c>
      <c r="B9" s="247" t="s">
        <v>345</v>
      </c>
      <c r="C9" s="305">
        <f>RIGHT(B9,1)+'Personal File'!C15+2</f>
        <v>7</v>
      </c>
      <c r="D9" s="257" t="s">
        <v>185</v>
      </c>
      <c r="E9" s="248" t="s">
        <v>255</v>
      </c>
      <c r="F9" s="3"/>
      <c r="G9" s="5"/>
    </row>
    <row r="10" spans="1:7" ht="18" thickTop="1" thickBot="1">
      <c r="A10" s="67" t="s">
        <v>17</v>
      </c>
      <c r="B10" s="68" t="s">
        <v>359</v>
      </c>
      <c r="C10" s="254"/>
      <c r="D10" s="258" t="s">
        <v>16</v>
      </c>
      <c r="E10" s="38">
        <v>0</v>
      </c>
      <c r="F10" s="3"/>
      <c r="G10" s="5"/>
    </row>
    <row r="11" spans="1:7" ht="16.8">
      <c r="A11" s="36" t="s">
        <v>4</v>
      </c>
      <c r="B11" s="37">
        <v>12</v>
      </c>
      <c r="C11" s="455" t="str">
        <f t="shared" ref="C11:C16" si="0">IF(B11&gt;9.9,CONCATENATE("+",ROUNDDOWN((B11-10)/2,0)),ROUNDUP((B11-10)/2,0))</f>
        <v>+1</v>
      </c>
      <c r="D11" s="306" t="s">
        <v>101</v>
      </c>
      <c r="E11" s="119" t="s">
        <v>260</v>
      </c>
      <c r="F11" s="3"/>
      <c r="G11" s="5"/>
    </row>
    <row r="12" spans="1:7" ht="16.8">
      <c r="A12" s="7" t="s">
        <v>5</v>
      </c>
      <c r="B12" s="117">
        <v>16</v>
      </c>
      <c r="C12" s="62" t="str">
        <f t="shared" si="0"/>
        <v>+3</v>
      </c>
      <c r="D12" s="307" t="s">
        <v>102</v>
      </c>
      <c r="E12" s="95">
        <f>Martial!B16+Equipment!B14+('Personal File'!E10/100)</f>
        <v>41.5</v>
      </c>
      <c r="F12" s="3"/>
      <c r="G12" s="5"/>
    </row>
    <row r="13" spans="1:7" ht="16.8">
      <c r="A13" s="34" t="s">
        <v>20</v>
      </c>
      <c r="B13" s="118">
        <v>14</v>
      </c>
      <c r="C13" s="54" t="str">
        <f t="shared" si="0"/>
        <v>+2</v>
      </c>
      <c r="D13" s="259" t="s">
        <v>22</v>
      </c>
      <c r="E13" s="90">
        <v>45</v>
      </c>
      <c r="F13" s="3"/>
      <c r="G13" s="5"/>
    </row>
    <row r="14" spans="1:7" ht="16.8">
      <c r="A14" s="453" t="s">
        <v>21</v>
      </c>
      <c r="B14" s="118">
        <v>8</v>
      </c>
      <c r="C14" s="62">
        <f t="shared" si="0"/>
        <v>-1</v>
      </c>
      <c r="D14" s="259" t="s">
        <v>73</v>
      </c>
      <c r="E14" s="90">
        <v>45</v>
      </c>
      <c r="F14" s="2"/>
      <c r="G14" s="5"/>
    </row>
    <row r="15" spans="1:7" ht="16.8">
      <c r="A15" s="35" t="s">
        <v>23</v>
      </c>
      <c r="B15" s="6">
        <v>10</v>
      </c>
      <c r="C15" s="62" t="str">
        <f t="shared" si="0"/>
        <v>+0</v>
      </c>
      <c r="D15" s="260" t="s">
        <v>147</v>
      </c>
      <c r="E15" s="94">
        <f>10+C12+1</f>
        <v>14</v>
      </c>
      <c r="F15" s="3"/>
      <c r="G15" s="5"/>
    </row>
    <row r="16" spans="1:7" ht="17.399999999999999" thickBot="1">
      <c r="A16" s="39" t="s">
        <v>19</v>
      </c>
      <c r="B16" s="317">
        <v>19</v>
      </c>
      <c r="C16" s="55" t="str">
        <f t="shared" si="0"/>
        <v>+4</v>
      </c>
      <c r="D16" s="261" t="s">
        <v>72</v>
      </c>
      <c r="E16" s="190">
        <f>E15+SUM(Martial!B13:B14)</f>
        <v>14</v>
      </c>
      <c r="F16" s="3"/>
      <c r="G16" s="5"/>
    </row>
    <row r="17" spans="1:7" ht="24" thickTop="1" thickBot="1">
      <c r="A17" s="8" t="s">
        <v>34</v>
      </c>
      <c r="B17" s="9"/>
      <c r="C17" s="9"/>
      <c r="D17" s="10"/>
      <c r="E17" s="10"/>
      <c r="F17" s="10"/>
      <c r="G17" s="11"/>
    </row>
    <row r="18" spans="1:7" s="15" customFormat="1" ht="17.399999999999999" thickTop="1">
      <c r="A18" s="12"/>
      <c r="B18" s="13"/>
      <c r="C18" s="13"/>
      <c r="D18" s="13"/>
      <c r="E18" s="13"/>
      <c r="F18" s="13"/>
      <c r="G18" s="14"/>
    </row>
    <row r="19" spans="1:7" s="15" customFormat="1" ht="16.8">
      <c r="A19" s="115"/>
      <c r="B19" s="16"/>
      <c r="C19" s="16"/>
      <c r="D19" s="16"/>
      <c r="E19" s="16"/>
      <c r="F19" s="16"/>
      <c r="G19" s="116"/>
    </row>
    <row r="20" spans="1:7" s="15" customFormat="1" ht="16.8">
      <c r="A20" s="115"/>
      <c r="B20" s="16"/>
      <c r="C20" s="16"/>
      <c r="D20" s="16"/>
      <c r="E20" s="16"/>
      <c r="F20" s="16"/>
      <c r="G20" s="116"/>
    </row>
    <row r="21" spans="1:7" s="15" customFormat="1" ht="16.8">
      <c r="A21" s="115"/>
      <c r="B21" s="16"/>
      <c r="C21" s="16"/>
      <c r="D21" s="16"/>
      <c r="E21" s="16"/>
      <c r="F21" s="16"/>
      <c r="G21" s="116"/>
    </row>
    <row r="22" spans="1:7" s="15" customFormat="1" ht="16.8">
      <c r="A22" s="115"/>
      <c r="B22" s="16"/>
      <c r="C22" s="16"/>
      <c r="D22" s="16"/>
      <c r="E22" s="16"/>
      <c r="F22" s="16"/>
      <c r="G22" s="116"/>
    </row>
    <row r="23" spans="1:7" s="15" customFormat="1" ht="16.8">
      <c r="A23" s="115"/>
      <c r="B23" s="16"/>
      <c r="C23" s="16"/>
      <c r="D23" s="16"/>
      <c r="E23" s="16"/>
      <c r="F23" s="16"/>
      <c r="G23" s="116"/>
    </row>
    <row r="24" spans="1:7" s="15" customFormat="1" ht="16.8">
      <c r="A24" s="115"/>
      <c r="B24" s="16"/>
      <c r="C24" s="16"/>
      <c r="D24" s="16"/>
      <c r="E24" s="16"/>
      <c r="F24" s="16"/>
      <c r="G24" s="116"/>
    </row>
    <row r="25" spans="1:7" s="15" customFormat="1" ht="16.8">
      <c r="A25" s="115"/>
      <c r="B25" s="16"/>
      <c r="C25" s="16"/>
      <c r="D25" s="16"/>
      <c r="E25" s="16"/>
      <c r="F25" s="16"/>
      <c r="G25" s="116"/>
    </row>
    <row r="26" spans="1:7" s="15" customFormat="1" ht="16.8">
      <c r="A26" s="115"/>
      <c r="B26" s="16"/>
      <c r="C26" s="16"/>
      <c r="D26" s="16"/>
      <c r="E26" s="16"/>
      <c r="F26" s="16"/>
      <c r="G26" s="116"/>
    </row>
    <row r="27" spans="1:7" s="15" customFormat="1" ht="16.8">
      <c r="A27" s="115"/>
      <c r="B27" s="16"/>
      <c r="C27" s="16"/>
      <c r="D27" s="16"/>
      <c r="E27" s="16"/>
      <c r="F27" s="16"/>
      <c r="G27" s="116"/>
    </row>
    <row r="28" spans="1:7" s="15" customFormat="1" ht="16.8">
      <c r="A28" s="115"/>
      <c r="B28" s="16"/>
      <c r="C28" s="16"/>
      <c r="D28" s="16"/>
      <c r="E28" s="16"/>
      <c r="F28" s="16"/>
      <c r="G28" s="116"/>
    </row>
    <row r="29" spans="1:7" s="15" customFormat="1" ht="16.8">
      <c r="A29" s="115"/>
      <c r="B29" s="16"/>
      <c r="C29" s="16"/>
      <c r="D29" s="16"/>
      <c r="E29" s="16"/>
      <c r="F29" s="16"/>
      <c r="G29" s="116"/>
    </row>
    <row r="30" spans="1:7" s="15" customFormat="1" ht="16.8">
      <c r="A30" s="115"/>
      <c r="B30" s="16"/>
      <c r="C30" s="16"/>
      <c r="D30" s="16"/>
      <c r="E30" s="16"/>
      <c r="F30" s="16"/>
      <c r="G30" s="116"/>
    </row>
    <row r="31" spans="1:7" s="15" customFormat="1" ht="16.8">
      <c r="A31" s="115"/>
      <c r="B31" s="16"/>
      <c r="C31" s="16"/>
      <c r="D31" s="16"/>
      <c r="E31" s="16"/>
      <c r="F31" s="16"/>
      <c r="G31" s="116"/>
    </row>
    <row r="32" spans="1:7" s="15" customFormat="1" ht="16.8">
      <c r="A32" s="115"/>
      <c r="B32" s="16"/>
      <c r="C32" s="16"/>
      <c r="D32" s="16"/>
      <c r="E32" s="16"/>
      <c r="F32" s="16"/>
      <c r="G32" s="116"/>
    </row>
    <row r="33" spans="1:7" s="15" customFormat="1" ht="16.8">
      <c r="A33" s="115"/>
      <c r="B33" s="16"/>
      <c r="C33" s="16"/>
      <c r="D33" s="16"/>
      <c r="E33" s="16"/>
      <c r="F33" s="16"/>
      <c r="G33" s="116"/>
    </row>
    <row r="34" spans="1:7" s="15" customFormat="1" ht="16.8">
      <c r="A34" s="115"/>
      <c r="B34" s="16"/>
      <c r="C34" s="16"/>
      <c r="D34" s="16"/>
      <c r="E34" s="16"/>
      <c r="F34" s="16"/>
      <c r="G34" s="116"/>
    </row>
    <row r="35" spans="1:7" s="15" customFormat="1" ht="16.8">
      <c r="A35" s="115"/>
      <c r="B35" s="16"/>
      <c r="C35" s="16"/>
      <c r="D35" s="16"/>
      <c r="E35" s="16"/>
      <c r="F35" s="16"/>
      <c r="G35" s="116"/>
    </row>
    <row r="36" spans="1:7" s="15" customFormat="1" ht="16.8">
      <c r="A36" s="115"/>
      <c r="B36" s="16"/>
      <c r="C36" s="16"/>
      <c r="D36" s="16"/>
      <c r="E36" s="16"/>
      <c r="F36" s="16"/>
      <c r="G36" s="116"/>
    </row>
    <row r="37" spans="1:7" s="15" customFormat="1" ht="16.8">
      <c r="A37" s="115"/>
      <c r="B37" s="16"/>
      <c r="C37" s="16"/>
      <c r="D37" s="16"/>
      <c r="E37" s="16"/>
      <c r="F37" s="16"/>
      <c r="G37" s="116"/>
    </row>
    <row r="38" spans="1:7" s="15" customFormat="1" ht="16.8">
      <c r="A38" s="115"/>
      <c r="B38" s="16"/>
      <c r="C38" s="16"/>
      <c r="D38" s="16"/>
      <c r="E38" s="16"/>
      <c r="F38" s="16"/>
      <c r="G38" s="116"/>
    </row>
    <row r="39" spans="1:7" s="15" customFormat="1" ht="16.8">
      <c r="A39" s="115"/>
      <c r="B39" s="16"/>
      <c r="C39" s="16"/>
      <c r="D39" s="16"/>
      <c r="E39" s="16"/>
      <c r="F39" s="16"/>
      <c r="G39" s="116"/>
    </row>
    <row r="40" spans="1:7" s="15" customFormat="1" ht="16.8">
      <c r="A40" s="115"/>
      <c r="B40" s="16"/>
      <c r="C40" s="16"/>
      <c r="D40" s="16"/>
      <c r="E40" s="16"/>
      <c r="F40" s="16"/>
      <c r="G40" s="116"/>
    </row>
    <row r="41" spans="1:7" s="15" customFormat="1" ht="16.8">
      <c r="A41" s="115"/>
      <c r="B41" s="16"/>
      <c r="C41" s="16"/>
      <c r="D41" s="16"/>
      <c r="E41" s="16"/>
      <c r="F41" s="16"/>
      <c r="G41" s="116"/>
    </row>
    <row r="42" spans="1:7" s="15" customFormat="1" ht="16.8">
      <c r="A42" s="115"/>
      <c r="B42" s="16"/>
      <c r="C42" s="16"/>
      <c r="D42" s="16"/>
      <c r="E42" s="16"/>
      <c r="F42" s="16"/>
      <c r="G42" s="116"/>
    </row>
    <row r="43" spans="1:7" s="15" customFormat="1" ht="16.8">
      <c r="A43" s="115"/>
      <c r="B43" s="16"/>
      <c r="C43" s="16"/>
      <c r="D43" s="16"/>
      <c r="E43" s="16"/>
      <c r="F43" s="16"/>
      <c r="G43" s="116"/>
    </row>
    <row r="44" spans="1:7" s="15" customFormat="1" ht="16.8">
      <c r="A44" s="115"/>
      <c r="B44" s="16"/>
      <c r="C44" s="16"/>
      <c r="D44" s="16"/>
      <c r="E44" s="16"/>
      <c r="F44" s="16"/>
      <c r="G44" s="116"/>
    </row>
    <row r="45" spans="1:7" s="15" customFormat="1" ht="16.8">
      <c r="A45" s="115"/>
      <c r="B45" s="16"/>
      <c r="C45" s="16"/>
      <c r="D45" s="16"/>
      <c r="E45" s="16"/>
      <c r="F45" s="16"/>
      <c r="G45" s="116"/>
    </row>
    <row r="46" spans="1:7" s="15" customFormat="1" ht="16.8">
      <c r="A46" s="115"/>
      <c r="B46" s="16"/>
      <c r="C46" s="16"/>
      <c r="D46" s="16"/>
      <c r="E46" s="16"/>
      <c r="F46" s="16"/>
      <c r="G46" s="116"/>
    </row>
    <row r="47" spans="1:7" s="15" customFormat="1" ht="16.8">
      <c r="A47" s="115"/>
      <c r="B47" s="16"/>
      <c r="C47" s="16"/>
      <c r="D47" s="16"/>
      <c r="E47" s="16"/>
      <c r="F47" s="16"/>
      <c r="G47" s="116"/>
    </row>
    <row r="48" spans="1:7" s="15" customFormat="1" ht="16.8">
      <c r="A48" s="115"/>
      <c r="B48" s="16"/>
      <c r="C48" s="16"/>
      <c r="D48" s="16"/>
      <c r="E48" s="16"/>
      <c r="F48" s="16"/>
      <c r="G48" s="116"/>
    </row>
    <row r="49" spans="1:7" s="15" customFormat="1" ht="16.8">
      <c r="A49" s="115"/>
      <c r="B49" s="16"/>
      <c r="C49" s="16"/>
      <c r="D49" s="16"/>
      <c r="E49" s="16"/>
      <c r="F49" s="16"/>
      <c r="G49" s="116"/>
    </row>
    <row r="50" spans="1:7" s="15" customFormat="1" ht="16.8">
      <c r="A50" s="115"/>
      <c r="B50" s="16"/>
      <c r="C50" s="16"/>
      <c r="D50" s="16"/>
      <c r="E50" s="16"/>
      <c r="F50" s="16"/>
      <c r="G50" s="116"/>
    </row>
    <row r="51" spans="1:7" s="15" customFormat="1" ht="16.8">
      <c r="A51" s="115"/>
      <c r="B51" s="16"/>
      <c r="C51" s="16"/>
      <c r="D51" s="16"/>
      <c r="E51" s="16"/>
      <c r="F51" s="16"/>
      <c r="G51" s="116"/>
    </row>
    <row r="52" spans="1:7" s="15" customFormat="1" ht="16.8">
      <c r="A52" s="115"/>
      <c r="B52" s="16"/>
      <c r="C52" s="16"/>
      <c r="D52" s="16"/>
      <c r="E52" s="16"/>
      <c r="F52" s="16"/>
      <c r="G52" s="116"/>
    </row>
    <row r="53" spans="1:7" s="15" customFormat="1" ht="16.8">
      <c r="A53" s="115"/>
      <c r="B53" s="16"/>
      <c r="C53" s="16"/>
      <c r="D53" s="16"/>
      <c r="E53" s="16"/>
      <c r="F53" s="16"/>
      <c r="G53" s="116"/>
    </row>
    <row r="54" spans="1:7" s="15" customFormat="1" ht="16.8">
      <c r="A54" s="115"/>
      <c r="B54" s="16"/>
      <c r="C54" s="16"/>
      <c r="D54" s="16"/>
      <c r="E54" s="16"/>
      <c r="F54" s="16"/>
      <c r="G54" s="116"/>
    </row>
    <row r="55" spans="1:7" s="15" customFormat="1" ht="16.8">
      <c r="A55" s="115"/>
      <c r="B55" s="16"/>
      <c r="C55" s="16"/>
      <c r="D55" s="16"/>
      <c r="E55" s="16"/>
      <c r="F55" s="16"/>
      <c r="G55" s="116"/>
    </row>
    <row r="56" spans="1:7" s="15" customFormat="1" ht="16.8">
      <c r="A56" s="115"/>
      <c r="B56" s="16"/>
      <c r="C56" s="16"/>
      <c r="D56" s="16"/>
      <c r="E56" s="16"/>
      <c r="F56" s="16"/>
      <c r="G56" s="116"/>
    </row>
    <row r="57" spans="1:7" s="15" customFormat="1" ht="16.8">
      <c r="A57" s="115"/>
      <c r="B57" s="16"/>
      <c r="C57" s="16"/>
      <c r="D57" s="16"/>
      <c r="E57" s="16"/>
      <c r="F57" s="16"/>
      <c r="G57" s="116"/>
    </row>
    <row r="58" spans="1:7" s="15" customFormat="1" ht="16.8">
      <c r="A58" s="115"/>
      <c r="B58" s="16"/>
      <c r="C58" s="16"/>
      <c r="D58" s="16"/>
      <c r="E58" s="16"/>
      <c r="F58" s="16"/>
      <c r="G58" s="116"/>
    </row>
    <row r="59" spans="1:7" s="15" customFormat="1" ht="16.8">
      <c r="A59" s="115"/>
      <c r="B59" s="16"/>
      <c r="C59" s="16"/>
      <c r="D59" s="16"/>
      <c r="E59" s="16"/>
      <c r="F59" s="16"/>
      <c r="G59" s="116"/>
    </row>
    <row r="60" spans="1:7" s="15" customFormat="1" ht="16.8">
      <c r="A60" s="115"/>
      <c r="B60" s="16"/>
      <c r="C60" s="16"/>
      <c r="D60" s="16"/>
      <c r="E60" s="16"/>
      <c r="F60" s="16"/>
      <c r="G60" s="116"/>
    </row>
    <row r="61" spans="1:7" s="15" customFormat="1" ht="16.8">
      <c r="A61" s="115"/>
      <c r="B61" s="16"/>
      <c r="C61" s="16"/>
      <c r="D61" s="16"/>
      <c r="E61" s="16"/>
      <c r="F61" s="16"/>
      <c r="G61" s="116"/>
    </row>
    <row r="62" spans="1:7" s="15" customFormat="1" ht="16.8">
      <c r="A62" s="115"/>
      <c r="B62" s="16"/>
      <c r="C62" s="16"/>
      <c r="D62" s="16"/>
      <c r="E62" s="16"/>
      <c r="F62" s="16"/>
      <c r="G62" s="116"/>
    </row>
    <row r="63" spans="1:7" s="15" customFormat="1" ht="16.8">
      <c r="A63" s="115"/>
      <c r="B63" s="16"/>
      <c r="C63" s="16"/>
      <c r="D63" s="16"/>
      <c r="E63" s="16"/>
      <c r="F63" s="16"/>
      <c r="G63" s="116"/>
    </row>
    <row r="64" spans="1:7" s="15" customFormat="1" ht="16.8">
      <c r="A64" s="115"/>
      <c r="B64" s="16"/>
      <c r="C64" s="16"/>
      <c r="D64" s="16"/>
      <c r="E64" s="16"/>
      <c r="F64" s="16"/>
      <c r="G64" s="116"/>
    </row>
    <row r="65" spans="1:7" s="15" customFormat="1" ht="16.8">
      <c r="A65" s="115"/>
      <c r="B65" s="16"/>
      <c r="C65" s="16"/>
      <c r="D65" s="16"/>
      <c r="E65" s="16"/>
      <c r="F65" s="16"/>
      <c r="G65" s="116"/>
    </row>
    <row r="66" spans="1:7" s="15" customFormat="1" ht="16.8">
      <c r="A66" s="115"/>
      <c r="B66" s="16"/>
      <c r="C66" s="16"/>
      <c r="D66" s="16"/>
      <c r="E66" s="16"/>
      <c r="F66" s="16"/>
      <c r="G66" s="116"/>
    </row>
    <row r="67" spans="1:7" s="15" customFormat="1" ht="16.8">
      <c r="A67" s="115"/>
      <c r="B67" s="16"/>
      <c r="C67" s="16"/>
      <c r="D67" s="16"/>
      <c r="E67" s="16"/>
      <c r="F67" s="16"/>
      <c r="G67" s="116"/>
    </row>
    <row r="68" spans="1:7" s="15" customFormat="1" ht="16.8">
      <c r="A68" s="115"/>
      <c r="B68" s="16"/>
      <c r="C68" s="16"/>
      <c r="D68" s="16"/>
      <c r="E68" s="16"/>
      <c r="F68" s="16"/>
      <c r="G68" s="116"/>
    </row>
    <row r="69" spans="1:7" s="15" customFormat="1" ht="16.8">
      <c r="A69" s="115"/>
      <c r="B69" s="16"/>
      <c r="C69" s="16"/>
      <c r="D69" s="16"/>
      <c r="E69" s="16"/>
      <c r="F69" s="16"/>
      <c r="G69" s="116"/>
    </row>
    <row r="70" spans="1:7" s="15" customFormat="1" ht="16.8">
      <c r="A70" s="115"/>
      <c r="B70" s="16"/>
      <c r="C70" s="16"/>
      <c r="D70" s="16"/>
      <c r="E70" s="16"/>
      <c r="F70" s="16"/>
      <c r="G70" s="116"/>
    </row>
    <row r="71" spans="1:7" s="15" customFormat="1" ht="16.8">
      <c r="A71" s="115"/>
      <c r="B71" s="16"/>
      <c r="C71" s="16"/>
      <c r="D71" s="16"/>
      <c r="E71" s="16"/>
      <c r="F71" s="16"/>
      <c r="G71" s="116"/>
    </row>
    <row r="72" spans="1:7" s="15" customFormat="1" ht="16.8">
      <c r="A72" s="115"/>
      <c r="B72" s="16"/>
      <c r="C72" s="16"/>
      <c r="D72" s="16"/>
      <c r="E72" s="16"/>
      <c r="F72" s="16"/>
      <c r="G72" s="116"/>
    </row>
    <row r="73" spans="1:7" s="15" customFormat="1" ht="16.8">
      <c r="A73" s="115"/>
      <c r="B73" s="16"/>
      <c r="C73" s="16"/>
      <c r="D73" s="16"/>
      <c r="E73" s="16"/>
      <c r="F73" s="16"/>
      <c r="G73" s="116"/>
    </row>
    <row r="74" spans="1:7" s="15" customFormat="1" ht="16.8">
      <c r="A74" s="115"/>
      <c r="B74" s="16"/>
      <c r="C74" s="16"/>
      <c r="D74" s="16"/>
      <c r="E74" s="16"/>
      <c r="F74" s="16"/>
      <c r="G74" s="116"/>
    </row>
    <row r="75" spans="1:7" s="15" customFormat="1" ht="16.8">
      <c r="A75" s="115"/>
      <c r="B75" s="16"/>
      <c r="C75" s="16"/>
      <c r="D75" s="16"/>
      <c r="E75" s="16"/>
      <c r="F75" s="16"/>
      <c r="G75" s="116"/>
    </row>
    <row r="76" spans="1:7" s="15" customFormat="1" ht="16.8">
      <c r="A76" s="115"/>
      <c r="B76" s="16"/>
      <c r="C76" s="16"/>
      <c r="D76" s="16"/>
      <c r="E76" s="16"/>
      <c r="F76" s="16"/>
      <c r="G76" s="116"/>
    </row>
    <row r="77" spans="1:7" s="15" customFormat="1" ht="16.8">
      <c r="A77" s="115"/>
      <c r="B77" s="16"/>
      <c r="C77" s="16"/>
      <c r="D77" s="16"/>
      <c r="E77" s="16"/>
      <c r="F77" s="16"/>
      <c r="G77" s="116"/>
    </row>
    <row r="78" spans="1:7" s="15" customFormat="1" ht="16.8">
      <c r="A78" s="115"/>
      <c r="B78" s="16"/>
      <c r="C78" s="16"/>
      <c r="D78" s="16"/>
      <c r="E78" s="16"/>
      <c r="F78" s="16"/>
      <c r="G78" s="116"/>
    </row>
    <row r="79" spans="1:7" s="15" customFormat="1" ht="16.8">
      <c r="A79" s="115"/>
      <c r="B79" s="16"/>
      <c r="C79" s="16"/>
      <c r="D79" s="16"/>
      <c r="E79" s="16"/>
      <c r="F79" s="16"/>
      <c r="G79" s="116"/>
    </row>
    <row r="80" spans="1:7" ht="17.399999999999999" thickBot="1">
      <c r="A80" s="17"/>
      <c r="B80" s="18"/>
      <c r="C80" s="18"/>
      <c r="D80" s="18"/>
      <c r="E80" s="18"/>
      <c r="F80" s="18"/>
      <c r="G80" s="19"/>
    </row>
    <row r="81" ht="16.2" thickTop="1"/>
  </sheetData>
  <phoneticPr fontId="0" type="noConversion"/>
  <conditionalFormatting sqref="E14">
    <cfRule type="cellIs" dxfId="5" priority="1" stopIfTrue="1" operator="lessThan">
      <formula>$E$13/3</formula>
    </cfRule>
    <cfRule type="cellIs" dxfId="4" priority="2" stopIfTrue="1" operator="between">
      <formula>$E$13/3</formula>
      <formula>$E$13/2</formula>
    </cfRule>
    <cfRule type="cellIs" dxfId="3" priority="3" stopIfTrue="1" operator="greaterThan">
      <formula>$E$13/2</formula>
    </cfRule>
  </conditionalFormatting>
  <conditionalFormatting sqref="E12">
    <cfRule type="cellIs" dxfId="2" priority="4" stopIfTrue="1" operator="greaterThan">
      <formula>86</formula>
    </cfRule>
    <cfRule type="cellIs" dxfId="1" priority="5" stopIfTrue="1" operator="between">
      <formula>43</formula>
      <formula>86</formula>
    </cfRule>
  </conditionalFormatting>
  <hyperlinks>
    <hyperlink ref="G1" r:id="rId1" xr:uid="{00000000-0004-0000-0000-000000000000}"/>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1"/>
  <sheetViews>
    <sheetView showGridLines="0" workbookViewId="0">
      <pane ySplit="2" topLeftCell="A3" activePane="bottomLeft" state="frozen"/>
      <selection pane="bottomLeft" activeCell="A3" sqref="A3"/>
    </sheetView>
  </sheetViews>
  <sheetFormatPr defaultColWidth="13" defaultRowHeight="15.6"/>
  <cols>
    <col min="1" max="1" width="28.69921875" style="20" bestFit="1" customWidth="1"/>
    <col min="2" max="2" width="6.19921875" style="20" customWidth="1"/>
    <col min="3" max="4" width="6.19921875" style="21" hidden="1" customWidth="1"/>
    <col min="5" max="5" width="9.09765625" style="21" bestFit="1" customWidth="1"/>
    <col min="6" max="6" width="6.69921875" style="21" bestFit="1" customWidth="1"/>
    <col min="7" max="7" width="6.69921875" style="66" customWidth="1"/>
    <col min="8" max="8" width="40.59765625" style="20" customWidth="1"/>
    <col min="9" max="16384" width="13" style="1"/>
  </cols>
  <sheetData>
    <row r="1" spans="1:8" ht="23.4" thickBot="1">
      <c r="A1" s="52" t="s">
        <v>18</v>
      </c>
      <c r="B1" s="22"/>
      <c r="C1" s="22"/>
      <c r="D1" s="22"/>
      <c r="E1" s="22"/>
      <c r="F1" s="22"/>
      <c r="G1" s="64"/>
      <c r="H1" s="22"/>
    </row>
    <row r="2" spans="1:8" s="15" customFormat="1" ht="33.6">
      <c r="A2" s="49" t="s">
        <v>6</v>
      </c>
      <c r="B2" s="50" t="s">
        <v>39</v>
      </c>
      <c r="C2" s="50" t="s">
        <v>46</v>
      </c>
      <c r="D2" s="50" t="s">
        <v>38</v>
      </c>
      <c r="E2" s="61" t="s">
        <v>71</v>
      </c>
      <c r="F2" s="61" t="s">
        <v>47</v>
      </c>
      <c r="G2" s="65" t="s">
        <v>78</v>
      </c>
      <c r="H2" s="51" t="s">
        <v>8</v>
      </c>
    </row>
    <row r="3" spans="1:8" s="56" customFormat="1" ht="16.8">
      <c r="A3" s="127" t="s">
        <v>48</v>
      </c>
      <c r="B3" s="102">
        <v>0</v>
      </c>
      <c r="C3" s="128" t="s">
        <v>42</v>
      </c>
      <c r="D3" s="129">
        <f>IF(C3="Str",'Personal File'!$C$11,IF(C3="Dex",'Personal File'!$C$12,IF(C3="Con",'Personal File'!$C$13,IF(C3="Int",'Personal File'!$C$14,IF(C3="Wis",'Personal File'!$C$15,IF(C3="Cha",'Personal File'!$C$16))))))</f>
        <v>-1</v>
      </c>
      <c r="E3" s="129" t="str">
        <f t="shared" ref="E3:E39" si="0">CONCATENATE(C3," (",D3,")")</f>
        <v>Int (-1)</v>
      </c>
      <c r="F3" s="170">
        <v>2</v>
      </c>
      <c r="G3" s="103">
        <f t="shared" ref="G3:G8" si="1">B3+MID(E3,6,2)+F3</f>
        <v>1</v>
      </c>
      <c r="H3" s="253"/>
    </row>
    <row r="4" spans="1:8" s="60" customFormat="1" ht="16.8">
      <c r="A4" s="158" t="s">
        <v>49</v>
      </c>
      <c r="B4" s="102">
        <v>0</v>
      </c>
      <c r="C4" s="159" t="s">
        <v>44</v>
      </c>
      <c r="D4" s="160" t="str">
        <f>IF(C4="Str",'Personal File'!$C$11,IF(C4="Dex",'Personal File'!$C$12,IF(C4="Con",'Personal File'!$C$13,IF(C4="Int",'Personal File'!$C$14,IF(C4="Wis",'Personal File'!$C$15,IF(C4="Cha",'Personal File'!$C$16))))))</f>
        <v>+3</v>
      </c>
      <c r="E4" s="160" t="str">
        <f t="shared" si="0"/>
        <v>Dex (+3)</v>
      </c>
      <c r="F4" s="103">
        <v>0</v>
      </c>
      <c r="G4" s="103">
        <f t="shared" si="1"/>
        <v>3</v>
      </c>
      <c r="H4" s="104"/>
    </row>
    <row r="5" spans="1:8" s="58" customFormat="1" ht="16.8">
      <c r="A5" s="105" t="s">
        <v>50</v>
      </c>
      <c r="B5" s="102">
        <v>0</v>
      </c>
      <c r="C5" s="106" t="s">
        <v>40</v>
      </c>
      <c r="D5" s="107" t="str">
        <f>IF(C5="Str",'Personal File'!$C$11,IF(C5="Dex",'Personal File'!$C$12,IF(C5="Con",'Personal File'!$C$13,IF(C5="Int",'Personal File'!$C$14,IF(C5="Wis",'Personal File'!$C$15,IF(C5="Cha",'Personal File'!$C$16))))))</f>
        <v>+4</v>
      </c>
      <c r="E5" s="108" t="str">
        <f t="shared" si="0"/>
        <v>Cha (+4)</v>
      </c>
      <c r="F5" s="170">
        <v>4</v>
      </c>
      <c r="G5" s="103">
        <f t="shared" si="1"/>
        <v>8</v>
      </c>
      <c r="H5" s="104"/>
    </row>
    <row r="6" spans="1:8" s="57" customFormat="1" ht="16.8">
      <c r="A6" s="109" t="s">
        <v>51</v>
      </c>
      <c r="B6" s="102">
        <v>0</v>
      </c>
      <c r="C6" s="110" t="s">
        <v>45</v>
      </c>
      <c r="D6" s="111" t="str">
        <f>IF(C6="Str",'Personal File'!$C$11,IF(C6="Dex",'Personal File'!$C$12,IF(C6="Con",'Personal File'!$C$13,IF(C6="Int",'Personal File'!$C$14,IF(C6="Wis",'Personal File'!$C$15,IF(C6="Cha",'Personal File'!$C$16))))))</f>
        <v>+1</v>
      </c>
      <c r="E6" s="111" t="str">
        <f t="shared" si="0"/>
        <v>Str (+1)</v>
      </c>
      <c r="F6" s="103">
        <v>0</v>
      </c>
      <c r="G6" s="103">
        <f t="shared" si="1"/>
        <v>1</v>
      </c>
      <c r="H6" s="104"/>
    </row>
    <row r="7" spans="1:8" s="57" customFormat="1" ht="16.8">
      <c r="A7" s="186" t="s">
        <v>24</v>
      </c>
      <c r="B7" s="91">
        <v>6</v>
      </c>
      <c r="C7" s="187" t="s">
        <v>41</v>
      </c>
      <c r="D7" s="188" t="str">
        <f>IF(C7="Str",'Personal File'!$C$11,IF(C7="Dex",'Personal File'!$C$12,IF(C7="Con",'Personal File'!$C$13,IF(C7="Int",'Personal File'!$C$14,IF(C7="Wis",'Personal File'!$C$15,IF(C7="Cha",'Personal File'!$C$16))))))</f>
        <v>+2</v>
      </c>
      <c r="E7" s="188" t="str">
        <f t="shared" si="0"/>
        <v>Con (+2)</v>
      </c>
      <c r="F7" s="92">
        <v>0</v>
      </c>
      <c r="G7" s="92">
        <f t="shared" si="1"/>
        <v>8</v>
      </c>
      <c r="H7" s="93"/>
    </row>
    <row r="8" spans="1:8" s="56" customFormat="1" ht="16.8">
      <c r="A8" s="127" t="s">
        <v>228</v>
      </c>
      <c r="B8" s="102">
        <v>0</v>
      </c>
      <c r="C8" s="128" t="s">
        <v>42</v>
      </c>
      <c r="D8" s="129">
        <f>IF(C8="Str",'Personal File'!$C$11,IF(C8="Dex",'Personal File'!$C$12,IF(C8="Con",'Personal File'!$C$13,IF(C8="Int",'Personal File'!$C$14,IF(C8="Wis",'Personal File'!$C$15,IF(C8="Cha",'Personal File'!$C$16))))))</f>
        <v>-1</v>
      </c>
      <c r="E8" s="129" t="str">
        <f t="shared" si="0"/>
        <v>Int (-1)</v>
      </c>
      <c r="F8" s="103">
        <v>0</v>
      </c>
      <c r="G8" s="103">
        <f t="shared" si="1"/>
        <v>-1</v>
      </c>
      <c r="H8" s="253"/>
    </row>
    <row r="9" spans="1:8" s="59" customFormat="1" ht="16.8">
      <c r="A9" s="70" t="s">
        <v>52</v>
      </c>
      <c r="B9" s="71">
        <v>0</v>
      </c>
      <c r="C9" s="72" t="s">
        <v>42</v>
      </c>
      <c r="D9" s="73">
        <f>IF(C9="Str",'Personal File'!$C$11,IF(C9="Dex",'Personal File'!$C$12,IF(C9="Con",'Personal File'!$C$13,IF(C9="Int",'Personal File'!$C$14,IF(C9="Wis",'Personal File'!$C$15,IF(C9="Cha",'Personal File'!$C$16))))))</f>
        <v>-1</v>
      </c>
      <c r="E9" s="73" t="str">
        <f t="shared" si="0"/>
        <v>Int (-1)</v>
      </c>
      <c r="F9" s="74">
        <v>0</v>
      </c>
      <c r="G9" s="75">
        <v>0</v>
      </c>
      <c r="H9" s="76"/>
    </row>
    <row r="10" spans="1:8" s="60" customFormat="1" ht="16.8">
      <c r="A10" s="324" t="s">
        <v>53</v>
      </c>
      <c r="B10" s="319">
        <v>1</v>
      </c>
      <c r="C10" s="325" t="s">
        <v>40</v>
      </c>
      <c r="D10" s="326" t="str">
        <f>IF(C10="Str",'Personal File'!$C$11,IF(C10="Dex",'Personal File'!$C$12,IF(C10="Con",'Personal File'!$C$13,IF(C10="Int",'Personal File'!$C$14,IF(C10="Wis",'Personal File'!$C$15,IF(C10="Cha",'Personal File'!$C$16))))))</f>
        <v>+4</v>
      </c>
      <c r="E10" s="414" t="str">
        <f t="shared" si="0"/>
        <v>Cha (+4)</v>
      </c>
      <c r="F10" s="322">
        <v>0</v>
      </c>
      <c r="G10" s="322">
        <f>B10+MID(E10,6,2)+F10</f>
        <v>5</v>
      </c>
      <c r="H10" s="323"/>
    </row>
    <row r="11" spans="1:8" s="60" customFormat="1" ht="16.8">
      <c r="A11" s="70" t="s">
        <v>54</v>
      </c>
      <c r="B11" s="71">
        <v>0</v>
      </c>
      <c r="C11" s="72" t="s">
        <v>42</v>
      </c>
      <c r="D11" s="73">
        <f>IF(C11="Str",'Personal File'!$C$11,IF(C11="Dex",'Personal File'!$C$12,IF(C11="Con",'Personal File'!$C$13,IF(C11="Int",'Personal File'!$C$14,IF(C11="Wis",'Personal File'!$C$15,IF(C11="Cha",'Personal File'!$C$16))))))</f>
        <v>-1</v>
      </c>
      <c r="E11" s="73" t="str">
        <f t="shared" si="0"/>
        <v>Int (-1)</v>
      </c>
      <c r="F11" s="74">
        <v>0</v>
      </c>
      <c r="G11" s="75">
        <v>0</v>
      </c>
      <c r="H11" s="76"/>
    </row>
    <row r="12" spans="1:8" s="60" customFormat="1" ht="16.8">
      <c r="A12" s="105" t="s">
        <v>55</v>
      </c>
      <c r="B12" s="102">
        <v>0</v>
      </c>
      <c r="C12" s="106" t="s">
        <v>40</v>
      </c>
      <c r="D12" s="107" t="str">
        <f>IF(C12="Str",'Personal File'!$C$11,IF(C12="Dex",'Personal File'!$C$12,IF(C12="Con",'Personal File'!$C$13,IF(C12="Int",'Personal File'!$C$14,IF(C12="Wis",'Personal File'!$C$15,IF(C12="Cha",'Personal File'!$C$16))))))</f>
        <v>+4</v>
      </c>
      <c r="E12" s="108" t="str">
        <f t="shared" si="0"/>
        <v>Cha (+4)</v>
      </c>
      <c r="F12" s="103">
        <v>0</v>
      </c>
      <c r="G12" s="103">
        <f>B12+MID(E12,6,2)+F12</f>
        <v>4</v>
      </c>
      <c r="H12" s="104"/>
    </row>
    <row r="13" spans="1:8" s="60" customFormat="1" ht="16.8">
      <c r="A13" s="158" t="s">
        <v>56</v>
      </c>
      <c r="B13" s="102">
        <v>0</v>
      </c>
      <c r="C13" s="159" t="s">
        <v>44</v>
      </c>
      <c r="D13" s="160" t="str">
        <f>IF(C13="Str",'Personal File'!$C$11,IF(C13="Dex",'Personal File'!$C$12,IF(C13="Con",'Personal File'!$C$13,IF(C13="Int",'Personal File'!$C$14,IF(C13="Wis",'Personal File'!$C$15,IF(C13="Cha",'Personal File'!$C$16))))))</f>
        <v>+3</v>
      </c>
      <c r="E13" s="161" t="str">
        <f t="shared" si="0"/>
        <v>Dex (+3)</v>
      </c>
      <c r="F13" s="103">
        <v>0</v>
      </c>
      <c r="G13" s="103">
        <f>B13+MID(E13,6,2)+F13</f>
        <v>3</v>
      </c>
      <c r="H13" s="104"/>
    </row>
    <row r="14" spans="1:8" s="60" customFormat="1" ht="16.8">
      <c r="A14" s="80" t="s">
        <v>57</v>
      </c>
      <c r="B14" s="81">
        <v>0</v>
      </c>
      <c r="C14" s="82" t="s">
        <v>42</v>
      </c>
      <c r="D14" s="83">
        <f>IF(C14="Str",'Personal File'!$C$11,IF(C14="Dex",'Personal File'!$C$12,IF(C14="Con",'Personal File'!$C$13,IF(C14="Int",'Personal File'!$C$14,IF(C14="Wis",'Personal File'!$C$15,IF(C14="Cha",'Personal File'!$C$16))))))</f>
        <v>-1</v>
      </c>
      <c r="E14" s="83" t="str">
        <f t="shared" si="0"/>
        <v>Int (-1)</v>
      </c>
      <c r="F14" s="84">
        <v>0</v>
      </c>
      <c r="G14" s="84">
        <f>B14+MID(E14,6,2)+F14</f>
        <v>-1</v>
      </c>
      <c r="H14" s="85"/>
    </row>
    <row r="15" spans="1:8" s="60" customFormat="1" ht="16.8">
      <c r="A15" s="105" t="s">
        <v>58</v>
      </c>
      <c r="B15" s="102">
        <v>0</v>
      </c>
      <c r="C15" s="106" t="s">
        <v>40</v>
      </c>
      <c r="D15" s="107" t="str">
        <f>IF(C15="Str",'Personal File'!$C$11,IF(C15="Dex",'Personal File'!$C$12,IF(C15="Con",'Personal File'!$C$13,IF(C15="Int",'Personal File'!$C$14,IF(C15="Wis",'Personal File'!$C$15,IF(C15="Cha",'Personal File'!$C$16))))))</f>
        <v>+4</v>
      </c>
      <c r="E15" s="108" t="str">
        <f t="shared" si="0"/>
        <v>Cha (+4)</v>
      </c>
      <c r="F15" s="103">
        <v>0</v>
      </c>
      <c r="G15" s="103">
        <f>B15+MID(E15,6,2)+F15</f>
        <v>4</v>
      </c>
      <c r="H15" s="104"/>
    </row>
    <row r="16" spans="1:8" s="60" customFormat="1" ht="16.8">
      <c r="A16" s="77" t="s">
        <v>26</v>
      </c>
      <c r="B16" s="71">
        <v>0</v>
      </c>
      <c r="C16" s="78" t="s">
        <v>40</v>
      </c>
      <c r="D16" s="79" t="str">
        <f>IF(C16="Str",'Personal File'!$C$11,IF(C16="Dex",'Personal File'!$C$12,IF(C16="Con",'Personal File'!$C$13,IF(C16="Int",'Personal File'!$C$14,IF(C16="Wis",'Personal File'!$C$15,IF(C16="Cha",'Personal File'!$C$16))))))</f>
        <v>+4</v>
      </c>
      <c r="E16" s="79" t="str">
        <f t="shared" si="0"/>
        <v>Cha (+4)</v>
      </c>
      <c r="F16" s="74">
        <v>0</v>
      </c>
      <c r="G16" s="75">
        <v>0</v>
      </c>
      <c r="H16" s="76"/>
    </row>
    <row r="17" spans="1:8" s="60" customFormat="1" ht="16.8">
      <c r="A17" s="112" t="s">
        <v>59</v>
      </c>
      <c r="B17" s="102">
        <v>0</v>
      </c>
      <c r="C17" s="113" t="s">
        <v>43</v>
      </c>
      <c r="D17" s="114" t="str">
        <f>IF(C17="Str",'Personal File'!$C$11,IF(C17="Dex",'Personal File'!$C$12,IF(C17="Con",'Personal File'!$C$13,IF(C17="Int",'Personal File'!$C$14,IF(C17="Wis",'Personal File'!$C$15,IF(C17="Cha",'Personal File'!$C$16))))))</f>
        <v>+0</v>
      </c>
      <c r="E17" s="114" t="str">
        <f t="shared" si="0"/>
        <v>Wis (+0)</v>
      </c>
      <c r="F17" s="103">
        <v>0</v>
      </c>
      <c r="G17" s="103">
        <f>B17+MID(E17,6,2)+F17</f>
        <v>0</v>
      </c>
      <c r="H17" s="253"/>
    </row>
    <row r="18" spans="1:8" s="60" customFormat="1" ht="16.8">
      <c r="A18" s="158" t="s">
        <v>60</v>
      </c>
      <c r="B18" s="102">
        <v>0</v>
      </c>
      <c r="C18" s="159" t="s">
        <v>44</v>
      </c>
      <c r="D18" s="160" t="str">
        <f>IF(C18="Str",'Personal File'!$C$11,IF(C18="Dex",'Personal File'!$C$12,IF(C18="Con",'Personal File'!$C$13,IF(C18="Int",'Personal File'!$C$14,IF(C18="Wis",'Personal File'!$C$15,IF(C18="Cha",'Personal File'!$C$16))))))</f>
        <v>+3</v>
      </c>
      <c r="E18" s="160" t="str">
        <f t="shared" si="0"/>
        <v>Dex (+3)</v>
      </c>
      <c r="F18" s="170">
        <v>2</v>
      </c>
      <c r="G18" s="103">
        <f>B18+MID(E18,6,2)+F18</f>
        <v>5</v>
      </c>
      <c r="H18" s="104"/>
    </row>
    <row r="19" spans="1:8" s="60" customFormat="1" ht="16.8">
      <c r="A19" s="86" t="s">
        <v>61</v>
      </c>
      <c r="B19" s="81">
        <v>0</v>
      </c>
      <c r="C19" s="88" t="s">
        <v>40</v>
      </c>
      <c r="D19" s="89" t="str">
        <f>IF(C19="Str",'Personal File'!$C$11,IF(C19="Dex",'Personal File'!$C$12,IF(C19="Con",'Personal File'!$C$13,IF(C19="Int",'Personal File'!$C$14,IF(C19="Wis",'Personal File'!$C$15,IF(C19="Cha",'Personal File'!$C$16))))))</f>
        <v>+4</v>
      </c>
      <c r="E19" s="87" t="str">
        <f t="shared" si="0"/>
        <v>Cha (+4)</v>
      </c>
      <c r="F19" s="84">
        <v>0</v>
      </c>
      <c r="G19" s="84">
        <f>B19+MID(E19,6,2)+F19</f>
        <v>4</v>
      </c>
      <c r="H19" s="85"/>
    </row>
    <row r="20" spans="1:8" s="60" customFormat="1" ht="16.8">
      <c r="A20" s="109" t="s">
        <v>62</v>
      </c>
      <c r="B20" s="102">
        <v>0</v>
      </c>
      <c r="C20" s="110" t="s">
        <v>45</v>
      </c>
      <c r="D20" s="111" t="str">
        <f>IF(C20="Str",'Personal File'!$C$11,IF(C20="Dex",'Personal File'!$C$12,IF(C20="Con",'Personal File'!$C$13,IF(C20="Int",'Personal File'!$C$14,IF(C20="Wis",'Personal File'!$C$15,IF(C20="Cha",'Personal File'!$C$16))))))</f>
        <v>+1</v>
      </c>
      <c r="E20" s="111" t="str">
        <f t="shared" si="0"/>
        <v>Str (+1)</v>
      </c>
      <c r="F20" s="103">
        <v>0</v>
      </c>
      <c r="G20" s="103">
        <f>B20+MID(E20,6,2)+F20</f>
        <v>1</v>
      </c>
      <c r="H20" s="104"/>
    </row>
    <row r="21" spans="1:8" s="60" customFormat="1" ht="16.8">
      <c r="A21" s="166" t="s">
        <v>135</v>
      </c>
      <c r="B21" s="163">
        <v>0</v>
      </c>
      <c r="C21" s="167" t="s">
        <v>42</v>
      </c>
      <c r="D21" s="168">
        <f>IF(C21="Str",'Personal File'!$C$11,IF(C21="Dex",'Personal File'!$C$12,IF(C21="Con",'Personal File'!$C$13,IF(C21="Int",'Personal File'!$C$14,IF(C21="Wis",'Personal File'!$C$15,IF(C21="Cha",'Personal File'!$C$16))))))</f>
        <v>-1</v>
      </c>
      <c r="E21" s="168" t="str">
        <f t="shared" si="0"/>
        <v>Int (-1)</v>
      </c>
      <c r="F21" s="164">
        <v>0</v>
      </c>
      <c r="G21" s="75">
        <v>0</v>
      </c>
      <c r="H21" s="165"/>
    </row>
    <row r="22" spans="1:8" s="60" customFormat="1" ht="16.8">
      <c r="A22" s="166" t="s">
        <v>134</v>
      </c>
      <c r="B22" s="163">
        <v>0</v>
      </c>
      <c r="C22" s="167" t="s">
        <v>42</v>
      </c>
      <c r="D22" s="168">
        <f>IF(C22="Str",'Personal File'!$C$11,IF(C22="Dex",'Personal File'!$C$12,IF(C22="Con",'Personal File'!$C$13,IF(C22="Int",'Personal File'!$C$14,IF(C22="Wis",'Personal File'!$C$15,IF(C22="Cha",'Personal File'!$C$16))))))</f>
        <v>-1</v>
      </c>
      <c r="E22" s="168" t="str">
        <f t="shared" si="0"/>
        <v>Int (-1)</v>
      </c>
      <c r="F22" s="164">
        <v>0</v>
      </c>
      <c r="G22" s="75">
        <v>0</v>
      </c>
      <c r="H22" s="165"/>
    </row>
    <row r="23" spans="1:8" s="60" customFormat="1" ht="16.8">
      <c r="A23" s="112" t="s">
        <v>63</v>
      </c>
      <c r="B23" s="102">
        <v>0</v>
      </c>
      <c r="C23" s="113" t="s">
        <v>43</v>
      </c>
      <c r="D23" s="114" t="str">
        <f>IF(C23="Str",'Personal File'!$C$11,IF(C23="Dex",'Personal File'!$C$12,IF(C23="Con",'Personal File'!$C$13,IF(C23="Int",'Personal File'!$C$14,IF(C23="Wis",'Personal File'!$C$15,IF(C23="Cha",'Personal File'!$C$16))))))</f>
        <v>+0</v>
      </c>
      <c r="E23" s="162" t="str">
        <f t="shared" si="0"/>
        <v>Wis (+0)</v>
      </c>
      <c r="F23" s="103">
        <v>0</v>
      </c>
      <c r="G23" s="103">
        <f>B23+MID(E23,6,2)+F23</f>
        <v>0</v>
      </c>
      <c r="H23" s="104"/>
    </row>
    <row r="24" spans="1:8" s="60" customFormat="1" ht="16.8">
      <c r="A24" s="318" t="s">
        <v>27</v>
      </c>
      <c r="B24" s="319">
        <v>2</v>
      </c>
      <c r="C24" s="320" t="s">
        <v>44</v>
      </c>
      <c r="D24" s="321" t="str">
        <f>IF(C24="Str",'Personal File'!$C$11,IF(C24="Dex",'Personal File'!$C$12,IF(C24="Con",'Personal File'!$C$13,IF(C24="Int",'Personal File'!$C$14,IF(C24="Wis",'Personal File'!$C$15,IF(C24="Cha",'Personal File'!$C$16))))))</f>
        <v>+3</v>
      </c>
      <c r="E24" s="321" t="str">
        <f t="shared" si="0"/>
        <v>Dex (+3)</v>
      </c>
      <c r="F24" s="322">
        <v>0</v>
      </c>
      <c r="G24" s="322">
        <f>B24+MID(E24,6,2)+F24</f>
        <v>5</v>
      </c>
      <c r="H24" s="323"/>
    </row>
    <row r="25" spans="1:8" s="60" customFormat="1" ht="16.8">
      <c r="A25" s="99" t="s">
        <v>64</v>
      </c>
      <c r="B25" s="71">
        <v>0</v>
      </c>
      <c r="C25" s="100" t="s">
        <v>44</v>
      </c>
      <c r="D25" s="101" t="str">
        <f>IF(C25="Str",'Personal File'!$C$11,IF(C25="Dex",'Personal File'!$C$12,IF(C25="Con",'Personal File'!$C$13,IF(C25="Int",'Personal File'!$C$14,IF(C25="Wis",'Personal File'!$C$15,IF(C25="Cha",'Personal File'!$C$16))))))</f>
        <v>+3</v>
      </c>
      <c r="E25" s="101" t="str">
        <f t="shared" si="0"/>
        <v>Dex (+3)</v>
      </c>
      <c r="F25" s="74">
        <v>0</v>
      </c>
      <c r="G25" s="75">
        <v>0</v>
      </c>
      <c r="H25" s="76"/>
    </row>
    <row r="26" spans="1:8" ht="16.8">
      <c r="A26" s="324" t="s">
        <v>221</v>
      </c>
      <c r="B26" s="319">
        <v>11</v>
      </c>
      <c r="C26" s="325" t="s">
        <v>40</v>
      </c>
      <c r="D26" s="326" t="str">
        <f>IF(C26="Str",'Personal File'!$C$11,IF(C26="Dex",'Personal File'!$C$12,IF(C26="Con",'Personal File'!$C$13,IF(C26="Int",'Personal File'!$C$14,IF(C26="Wis",'Personal File'!$C$15,IF(C26="Cha",'Personal File'!$C$16))))))</f>
        <v>+4</v>
      </c>
      <c r="E26" s="326" t="str">
        <f t="shared" si="0"/>
        <v>Cha (+4)</v>
      </c>
      <c r="F26" s="322" t="s">
        <v>261</v>
      </c>
      <c r="G26" s="322">
        <f>B26+MID(E26,6,2)+F26</f>
        <v>18</v>
      </c>
      <c r="H26" s="323"/>
    </row>
    <row r="27" spans="1:8" ht="16.8">
      <c r="A27" s="324" t="s">
        <v>222</v>
      </c>
      <c r="B27" s="327">
        <v>11</v>
      </c>
      <c r="C27" s="328" t="s">
        <v>43</v>
      </c>
      <c r="D27" s="329" t="str">
        <f>IF(C27="Str",'Personal File'!$C$11,IF(C27="Dex",'Personal File'!$C$12,IF(C27="Con",'Personal File'!$C$13,IF(C27="Int",'Personal File'!$C$14,IF(C27="Wis",'Personal File'!$C$15,IF(C27="Cha",'Personal File'!$C$16))))))</f>
        <v>+0</v>
      </c>
      <c r="E27" s="329" t="str">
        <f t="shared" si="0"/>
        <v>Wis (+0)</v>
      </c>
      <c r="F27" s="330">
        <v>0</v>
      </c>
      <c r="G27" s="322">
        <f>B27+MID(E27,6,2)+F27</f>
        <v>11</v>
      </c>
      <c r="H27" s="331"/>
    </row>
    <row r="28" spans="1:8" ht="16.8">
      <c r="A28" s="158" t="s">
        <v>28</v>
      </c>
      <c r="B28" s="102">
        <v>0</v>
      </c>
      <c r="C28" s="159" t="s">
        <v>44</v>
      </c>
      <c r="D28" s="160" t="str">
        <f>IF(C28="Str",'Personal File'!$C$11,IF(C28="Dex",'Personal File'!$C$12,IF(C28="Con",'Personal File'!$C$13,IF(C28="Int",'Personal File'!$C$14,IF(C28="Wis",'Personal File'!$C$15,IF(C28="Cha",'Personal File'!$C$16))))))</f>
        <v>+3</v>
      </c>
      <c r="E28" s="161" t="str">
        <f t="shared" si="0"/>
        <v>Dex (+3)</v>
      </c>
      <c r="F28" s="103">
        <v>0</v>
      </c>
      <c r="G28" s="103">
        <f t="shared" ref="G28:G37" si="2">B28+MID(E28,6,2)+F28</f>
        <v>3</v>
      </c>
      <c r="H28" s="104"/>
    </row>
    <row r="29" spans="1:8" ht="16.8">
      <c r="A29" s="127" t="s">
        <v>29</v>
      </c>
      <c r="B29" s="102">
        <v>0</v>
      </c>
      <c r="C29" s="128" t="s">
        <v>42</v>
      </c>
      <c r="D29" s="129">
        <f>IF(C29="Str",'Personal File'!$C$11,IF(C29="Dex",'Personal File'!$C$12,IF(C29="Con",'Personal File'!$C$13,IF(C29="Int",'Personal File'!$C$14,IF(C29="Wis",'Personal File'!$C$15,IF(C29="Cha",'Personal File'!$C$16))))))</f>
        <v>-1</v>
      </c>
      <c r="E29" s="129" t="str">
        <f t="shared" si="0"/>
        <v>Int (-1)</v>
      </c>
      <c r="F29" s="103">
        <v>0</v>
      </c>
      <c r="G29" s="103">
        <f t="shared" si="2"/>
        <v>-1</v>
      </c>
      <c r="H29" s="253"/>
    </row>
    <row r="30" spans="1:8" ht="16.8">
      <c r="A30" s="112" t="s">
        <v>65</v>
      </c>
      <c r="B30" s="102">
        <v>0</v>
      </c>
      <c r="C30" s="113" t="s">
        <v>43</v>
      </c>
      <c r="D30" s="114" t="str">
        <f>IF(C30="Str",'Personal File'!$C$11,IF(C30="Dex",'Personal File'!$C$12,IF(C30="Con",'Personal File'!$C$13,IF(C30="Int",'Personal File'!$C$14,IF(C30="Wis",'Personal File'!$C$15,IF(C30="Cha",'Personal File'!$C$16))))))</f>
        <v>+0</v>
      </c>
      <c r="E30" s="114" t="str">
        <f t="shared" si="0"/>
        <v>Wis (+0)</v>
      </c>
      <c r="F30" s="103">
        <v>0</v>
      </c>
      <c r="G30" s="103">
        <f t="shared" si="2"/>
        <v>0</v>
      </c>
      <c r="H30" s="104"/>
    </row>
    <row r="31" spans="1:8" ht="16.8">
      <c r="A31" s="332" t="s">
        <v>137</v>
      </c>
      <c r="B31" s="327">
        <v>1</v>
      </c>
      <c r="C31" s="333" t="s">
        <v>44</v>
      </c>
      <c r="D31" s="334" t="str">
        <f>IF(C31="Str",'Personal File'!$C$11,IF(C31="Dex",'Personal File'!$C$12,IF(C31="Con",'Personal File'!$C$13,IF(C31="Int",'Personal File'!$C$14,IF(C31="Wis",'Personal File'!$C$15,IF(C31="Cha",'Personal File'!$C$16))))))</f>
        <v>+3</v>
      </c>
      <c r="E31" s="334" t="str">
        <f t="shared" si="0"/>
        <v>Dex (+3)</v>
      </c>
      <c r="F31" s="330">
        <v>0</v>
      </c>
      <c r="G31" s="322">
        <f t="shared" si="2"/>
        <v>4</v>
      </c>
      <c r="H31" s="331"/>
    </row>
    <row r="32" spans="1:8" ht="16.8">
      <c r="A32" s="335" t="s">
        <v>223</v>
      </c>
      <c r="B32" s="319">
        <v>2</v>
      </c>
      <c r="C32" s="336" t="s">
        <v>42</v>
      </c>
      <c r="D32" s="337">
        <f>IF(C32="Str",'Personal File'!$C$11,IF(C32="Dex",'Personal File'!$C$12,IF(C32="Con",'Personal File'!$C$13,IF(C32="Int",'Personal File'!$C$14,IF(C32="Wis",'Personal File'!$C$15,IF(C32="Cha",'Personal File'!$C$16))))))</f>
        <v>-1</v>
      </c>
      <c r="E32" s="337" t="str">
        <f t="shared" si="0"/>
        <v>Int (-1)</v>
      </c>
      <c r="F32" s="322">
        <v>0</v>
      </c>
      <c r="G32" s="322">
        <f t="shared" si="2"/>
        <v>1</v>
      </c>
      <c r="H32" s="323"/>
    </row>
    <row r="33" spans="1:8" ht="16.8">
      <c r="A33" s="127" t="s">
        <v>66</v>
      </c>
      <c r="B33" s="102">
        <v>0</v>
      </c>
      <c r="C33" s="128" t="s">
        <v>42</v>
      </c>
      <c r="D33" s="129">
        <f>IF(C33="Str",'Personal File'!$C$11,IF(C33="Dex",'Personal File'!$C$12,IF(C33="Con",'Personal File'!$C$13,IF(C33="Int",'Personal File'!$C$14,IF(C33="Wis",'Personal File'!$C$15,IF(C33="Cha",'Personal File'!$C$16))))))</f>
        <v>-1</v>
      </c>
      <c r="E33" s="129" t="str">
        <f t="shared" si="0"/>
        <v>Int (-1)</v>
      </c>
      <c r="F33" s="103">
        <v>0</v>
      </c>
      <c r="G33" s="103">
        <f t="shared" si="2"/>
        <v>-1</v>
      </c>
      <c r="H33" s="253"/>
    </row>
    <row r="34" spans="1:8" ht="16.8">
      <c r="A34" s="112" t="s">
        <v>67</v>
      </c>
      <c r="B34" s="102">
        <v>0</v>
      </c>
      <c r="C34" s="113" t="s">
        <v>43</v>
      </c>
      <c r="D34" s="114" t="str">
        <f>IF(C34="Str",'Personal File'!$C$11,IF(C34="Dex",'Personal File'!$C$12,IF(C34="Con",'Personal File'!$C$13,IF(C34="Int",'Personal File'!$C$14,IF(C34="Wis",'Personal File'!$C$15,IF(C34="Cha",'Personal File'!$C$16))))))</f>
        <v>+0</v>
      </c>
      <c r="E34" s="114" t="str">
        <f t="shared" si="0"/>
        <v>Wis (+0)</v>
      </c>
      <c r="F34" s="103">
        <v>0</v>
      </c>
      <c r="G34" s="103">
        <f t="shared" si="2"/>
        <v>0</v>
      </c>
      <c r="H34" s="104"/>
    </row>
    <row r="35" spans="1:8" ht="16.8">
      <c r="A35" s="112" t="s">
        <v>138</v>
      </c>
      <c r="B35" s="102">
        <v>0</v>
      </c>
      <c r="C35" s="113" t="s">
        <v>43</v>
      </c>
      <c r="D35" s="114" t="str">
        <f>IF(C35="Str",'Personal File'!$C$11,IF(C35="Dex",'Personal File'!$C$12,IF(C35="Con",'Personal File'!$C$13,IF(C35="Int",'Personal File'!$C$14,IF(C35="Wis",'Personal File'!$C$15,IF(C35="Cha",'Personal File'!$C$16))))))</f>
        <v>+0</v>
      </c>
      <c r="E35" s="114" t="str">
        <f t="shared" si="0"/>
        <v>Wis (+0)</v>
      </c>
      <c r="F35" s="103">
        <v>0</v>
      </c>
      <c r="G35" s="103">
        <f t="shared" si="2"/>
        <v>0</v>
      </c>
      <c r="H35" s="253"/>
    </row>
    <row r="36" spans="1:8" ht="16.8">
      <c r="A36" s="109" t="s">
        <v>30</v>
      </c>
      <c r="B36" s="102">
        <v>0</v>
      </c>
      <c r="C36" s="110" t="s">
        <v>45</v>
      </c>
      <c r="D36" s="111" t="str">
        <f>IF(C36="Str",'Personal File'!$C$11,IF(C36="Dex",'Personal File'!$C$12,IF(C36="Con",'Personal File'!$C$13,IF(C36="Int",'Personal File'!$C$14,IF(C36="Wis",'Personal File'!$C$15,IF(C36="Cha",'Personal File'!$C$16))))))</f>
        <v>+1</v>
      </c>
      <c r="E36" s="111" t="str">
        <f t="shared" si="0"/>
        <v>Str (+1)</v>
      </c>
      <c r="F36" s="103">
        <v>0</v>
      </c>
      <c r="G36" s="103">
        <f t="shared" si="2"/>
        <v>1</v>
      </c>
      <c r="H36" s="104"/>
    </row>
    <row r="37" spans="1:8" ht="16.8">
      <c r="A37" s="318" t="s">
        <v>68</v>
      </c>
      <c r="B37" s="319">
        <v>3</v>
      </c>
      <c r="C37" s="320" t="s">
        <v>44</v>
      </c>
      <c r="D37" s="321" t="str">
        <f>IF(C37="Str",'Personal File'!$C$11,IF(C37="Dex",'Personal File'!$C$12,IF(C37="Con",'Personal File'!$C$13,IF(C37="Int",'Personal File'!$C$14,IF(C37="Wis",'Personal File'!$C$15,IF(C37="Cha",'Personal File'!$C$16))))))</f>
        <v>+3</v>
      </c>
      <c r="E37" s="321" t="str">
        <f t="shared" si="0"/>
        <v>Dex (+3)</v>
      </c>
      <c r="F37" s="322">
        <v>0</v>
      </c>
      <c r="G37" s="322">
        <f t="shared" si="2"/>
        <v>6</v>
      </c>
      <c r="H37" s="323"/>
    </row>
    <row r="38" spans="1:8" ht="16.8">
      <c r="A38" s="77" t="s">
        <v>69</v>
      </c>
      <c r="B38" s="71">
        <v>0</v>
      </c>
      <c r="C38" s="78" t="s">
        <v>40</v>
      </c>
      <c r="D38" s="79" t="str">
        <f>IF(C38="Str",'Personal File'!$C$11,IF(C38="Dex",'Personal File'!$C$12,IF(C38="Con",'Personal File'!$C$13,IF(C38="Int",'Personal File'!$C$14,IF(C38="Wis",'Personal File'!$C$15,IF(C38="Cha",'Personal File'!$C$16))))))</f>
        <v>+4</v>
      </c>
      <c r="E38" s="79" t="str">
        <f t="shared" si="0"/>
        <v>Cha (+4)</v>
      </c>
      <c r="F38" s="74">
        <v>0</v>
      </c>
      <c r="G38" s="75">
        <v>0</v>
      </c>
      <c r="H38" s="76"/>
    </row>
    <row r="39" spans="1:8" ht="17.399999999999999" thickBot="1">
      <c r="A39" s="172" t="s">
        <v>70</v>
      </c>
      <c r="B39" s="173">
        <v>0</v>
      </c>
      <c r="C39" s="174" t="s">
        <v>44</v>
      </c>
      <c r="D39" s="175" t="str">
        <f>IF(C39="Str",'Personal File'!$C$11,IF(C39="Dex",'Personal File'!$C$12,IF(C39="Con",'Personal File'!$C$13,IF(C39="Int",'Personal File'!$C$14,IF(C39="Wis",'Personal File'!$C$15,IF(C39="Cha",'Personal File'!$C$16))))))</f>
        <v>+3</v>
      </c>
      <c r="E39" s="175" t="str">
        <f t="shared" si="0"/>
        <v>Dex (+3)</v>
      </c>
      <c r="F39" s="176">
        <v>0</v>
      </c>
      <c r="G39" s="176">
        <f>B39+MID(E39,6,2)+F39</f>
        <v>3</v>
      </c>
      <c r="H39" s="177"/>
    </row>
    <row r="40" spans="1:8" ht="16.2" thickTop="1">
      <c r="B40" s="98"/>
    </row>
    <row r="41" spans="1:8">
      <c r="B41" s="98"/>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0"/>
  <sheetViews>
    <sheetView showGridLines="0" workbookViewId="0">
      <pane ySplit="2" topLeftCell="A3" activePane="bottomLeft" state="frozen"/>
      <selection pane="bottomLeft" activeCell="A3" sqref="A3"/>
    </sheetView>
  </sheetViews>
  <sheetFormatPr defaultColWidth="13" defaultRowHeight="15.6"/>
  <cols>
    <col min="1" max="1" width="15.8984375" style="366" customWidth="1"/>
    <col min="2" max="2" width="6.19921875" style="366" bestFit="1" customWidth="1"/>
    <col min="3" max="3" width="9.59765625" style="367" bestFit="1" customWidth="1"/>
    <col min="4" max="4" width="11.19921875" style="367" bestFit="1" customWidth="1"/>
    <col min="5" max="5" width="7.19921875" style="367" bestFit="1" customWidth="1"/>
    <col min="6" max="6" width="12.59765625" style="367" bestFit="1" customWidth="1"/>
    <col min="7" max="7" width="9.5" style="367" bestFit="1" customWidth="1"/>
    <col min="8" max="8" width="29.8984375" style="366" customWidth="1"/>
    <col min="9" max="16384" width="13" style="340"/>
  </cols>
  <sheetData>
    <row r="1" spans="1:8" ht="23.4" thickBot="1">
      <c r="A1" s="338" t="s">
        <v>229</v>
      </c>
      <c r="B1" s="339"/>
      <c r="C1" s="339"/>
      <c r="D1" s="339"/>
      <c r="E1" s="339"/>
      <c r="F1" s="339"/>
      <c r="G1" s="339"/>
      <c r="H1" s="339"/>
    </row>
    <row r="2" spans="1:8" s="346" customFormat="1" ht="31.2">
      <c r="A2" s="341" t="s">
        <v>104</v>
      </c>
      <c r="B2" s="342" t="s">
        <v>7</v>
      </c>
      <c r="C2" s="342" t="s">
        <v>107</v>
      </c>
      <c r="D2" s="343" t="s">
        <v>139</v>
      </c>
      <c r="E2" s="344" t="s">
        <v>140</v>
      </c>
      <c r="F2" s="342" t="s">
        <v>81</v>
      </c>
      <c r="G2" s="342" t="s">
        <v>33</v>
      </c>
      <c r="H2" s="345" t="s">
        <v>8</v>
      </c>
    </row>
    <row r="3" spans="1:8" ht="16.8">
      <c r="A3" s="347" t="s">
        <v>247</v>
      </c>
      <c r="B3" s="348">
        <v>0</v>
      </c>
      <c r="C3" s="288" t="s">
        <v>96</v>
      </c>
      <c r="D3" s="349" t="s">
        <v>141</v>
      </c>
      <c r="E3" s="349" t="s">
        <v>146</v>
      </c>
      <c r="F3" s="352" t="s">
        <v>110</v>
      </c>
      <c r="G3" s="353" t="s">
        <v>90</v>
      </c>
      <c r="H3" s="289" t="s">
        <v>235</v>
      </c>
    </row>
    <row r="4" spans="1:8" ht="16.8">
      <c r="A4" s="347" t="s">
        <v>230</v>
      </c>
      <c r="B4" s="348">
        <v>0</v>
      </c>
      <c r="C4" s="288" t="s">
        <v>194</v>
      </c>
      <c r="D4" s="349" t="s">
        <v>144</v>
      </c>
      <c r="E4" s="277" t="s">
        <v>146</v>
      </c>
      <c r="F4" s="350" t="s">
        <v>124</v>
      </c>
      <c r="G4" s="353" t="s">
        <v>97</v>
      </c>
      <c r="H4" s="289" t="s">
        <v>236</v>
      </c>
    </row>
    <row r="5" spans="1:8" ht="16.8">
      <c r="A5" s="347" t="s">
        <v>231</v>
      </c>
      <c r="B5" s="348">
        <v>0</v>
      </c>
      <c r="C5" s="370" t="s">
        <v>100</v>
      </c>
      <c r="D5" s="349" t="s">
        <v>145</v>
      </c>
      <c r="E5" s="277" t="s">
        <v>146</v>
      </c>
      <c r="F5" s="350" t="s">
        <v>124</v>
      </c>
      <c r="G5" s="351" t="s">
        <v>94</v>
      </c>
      <c r="H5" s="380" t="s">
        <v>237</v>
      </c>
    </row>
    <row r="6" spans="1:8" ht="16.8">
      <c r="A6" s="347" t="s">
        <v>246</v>
      </c>
      <c r="B6" s="348">
        <v>0</v>
      </c>
      <c r="C6" s="288" t="s">
        <v>96</v>
      </c>
      <c r="D6" s="349" t="s">
        <v>144</v>
      </c>
      <c r="E6" s="277" t="s">
        <v>146</v>
      </c>
      <c r="F6" s="350" t="s">
        <v>124</v>
      </c>
      <c r="G6" s="353" t="s">
        <v>99</v>
      </c>
      <c r="H6" s="289" t="s">
        <v>238</v>
      </c>
    </row>
    <row r="7" spans="1:8" ht="16.8">
      <c r="A7" s="347" t="s">
        <v>232</v>
      </c>
      <c r="B7" s="348">
        <v>0</v>
      </c>
      <c r="C7" s="288" t="s">
        <v>92</v>
      </c>
      <c r="D7" s="349" t="s">
        <v>141</v>
      </c>
      <c r="E7" s="277" t="s">
        <v>146</v>
      </c>
      <c r="F7" s="352" t="s">
        <v>109</v>
      </c>
      <c r="G7" s="353" t="s">
        <v>108</v>
      </c>
      <c r="H7" s="289" t="s">
        <v>313</v>
      </c>
    </row>
    <row r="8" spans="1:8" ht="16.8">
      <c r="A8" s="354" t="s">
        <v>87</v>
      </c>
      <c r="B8" s="355">
        <v>0</v>
      </c>
      <c r="C8" s="356" t="s">
        <v>88</v>
      </c>
      <c r="D8" s="357" t="s">
        <v>143</v>
      </c>
      <c r="E8" s="358" t="s">
        <v>146</v>
      </c>
      <c r="F8" s="359" t="s">
        <v>89</v>
      </c>
      <c r="G8" s="360" t="s">
        <v>90</v>
      </c>
      <c r="H8" s="361" t="s">
        <v>91</v>
      </c>
    </row>
    <row r="9" spans="1:8" ht="16.8">
      <c r="A9" s="368" t="s">
        <v>240</v>
      </c>
      <c r="B9" s="369">
        <v>1</v>
      </c>
      <c r="C9" s="370" t="s">
        <v>194</v>
      </c>
      <c r="D9" s="349" t="s">
        <v>141</v>
      </c>
      <c r="E9" s="277" t="s">
        <v>146</v>
      </c>
      <c r="F9" s="350" t="s">
        <v>124</v>
      </c>
      <c r="G9" s="351" t="s">
        <v>248</v>
      </c>
      <c r="H9" s="169" t="s">
        <v>249</v>
      </c>
    </row>
    <row r="10" spans="1:8" ht="16.8">
      <c r="A10" s="368" t="s">
        <v>241</v>
      </c>
      <c r="B10" s="369">
        <v>1</v>
      </c>
      <c r="C10" s="370" t="s">
        <v>125</v>
      </c>
      <c r="D10" s="349" t="s">
        <v>145</v>
      </c>
      <c r="E10" s="277" t="s">
        <v>250</v>
      </c>
      <c r="F10" s="350" t="s">
        <v>124</v>
      </c>
      <c r="G10" s="351" t="s">
        <v>99</v>
      </c>
      <c r="H10" s="169" t="s">
        <v>251</v>
      </c>
    </row>
    <row r="11" spans="1:8" ht="16.8">
      <c r="A11" s="368" t="s">
        <v>233</v>
      </c>
      <c r="B11" s="369">
        <v>1</v>
      </c>
      <c r="C11" s="370" t="s">
        <v>194</v>
      </c>
      <c r="D11" s="349" t="s">
        <v>141</v>
      </c>
      <c r="E11" s="353" t="s">
        <v>146</v>
      </c>
      <c r="F11" s="351" t="s">
        <v>124</v>
      </c>
      <c r="G11" s="351" t="s">
        <v>252</v>
      </c>
      <c r="H11" s="372" t="s">
        <v>253</v>
      </c>
    </row>
    <row r="12" spans="1:8" ht="16.8">
      <c r="A12" s="378" t="s">
        <v>239</v>
      </c>
      <c r="B12" s="376">
        <v>1</v>
      </c>
      <c r="C12" s="382" t="s">
        <v>98</v>
      </c>
      <c r="D12" s="373" t="s">
        <v>142</v>
      </c>
      <c r="E12" s="385" t="s">
        <v>146</v>
      </c>
      <c r="F12" s="359" t="s">
        <v>89</v>
      </c>
      <c r="G12" s="374" t="s">
        <v>248</v>
      </c>
      <c r="H12" s="204" t="s">
        <v>195</v>
      </c>
    </row>
    <row r="13" spans="1:8" ht="16.8">
      <c r="A13" s="368" t="s">
        <v>133</v>
      </c>
      <c r="B13" s="369">
        <v>2</v>
      </c>
      <c r="C13" s="370" t="s">
        <v>125</v>
      </c>
      <c r="D13" s="349" t="s">
        <v>143</v>
      </c>
      <c r="E13" s="277" t="s">
        <v>146</v>
      </c>
      <c r="F13" s="350" t="s">
        <v>89</v>
      </c>
      <c r="G13" s="351" t="s">
        <v>248</v>
      </c>
      <c r="H13" s="169" t="s">
        <v>127</v>
      </c>
    </row>
    <row r="14" spans="1:8" ht="16.8">
      <c r="A14" s="368" t="s">
        <v>243</v>
      </c>
      <c r="B14" s="369">
        <v>2</v>
      </c>
      <c r="C14" s="370" t="s">
        <v>125</v>
      </c>
      <c r="D14" s="349" t="s">
        <v>144</v>
      </c>
      <c r="E14" s="353" t="s">
        <v>146</v>
      </c>
      <c r="F14" s="351" t="s">
        <v>89</v>
      </c>
      <c r="G14" s="351" t="s">
        <v>93</v>
      </c>
      <c r="H14" s="372" t="s">
        <v>254</v>
      </c>
    </row>
    <row r="15" spans="1:8" ht="16.8">
      <c r="A15" s="368" t="s">
        <v>129</v>
      </c>
      <c r="B15" s="369">
        <v>2</v>
      </c>
      <c r="C15" s="370" t="s">
        <v>100</v>
      </c>
      <c r="D15" s="371" t="s">
        <v>141</v>
      </c>
      <c r="E15" s="277" t="s">
        <v>146</v>
      </c>
      <c r="F15" s="350" t="s">
        <v>89</v>
      </c>
      <c r="G15" s="351" t="s">
        <v>95</v>
      </c>
      <c r="H15" s="169" t="s">
        <v>130</v>
      </c>
    </row>
    <row r="16" spans="1:8" ht="16.8">
      <c r="A16" s="378" t="s">
        <v>242</v>
      </c>
      <c r="B16" s="376">
        <v>2</v>
      </c>
      <c r="C16" s="382" t="s">
        <v>96</v>
      </c>
      <c r="D16" s="373" t="s">
        <v>144</v>
      </c>
      <c r="E16" s="385" t="s">
        <v>146</v>
      </c>
      <c r="F16" s="389" t="s">
        <v>110</v>
      </c>
      <c r="G16" s="374" t="s">
        <v>132</v>
      </c>
      <c r="H16" s="204" t="s">
        <v>253</v>
      </c>
    </row>
    <row r="17" spans="1:8" ht="16.8">
      <c r="A17" s="368" t="s">
        <v>244</v>
      </c>
      <c r="B17" s="369">
        <v>3</v>
      </c>
      <c r="C17" s="370" t="s">
        <v>194</v>
      </c>
      <c r="D17" s="371" t="s">
        <v>141</v>
      </c>
      <c r="E17" s="277" t="s">
        <v>146</v>
      </c>
      <c r="F17" s="352" t="s">
        <v>124</v>
      </c>
      <c r="G17" s="351" t="s">
        <v>126</v>
      </c>
      <c r="H17" s="203" t="s">
        <v>249</v>
      </c>
    </row>
    <row r="18" spans="1:8" ht="16.8">
      <c r="A18" s="368" t="s">
        <v>131</v>
      </c>
      <c r="B18" s="369">
        <v>3</v>
      </c>
      <c r="C18" s="381" t="s">
        <v>88</v>
      </c>
      <c r="D18" s="349" t="s">
        <v>141</v>
      </c>
      <c r="E18" s="277" t="s">
        <v>146</v>
      </c>
      <c r="F18" s="352" t="s">
        <v>110</v>
      </c>
      <c r="G18" s="353" t="s">
        <v>94</v>
      </c>
      <c r="H18" s="203" t="s">
        <v>196</v>
      </c>
    </row>
    <row r="19" spans="1:8" ht="16.8">
      <c r="A19" s="368" t="s">
        <v>234</v>
      </c>
      <c r="B19" s="369">
        <v>3</v>
      </c>
      <c r="C19" s="370" t="s">
        <v>96</v>
      </c>
      <c r="D19" s="349" t="s">
        <v>142</v>
      </c>
      <c r="E19" s="277" t="s">
        <v>146</v>
      </c>
      <c r="F19" s="352" t="s">
        <v>136</v>
      </c>
      <c r="G19" s="351" t="s">
        <v>132</v>
      </c>
      <c r="H19" s="203" t="s">
        <v>197</v>
      </c>
    </row>
    <row r="20" spans="1:8" ht="17.399999999999999" thickBot="1">
      <c r="A20" s="379" t="s">
        <v>245</v>
      </c>
      <c r="B20" s="377">
        <v>3</v>
      </c>
      <c r="C20" s="383" t="s">
        <v>125</v>
      </c>
      <c r="D20" s="384" t="s">
        <v>141</v>
      </c>
      <c r="E20" s="386" t="s">
        <v>146</v>
      </c>
      <c r="F20" s="387" t="s">
        <v>110</v>
      </c>
      <c r="G20" s="375" t="s">
        <v>248</v>
      </c>
      <c r="H20" s="388" t="s">
        <v>198</v>
      </c>
    </row>
    <row r="21" spans="1:8" ht="17.399999999999999" thickTop="1">
      <c r="A21" s="362"/>
      <c r="B21" s="363"/>
      <c r="C21" s="364"/>
      <c r="D21" s="364"/>
      <c r="E21" s="364"/>
      <c r="F21" s="364"/>
      <c r="G21" s="364"/>
      <c r="H21" s="365"/>
    </row>
    <row r="22" spans="1:8">
      <c r="A22" s="340"/>
      <c r="B22" s="340"/>
      <c r="C22" s="340"/>
      <c r="D22" s="340"/>
      <c r="E22" s="340"/>
      <c r="F22" s="340"/>
      <c r="G22" s="340"/>
      <c r="H22" s="340"/>
    </row>
    <row r="23" spans="1:8">
      <c r="A23" s="340"/>
      <c r="B23" s="340"/>
      <c r="C23" s="340"/>
      <c r="D23" s="340"/>
      <c r="E23" s="340"/>
      <c r="F23" s="340"/>
      <c r="G23" s="340"/>
      <c r="H23" s="340"/>
    </row>
    <row r="24" spans="1:8">
      <c r="A24" s="340"/>
      <c r="B24" s="340"/>
      <c r="C24" s="340"/>
      <c r="D24" s="340"/>
      <c r="E24" s="340"/>
      <c r="F24" s="340"/>
      <c r="G24" s="340"/>
      <c r="H24" s="340"/>
    </row>
    <row r="25" spans="1:8">
      <c r="A25" s="340"/>
      <c r="B25" s="340"/>
      <c r="C25" s="340"/>
      <c r="D25" s="340"/>
      <c r="E25" s="340"/>
      <c r="F25" s="340"/>
      <c r="G25" s="340"/>
      <c r="H25" s="340"/>
    </row>
    <row r="26" spans="1:8">
      <c r="A26" s="340"/>
      <c r="B26" s="340"/>
      <c r="C26" s="340"/>
      <c r="D26" s="340"/>
      <c r="E26" s="340"/>
      <c r="F26" s="340"/>
      <c r="G26" s="340"/>
      <c r="H26" s="340"/>
    </row>
    <row r="27" spans="1:8">
      <c r="A27" s="340"/>
      <c r="B27" s="340"/>
      <c r="C27" s="340"/>
      <c r="D27" s="340"/>
      <c r="E27" s="340"/>
      <c r="F27" s="340"/>
      <c r="G27" s="340"/>
      <c r="H27" s="340"/>
    </row>
    <row r="28" spans="1:8">
      <c r="A28" s="340"/>
      <c r="B28" s="340"/>
      <c r="C28" s="340"/>
      <c r="D28" s="340"/>
      <c r="E28" s="340"/>
      <c r="F28" s="340"/>
      <c r="G28" s="340"/>
      <c r="H28" s="340"/>
    </row>
    <row r="29" spans="1:8">
      <c r="A29" s="340"/>
      <c r="B29" s="340"/>
      <c r="C29" s="340"/>
      <c r="D29" s="340"/>
      <c r="E29" s="340"/>
      <c r="F29" s="340"/>
      <c r="G29" s="340"/>
      <c r="H29" s="340"/>
    </row>
    <row r="30" spans="1:8">
      <c r="A30" s="340"/>
      <c r="B30" s="340"/>
      <c r="C30" s="340"/>
      <c r="D30" s="340"/>
      <c r="E30" s="340"/>
      <c r="F30" s="340"/>
      <c r="G30" s="340"/>
      <c r="H30" s="340"/>
    </row>
    <row r="31" spans="1:8">
      <c r="A31" s="340"/>
      <c r="B31" s="340"/>
      <c r="C31" s="340"/>
      <c r="D31" s="340"/>
      <c r="E31" s="340"/>
      <c r="F31" s="340"/>
      <c r="G31" s="340"/>
      <c r="H31" s="340"/>
    </row>
    <row r="32" spans="1:8">
      <c r="A32" s="340"/>
      <c r="B32" s="340"/>
      <c r="C32" s="340"/>
      <c r="D32" s="340"/>
      <c r="E32" s="340"/>
      <c r="F32" s="340"/>
      <c r="G32" s="340"/>
      <c r="H32" s="340"/>
    </row>
    <row r="33" spans="1:8">
      <c r="A33" s="340"/>
      <c r="B33" s="340"/>
      <c r="C33" s="340"/>
      <c r="D33" s="340"/>
      <c r="E33" s="340"/>
      <c r="F33" s="340"/>
      <c r="G33" s="340"/>
      <c r="H33" s="340"/>
    </row>
    <row r="34" spans="1:8">
      <c r="A34" s="340"/>
      <c r="B34" s="340"/>
      <c r="C34" s="340"/>
      <c r="D34" s="340"/>
      <c r="E34" s="340"/>
      <c r="F34" s="340"/>
      <c r="G34" s="340"/>
    </row>
    <row r="35" spans="1:8">
      <c r="A35" s="340"/>
      <c r="B35" s="340"/>
      <c r="C35" s="340"/>
      <c r="D35" s="340"/>
      <c r="E35" s="340"/>
      <c r="F35" s="340"/>
      <c r="G35" s="340"/>
    </row>
    <row r="36" spans="1:8">
      <c r="A36" s="340"/>
      <c r="B36" s="340"/>
      <c r="C36" s="340"/>
      <c r="D36" s="340"/>
      <c r="E36" s="340"/>
      <c r="F36" s="340"/>
      <c r="G36" s="340"/>
    </row>
    <row r="37" spans="1:8">
      <c r="A37" s="340"/>
      <c r="B37" s="340"/>
      <c r="C37" s="340"/>
    </row>
    <row r="38" spans="1:8">
      <c r="A38" s="340"/>
      <c r="B38" s="340"/>
      <c r="C38" s="340"/>
    </row>
    <row r="39" spans="1:8">
      <c r="A39" s="340"/>
      <c r="B39" s="340"/>
      <c r="C39" s="340"/>
    </row>
    <row r="40" spans="1:8">
      <c r="A40" s="340"/>
      <c r="B40" s="340"/>
      <c r="C40" s="340"/>
    </row>
  </sheetData>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2"/>
  <sheetViews>
    <sheetView showGridLines="0" workbookViewId="0"/>
  </sheetViews>
  <sheetFormatPr defaultColWidth="13" defaultRowHeight="15.6"/>
  <cols>
    <col min="1" max="1" width="18.09765625" style="40" bestFit="1" customWidth="1"/>
    <col min="2" max="2" width="9.8984375" style="40" bestFit="1" customWidth="1"/>
    <col min="3" max="3" width="6.3984375" style="40" bestFit="1" customWidth="1"/>
    <col min="4" max="4" width="1.8984375" style="41" customWidth="1"/>
    <col min="5" max="5" width="36.8984375" style="41" bestFit="1" customWidth="1"/>
    <col min="6" max="6" width="1.8984375" style="40" customWidth="1"/>
    <col min="7" max="7" width="26.69921875" style="33" bestFit="1" customWidth="1"/>
    <col min="8" max="16384" width="13" style="33"/>
  </cols>
  <sheetData>
    <row r="1" spans="1:7" ht="24" thickTop="1" thickBot="1">
      <c r="A1" s="120" t="s">
        <v>258</v>
      </c>
      <c r="B1" s="121"/>
      <c r="C1" s="122"/>
      <c r="D1" s="33"/>
      <c r="E1" s="123" t="s">
        <v>186</v>
      </c>
      <c r="F1" s="33"/>
      <c r="G1" s="249" t="s">
        <v>187</v>
      </c>
    </row>
    <row r="2" spans="1:7" ht="17.399999999999999" thickTop="1">
      <c r="A2" s="124" t="s">
        <v>7</v>
      </c>
      <c r="B2" s="125" t="s">
        <v>259</v>
      </c>
      <c r="C2" s="126" t="s">
        <v>105</v>
      </c>
      <c r="D2" s="21"/>
      <c r="E2" s="415" t="s">
        <v>314</v>
      </c>
      <c r="F2" s="33"/>
      <c r="G2" s="415" t="s">
        <v>348</v>
      </c>
    </row>
    <row r="3" spans="1:7" ht="17.399999999999999" thickBot="1">
      <c r="A3" s="201">
        <v>0</v>
      </c>
      <c r="B3" s="202">
        <v>3</v>
      </c>
      <c r="C3" s="390">
        <v>0</v>
      </c>
      <c r="D3" s="21"/>
      <c r="E3" s="413" t="s">
        <v>225</v>
      </c>
      <c r="F3" s="33"/>
      <c r="G3" s="250"/>
    </row>
    <row r="4" spans="1:7" ht="18" thickTop="1" thickBot="1">
      <c r="A4" s="201">
        <v>1</v>
      </c>
      <c r="B4" s="202">
        <v>4</v>
      </c>
      <c r="C4" s="390">
        <v>0</v>
      </c>
      <c r="D4" s="21"/>
      <c r="E4" s="415" t="s">
        <v>351</v>
      </c>
      <c r="F4" s="33"/>
    </row>
    <row r="5" spans="1:7" ht="24" thickTop="1" thickBot="1">
      <c r="A5" s="201">
        <v>2</v>
      </c>
      <c r="B5" s="202">
        <v>4</v>
      </c>
      <c r="C5" s="390">
        <v>0</v>
      </c>
      <c r="D5" s="21"/>
      <c r="E5" s="415" t="s">
        <v>262</v>
      </c>
      <c r="F5" s="33"/>
      <c r="G5" s="252" t="s">
        <v>189</v>
      </c>
    </row>
    <row r="6" spans="1:7" ht="17.399999999999999" thickBot="1">
      <c r="A6" s="228">
        <v>3</v>
      </c>
      <c r="B6" s="229">
        <v>3</v>
      </c>
      <c r="C6" s="391">
        <v>0</v>
      </c>
      <c r="D6" s="21"/>
      <c r="E6" s="445" t="s">
        <v>343</v>
      </c>
      <c r="F6" s="33"/>
      <c r="G6" s="415" t="s">
        <v>350</v>
      </c>
    </row>
    <row r="7" spans="1:7" ht="18" thickTop="1" thickBot="1">
      <c r="D7" s="21"/>
      <c r="F7" s="33"/>
      <c r="G7" s="287"/>
    </row>
    <row r="8" spans="1:7" ht="24" thickTop="1" thickBot="1">
      <c r="A8" s="392" t="s">
        <v>191</v>
      </c>
      <c r="B8" s="402"/>
      <c r="C8" s="397"/>
      <c r="D8" s="21"/>
      <c r="E8" s="123" t="s">
        <v>190</v>
      </c>
      <c r="F8" s="33"/>
      <c r="G8" s="41"/>
    </row>
    <row r="9" spans="1:7" ht="24" thickTop="1" thickBot="1">
      <c r="A9" s="393" t="s">
        <v>217</v>
      </c>
      <c r="B9" s="403"/>
      <c r="C9" s="398"/>
      <c r="D9" s="21"/>
      <c r="E9" s="189" t="s">
        <v>346</v>
      </c>
      <c r="F9" s="33"/>
      <c r="G9" s="251" t="s">
        <v>188</v>
      </c>
    </row>
    <row r="10" spans="1:7" ht="16.8">
      <c r="A10" s="394" t="s">
        <v>218</v>
      </c>
      <c r="B10" s="404"/>
      <c r="C10" s="399"/>
      <c r="D10" s="21"/>
      <c r="E10" s="189" t="s">
        <v>227</v>
      </c>
      <c r="F10" s="33"/>
      <c r="G10" s="415" t="s">
        <v>349</v>
      </c>
    </row>
    <row r="11" spans="1:7" ht="17.399999999999999" thickBot="1">
      <c r="A11" s="395" t="s">
        <v>216</v>
      </c>
      <c r="B11" s="405"/>
      <c r="C11" s="400"/>
      <c r="D11" s="21"/>
      <c r="E11" s="444" t="s">
        <v>128</v>
      </c>
      <c r="G11" s="287"/>
    </row>
    <row r="12" spans="1:7" ht="18" thickTop="1" thickBot="1">
      <c r="A12" s="395" t="s">
        <v>219</v>
      </c>
      <c r="B12" s="405"/>
      <c r="C12" s="400"/>
      <c r="D12" s="21"/>
      <c r="E12" s="290" t="s">
        <v>200</v>
      </c>
    </row>
    <row r="13" spans="1:7" ht="19.2" thickTop="1" thickBot="1">
      <c r="A13" s="396" t="s">
        <v>183</v>
      </c>
      <c r="B13" s="406"/>
      <c r="C13" s="401"/>
      <c r="D13" s="21"/>
      <c r="E13" s="413" t="s">
        <v>148</v>
      </c>
      <c r="G13" s="265" t="s">
        <v>199</v>
      </c>
    </row>
    <row r="14" spans="1:7" ht="17.399999999999999" thickTop="1">
      <c r="D14" s="21"/>
      <c r="E14" s="189" t="s">
        <v>201</v>
      </c>
      <c r="G14" s="263" t="s">
        <v>256</v>
      </c>
    </row>
    <row r="15" spans="1:7" ht="16.8">
      <c r="D15" s="21"/>
      <c r="E15" s="302" t="s">
        <v>178</v>
      </c>
      <c r="G15" s="171" t="s">
        <v>257</v>
      </c>
    </row>
    <row r="16" spans="1:7" ht="17.399999999999999" thickBot="1">
      <c r="D16" s="21"/>
      <c r="E16" s="444" t="s">
        <v>347</v>
      </c>
      <c r="G16" s="264" t="s">
        <v>192</v>
      </c>
    </row>
    <row r="17" spans="4:7" ht="18" thickTop="1" thickBot="1">
      <c r="D17" s="21"/>
      <c r="E17" s="454" t="s">
        <v>360</v>
      </c>
      <c r="G17" s="40"/>
    </row>
    <row r="18" spans="4:7" ht="19.2" thickTop="1" thickBot="1">
      <c r="D18" s="21"/>
      <c r="E18" s="189" t="s">
        <v>226</v>
      </c>
      <c r="G18" s="262" t="s">
        <v>106</v>
      </c>
    </row>
    <row r="19" spans="4:7" ht="17.399999999999999" thickBot="1">
      <c r="E19" s="446" t="s">
        <v>224</v>
      </c>
      <c r="G19" s="263" t="s">
        <v>215</v>
      </c>
    </row>
    <row r="20" spans="4:7" ht="18" thickTop="1" thickBot="1">
      <c r="G20" s="264" t="s">
        <v>264</v>
      </c>
    </row>
    <row r="21" spans="4:7" ht="16.2" thickTop="1">
      <c r="D21" s="21"/>
      <c r="G21" s="40"/>
    </row>
    <row r="22" spans="4:7">
      <c r="G22" s="418" t="s">
        <v>265</v>
      </c>
    </row>
  </sheetData>
  <sortState xmlns:xlrd2="http://schemas.microsoft.com/office/spreadsheetml/2017/richdata2" ref="E9:E18">
    <sortCondition ref="E9:E18"/>
  </sortState>
  <phoneticPr fontId="0" type="noConversion"/>
  <conditionalFormatting sqref="C3:C6">
    <cfRule type="cellIs" dxfId="0" priority="2"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0"/>
  <sheetViews>
    <sheetView showGridLines="0" workbookViewId="0"/>
  </sheetViews>
  <sheetFormatPr defaultColWidth="13" defaultRowHeight="15.6"/>
  <cols>
    <col min="1" max="1" width="22" style="27" customWidth="1"/>
    <col min="2" max="2" width="8.59765625" style="27" customWidth="1"/>
    <col min="3" max="3" width="6.09765625" style="27" customWidth="1"/>
    <col min="4" max="4" width="8.19921875" style="27" customWidth="1"/>
    <col min="5" max="5" width="8.3984375" style="27" customWidth="1"/>
    <col min="6" max="6" width="8.3984375" style="27" bestFit="1" customWidth="1"/>
    <col min="7" max="7" width="5.59765625" style="27" customWidth="1"/>
    <col min="8" max="8" width="6" style="27" bestFit="1" customWidth="1"/>
    <col min="9" max="9" width="28.8984375" style="27" bestFit="1" customWidth="1"/>
    <col min="10" max="16384" width="13" style="1"/>
  </cols>
  <sheetData>
    <row r="1" spans="1:9" ht="23.4" thickBot="1">
      <c r="A1" s="23" t="s">
        <v>31</v>
      </c>
      <c r="B1" s="23"/>
      <c r="C1" s="23"/>
      <c r="D1" s="23"/>
      <c r="E1" s="23"/>
      <c r="F1" s="23"/>
      <c r="G1" s="23"/>
      <c r="H1" s="23"/>
      <c r="I1" s="23"/>
    </row>
    <row r="2" spans="1:9" ht="16.8" thickTop="1" thickBot="1">
      <c r="A2" s="42" t="s">
        <v>9</v>
      </c>
      <c r="B2" s="43" t="s">
        <v>10</v>
      </c>
      <c r="C2" s="43" t="s">
        <v>35</v>
      </c>
      <c r="D2" s="43" t="s">
        <v>36</v>
      </c>
      <c r="E2" s="44" t="s">
        <v>80</v>
      </c>
      <c r="F2" s="43" t="s">
        <v>32</v>
      </c>
      <c r="G2" s="43" t="s">
        <v>37</v>
      </c>
      <c r="H2" s="266" t="s">
        <v>193</v>
      </c>
      <c r="I2" s="45" t="s">
        <v>8</v>
      </c>
    </row>
    <row r="3" spans="1:9">
      <c r="A3" s="227" t="s">
        <v>272</v>
      </c>
      <c r="B3" s="419" t="s">
        <v>310</v>
      </c>
      <c r="C3" s="297">
        <v>0</v>
      </c>
      <c r="D3" s="298" t="s">
        <v>306</v>
      </c>
      <c r="E3" s="292" t="s">
        <v>309</v>
      </c>
      <c r="F3" s="293" t="s">
        <v>308</v>
      </c>
      <c r="G3" s="24">
        <v>2</v>
      </c>
      <c r="H3" s="267" t="str">
        <f>CONCATENATE("+",RIGHT('Personal File'!$E$7)+RIGHT('Personal File'!$C$12)+D3)</f>
        <v>+9</v>
      </c>
      <c r="I3" s="275"/>
    </row>
    <row r="4" spans="1:9">
      <c r="A4" s="291" t="s">
        <v>279</v>
      </c>
      <c r="B4" s="447"/>
      <c r="C4" s="448"/>
      <c r="D4" s="449"/>
      <c r="E4" s="450"/>
      <c r="F4" s="451"/>
      <c r="G4" s="452"/>
      <c r="H4" s="295" t="str">
        <f>CONCATENATE("+",RIGHT('Personal File'!$E$7)+RIGHT('Personal File'!$C$12)+D4)</f>
        <v>+9</v>
      </c>
      <c r="I4" s="422" t="s">
        <v>316</v>
      </c>
    </row>
    <row r="5" spans="1:9">
      <c r="A5" s="291" t="s">
        <v>273</v>
      </c>
      <c r="B5" s="420" t="s">
        <v>305</v>
      </c>
      <c r="C5" s="297">
        <v>0</v>
      </c>
      <c r="D5" s="298" t="s">
        <v>306</v>
      </c>
      <c r="E5" s="292" t="s">
        <v>307</v>
      </c>
      <c r="F5" s="293" t="s">
        <v>308</v>
      </c>
      <c r="G5" s="294">
        <v>1</v>
      </c>
      <c r="H5" s="295" t="str">
        <f>CONCATENATE("+",RIGHT('Personal File'!$E$7)+RIGHT('Personal File'!$C$12)+D5)</f>
        <v>+9</v>
      </c>
      <c r="I5" s="296"/>
    </row>
    <row r="6" spans="1:9" ht="16.2" thickBot="1">
      <c r="A6" s="226" t="s">
        <v>274</v>
      </c>
      <c r="B6" s="421" t="s">
        <v>315</v>
      </c>
      <c r="C6" s="299" t="s">
        <v>306</v>
      </c>
      <c r="D6" s="300">
        <v>0</v>
      </c>
      <c r="E6" s="26" t="s">
        <v>311</v>
      </c>
      <c r="F6" s="97" t="s">
        <v>308</v>
      </c>
      <c r="G6" s="96">
        <v>6</v>
      </c>
      <c r="H6" s="268" t="str">
        <f>CONCATENATE("+",RIGHT('Personal File'!$E$7)+RIGHT('Personal File'!$C$11)+D6)</f>
        <v>+7</v>
      </c>
      <c r="I6" s="276"/>
    </row>
    <row r="7" spans="1:9" ht="6" customHeight="1" thickTop="1" thickBot="1"/>
    <row r="8" spans="1:9" ht="16.8" thickTop="1" thickBot="1">
      <c r="A8" s="42" t="s">
        <v>12</v>
      </c>
      <c r="B8" s="43" t="s">
        <v>13</v>
      </c>
      <c r="C8" s="43" t="s">
        <v>35</v>
      </c>
      <c r="D8" s="43" t="s">
        <v>36</v>
      </c>
      <c r="E8" s="44" t="s">
        <v>80</v>
      </c>
      <c r="F8" s="43" t="s">
        <v>14</v>
      </c>
      <c r="G8" s="43" t="s">
        <v>37</v>
      </c>
      <c r="H8" s="266" t="s">
        <v>193</v>
      </c>
      <c r="I8" s="45" t="s">
        <v>8</v>
      </c>
    </row>
    <row r="9" spans="1:9">
      <c r="A9" s="181"/>
      <c r="B9" s="182"/>
      <c r="C9" s="183"/>
      <c r="D9" s="183"/>
      <c r="E9" s="182"/>
      <c r="F9" s="183"/>
      <c r="G9" s="184"/>
      <c r="H9" s="267"/>
      <c r="I9" s="185"/>
    </row>
    <row r="10" spans="1:9" ht="16.2" thickBot="1">
      <c r="A10" s="279"/>
      <c r="B10" s="280"/>
      <c r="C10" s="281"/>
      <c r="D10" s="281"/>
      <c r="E10" s="280"/>
      <c r="F10" s="281"/>
      <c r="G10" s="282"/>
      <c r="H10" s="283"/>
      <c r="I10" s="284"/>
    </row>
    <row r="11" spans="1:9" ht="6" customHeight="1" thickTop="1" thickBot="1">
      <c r="D11" s="29"/>
      <c r="E11" s="29"/>
      <c r="G11" s="30"/>
      <c r="H11" s="30"/>
    </row>
    <row r="12" spans="1:9" ht="16.8" thickTop="1" thickBot="1">
      <c r="A12" s="42" t="s">
        <v>85</v>
      </c>
      <c r="B12" s="43" t="s">
        <v>25</v>
      </c>
      <c r="C12" s="43" t="s">
        <v>44</v>
      </c>
      <c r="D12" s="43" t="s">
        <v>119</v>
      </c>
      <c r="E12" s="43" t="s">
        <v>120</v>
      </c>
      <c r="F12" s="43" t="s">
        <v>121</v>
      </c>
      <c r="G12" s="43" t="s">
        <v>37</v>
      </c>
      <c r="H12" s="48" t="s">
        <v>8</v>
      </c>
      <c r="I12" s="269"/>
    </row>
    <row r="13" spans="1:9">
      <c r="A13" s="191"/>
      <c r="B13" s="31"/>
      <c r="C13" s="178"/>
      <c r="D13" s="31"/>
      <c r="E13" s="157"/>
      <c r="F13" s="31"/>
      <c r="G13" s="63"/>
      <c r="H13" s="270"/>
      <c r="I13" s="271"/>
    </row>
    <row r="14" spans="1:9" ht="16.2" thickBot="1">
      <c r="A14" s="25"/>
      <c r="B14" s="26"/>
      <c r="C14" s="179"/>
      <c r="D14" s="26"/>
      <c r="E14" s="180"/>
      <c r="F14" s="26"/>
      <c r="G14" s="28"/>
      <c r="H14" s="272"/>
      <c r="I14" s="273"/>
    </row>
    <row r="15" spans="1:9" ht="6.75" customHeight="1" thickTop="1" thickBot="1"/>
    <row r="16" spans="1:9" ht="16.8" thickTop="1" thickBot="1">
      <c r="A16" s="32" t="s">
        <v>15</v>
      </c>
      <c r="B16" s="30">
        <f>SUM(G3:G16)</f>
        <v>9</v>
      </c>
      <c r="D16" s="46" t="s">
        <v>86</v>
      </c>
      <c r="E16" s="47"/>
      <c r="F16" s="48" t="s">
        <v>11</v>
      </c>
      <c r="G16" s="43" t="s">
        <v>37</v>
      </c>
      <c r="H16" s="266" t="s">
        <v>193</v>
      </c>
      <c r="I16" s="45" t="s">
        <v>8</v>
      </c>
    </row>
    <row r="17" spans="4:9">
      <c r="D17" s="234"/>
      <c r="E17" s="230"/>
      <c r="F17" s="231"/>
      <c r="G17" s="232"/>
      <c r="H17" s="274"/>
      <c r="I17" s="233"/>
    </row>
    <row r="18" spans="4:9">
      <c r="D18" s="234"/>
      <c r="E18" s="230"/>
      <c r="F18" s="231"/>
      <c r="G18" s="232"/>
      <c r="H18" s="278"/>
      <c r="I18" s="233"/>
    </row>
    <row r="19" spans="4:9" ht="16.2" thickBot="1">
      <c r="D19" s="409"/>
      <c r="E19" s="410"/>
      <c r="F19" s="411"/>
      <c r="G19" s="282"/>
      <c r="H19" s="282"/>
      <c r="I19" s="412"/>
    </row>
    <row r="20" spans="4:9" ht="16.2" thickTop="1"/>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8"/>
  <sheetViews>
    <sheetView showGridLines="0" workbookViewId="0"/>
  </sheetViews>
  <sheetFormatPr defaultColWidth="13" defaultRowHeight="15.6"/>
  <cols>
    <col min="1" max="1" width="24.19921875" style="27" customWidth="1"/>
    <col min="2" max="2" width="5.59765625" style="30" bestFit="1" customWidth="1"/>
    <col min="3" max="4" width="26.59765625" style="1" customWidth="1"/>
    <col min="5" max="16384" width="13" style="1"/>
  </cols>
  <sheetData>
    <row r="1" spans="1:4" ht="23.4" thickBot="1">
      <c r="A1" s="23" t="s">
        <v>111</v>
      </c>
      <c r="B1" s="130"/>
      <c r="C1" s="23"/>
      <c r="D1" s="23"/>
    </row>
    <row r="2" spans="1:4" s="27" customFormat="1" ht="16.2" thickBot="1">
      <c r="A2" s="131" t="s">
        <v>112</v>
      </c>
      <c r="B2" s="132" t="s">
        <v>113</v>
      </c>
      <c r="C2" s="133" t="s">
        <v>114</v>
      </c>
      <c r="D2" s="134" t="s">
        <v>115</v>
      </c>
    </row>
    <row r="3" spans="1:4">
      <c r="A3" s="135" t="s">
        <v>270</v>
      </c>
      <c r="B3" s="136">
        <v>25</v>
      </c>
      <c r="C3" s="137"/>
      <c r="D3" s="138"/>
    </row>
    <row r="4" spans="1:4">
      <c r="A4" s="135" t="s">
        <v>312</v>
      </c>
      <c r="B4" s="136">
        <v>4</v>
      </c>
      <c r="C4" s="137"/>
      <c r="D4" s="138"/>
    </row>
    <row r="5" spans="1:4">
      <c r="A5" s="135" t="s">
        <v>271</v>
      </c>
      <c r="B5" s="136">
        <v>1</v>
      </c>
      <c r="C5" s="137"/>
      <c r="D5" s="138"/>
    </row>
    <row r="6" spans="1:4">
      <c r="A6" s="139" t="s">
        <v>268</v>
      </c>
      <c r="B6" s="140">
        <v>0</v>
      </c>
      <c r="C6" s="141"/>
      <c r="D6" s="142"/>
    </row>
    <row r="7" spans="1:4" ht="16.2" thickBot="1">
      <c r="A7" s="143" t="s">
        <v>269</v>
      </c>
      <c r="B7" s="285">
        <v>0</v>
      </c>
      <c r="C7" s="286"/>
      <c r="D7" s="146"/>
    </row>
    <row r="8" spans="1:4" ht="24" thickTop="1" thickBot="1">
      <c r="A8" s="23" t="s">
        <v>116</v>
      </c>
      <c r="B8" s="147"/>
      <c r="C8" s="23"/>
      <c r="D8" s="148"/>
    </row>
    <row r="9" spans="1:4" ht="16.2" thickBot="1">
      <c r="A9" s="131" t="s">
        <v>112</v>
      </c>
      <c r="B9" s="132" t="s">
        <v>113</v>
      </c>
      <c r="C9" s="133" t="s">
        <v>114</v>
      </c>
      <c r="D9" s="134" t="s">
        <v>115</v>
      </c>
    </row>
    <row r="10" spans="1:4">
      <c r="A10" s="139" t="s">
        <v>275</v>
      </c>
      <c r="B10" s="140">
        <v>0.5</v>
      </c>
      <c r="C10" s="141"/>
      <c r="D10" s="142"/>
    </row>
    <row r="11" spans="1:4">
      <c r="A11" s="139" t="s">
        <v>276</v>
      </c>
      <c r="B11" s="140">
        <v>2</v>
      </c>
      <c r="C11" s="141"/>
      <c r="D11" s="142"/>
    </row>
    <row r="12" spans="1:4">
      <c r="A12" s="139" t="s">
        <v>277</v>
      </c>
      <c r="B12" s="140">
        <v>0</v>
      </c>
      <c r="C12" s="137"/>
      <c r="D12" s="142"/>
    </row>
    <row r="13" spans="1:4" ht="16.2" thickBot="1">
      <c r="A13" s="143"/>
      <c r="B13" s="144"/>
      <c r="C13" s="145"/>
      <c r="D13" s="146"/>
    </row>
    <row r="14" spans="1:4" ht="24" thickTop="1" thickBot="1">
      <c r="A14" s="20" t="s">
        <v>117</v>
      </c>
      <c r="B14" s="30">
        <f>SUM(B3:B13)</f>
        <v>32.5</v>
      </c>
      <c r="C14" s="149" t="s">
        <v>220</v>
      </c>
      <c r="D14" s="148"/>
    </row>
    <row r="15" spans="1:4" ht="16.2" thickBot="1">
      <c r="A15" s="131" t="s">
        <v>112</v>
      </c>
      <c r="B15" s="132" t="s">
        <v>113</v>
      </c>
      <c r="C15" s="133" t="s">
        <v>114</v>
      </c>
      <c r="D15" s="134" t="s">
        <v>115</v>
      </c>
    </row>
    <row r="16" spans="1:4">
      <c r="A16" s="192" t="s">
        <v>292</v>
      </c>
      <c r="B16" s="193">
        <v>30</v>
      </c>
      <c r="C16" s="154"/>
      <c r="D16" s="150"/>
    </row>
    <row r="17" spans="1:4">
      <c r="A17" s="192" t="s">
        <v>293</v>
      </c>
      <c r="B17" s="416">
        <v>1</v>
      </c>
      <c r="C17" s="156"/>
      <c r="D17" s="151"/>
    </row>
    <row r="18" spans="1:4">
      <c r="A18" s="192" t="s">
        <v>294</v>
      </c>
      <c r="B18" s="416">
        <v>8</v>
      </c>
      <c r="C18" s="156"/>
      <c r="D18" s="151"/>
    </row>
    <row r="19" spans="1:4">
      <c r="A19" s="192" t="s">
        <v>304</v>
      </c>
      <c r="B19" s="416">
        <v>8</v>
      </c>
      <c r="C19" s="156"/>
      <c r="D19" s="151"/>
    </row>
    <row r="20" spans="1:4">
      <c r="A20" s="192" t="s">
        <v>295</v>
      </c>
      <c r="B20" s="416">
        <v>6</v>
      </c>
      <c r="C20" s="156"/>
      <c r="D20" s="151"/>
    </row>
    <row r="21" spans="1:4">
      <c r="A21" s="192" t="s">
        <v>296</v>
      </c>
      <c r="B21" s="416">
        <v>2</v>
      </c>
      <c r="C21" s="156"/>
      <c r="D21" s="151"/>
    </row>
    <row r="22" spans="1:4">
      <c r="A22" s="192" t="s">
        <v>297</v>
      </c>
      <c r="B22" s="416">
        <v>20</v>
      </c>
      <c r="C22" s="156"/>
      <c r="D22" s="151"/>
    </row>
    <row r="23" spans="1:4">
      <c r="A23" s="192" t="s">
        <v>298</v>
      </c>
      <c r="B23" s="416">
        <v>5</v>
      </c>
      <c r="C23" s="156"/>
      <c r="D23" s="151"/>
    </row>
    <row r="24" spans="1:4">
      <c r="A24" s="192" t="s">
        <v>299</v>
      </c>
      <c r="B24" s="416">
        <v>3</v>
      </c>
      <c r="C24" s="156"/>
      <c r="D24" s="151"/>
    </row>
    <row r="25" spans="1:4">
      <c r="A25" s="192" t="s">
        <v>300</v>
      </c>
      <c r="B25" s="416">
        <v>4</v>
      </c>
      <c r="C25" s="156"/>
      <c r="D25" s="151"/>
    </row>
    <row r="26" spans="1:4">
      <c r="A26" s="152" t="s">
        <v>301</v>
      </c>
      <c r="B26" s="155">
        <v>10</v>
      </c>
      <c r="C26" s="156"/>
      <c r="D26" s="151"/>
    </row>
    <row r="27" spans="1:4">
      <c r="A27" s="152" t="s">
        <v>302</v>
      </c>
      <c r="B27" s="155">
        <v>15</v>
      </c>
      <c r="C27" s="156"/>
      <c r="D27" s="151"/>
    </row>
    <row r="28" spans="1:4" ht="16.2" thickBot="1">
      <c r="A28" s="143" t="s">
        <v>303</v>
      </c>
      <c r="B28" s="144">
        <v>0</v>
      </c>
      <c r="C28" s="145"/>
      <c r="D28" s="146"/>
    </row>
    <row r="29" spans="1:4" ht="24" thickTop="1" thickBot="1">
      <c r="A29" s="20" t="s">
        <v>118</v>
      </c>
      <c r="B29" s="30">
        <f>SUM(B16:B28)</f>
        <v>112</v>
      </c>
      <c r="C29" s="149" t="s">
        <v>278</v>
      </c>
      <c r="D29" s="148"/>
    </row>
    <row r="30" spans="1:4" s="27" customFormat="1" ht="16.2" thickBot="1">
      <c r="A30" s="131" t="s">
        <v>112</v>
      </c>
      <c r="B30" s="132" t="s">
        <v>113</v>
      </c>
      <c r="C30" s="133" t="s">
        <v>114</v>
      </c>
      <c r="D30" s="134" t="s">
        <v>115</v>
      </c>
    </row>
    <row r="31" spans="1:4">
      <c r="A31" s="152" t="s">
        <v>279</v>
      </c>
      <c r="B31" s="153">
        <v>2</v>
      </c>
      <c r="C31" s="154"/>
      <c r="D31" s="150"/>
    </row>
    <row r="32" spans="1:4">
      <c r="A32" s="152" t="s">
        <v>280</v>
      </c>
      <c r="B32" s="155"/>
      <c r="C32" s="156"/>
      <c r="D32" s="151"/>
    </row>
    <row r="33" spans="1:4">
      <c r="A33" s="135" t="s">
        <v>281</v>
      </c>
      <c r="B33" s="136">
        <v>2</v>
      </c>
      <c r="C33" s="156"/>
      <c r="D33" s="151"/>
    </row>
    <row r="34" spans="1:4">
      <c r="A34" s="152" t="s">
        <v>282</v>
      </c>
      <c r="B34" s="155">
        <v>6</v>
      </c>
      <c r="C34" s="156"/>
      <c r="D34" s="151"/>
    </row>
    <row r="35" spans="1:4">
      <c r="A35" s="152" t="s">
        <v>283</v>
      </c>
      <c r="B35" s="155">
        <v>1</v>
      </c>
      <c r="C35" s="156"/>
      <c r="D35" s="151"/>
    </row>
    <row r="36" spans="1:4">
      <c r="A36" s="152" t="s">
        <v>284</v>
      </c>
      <c r="B36" s="155">
        <v>4</v>
      </c>
      <c r="C36" s="156"/>
      <c r="D36" s="151"/>
    </row>
    <row r="37" spans="1:4">
      <c r="A37" s="152" t="s">
        <v>285</v>
      </c>
      <c r="B37" s="155">
        <v>5</v>
      </c>
      <c r="C37" s="156"/>
      <c r="D37" s="151"/>
    </row>
    <row r="38" spans="1:4">
      <c r="A38" s="152" t="s">
        <v>286</v>
      </c>
      <c r="B38" s="155">
        <v>15</v>
      </c>
      <c r="C38" s="156"/>
      <c r="D38" s="151"/>
    </row>
    <row r="39" spans="1:4">
      <c r="A39" s="152" t="s">
        <v>257</v>
      </c>
      <c r="B39" s="155">
        <v>2</v>
      </c>
      <c r="C39" s="156"/>
      <c r="D39" s="151"/>
    </row>
    <row r="40" spans="1:4">
      <c r="A40" s="152" t="s">
        <v>287</v>
      </c>
      <c r="B40" s="155">
        <v>5</v>
      </c>
      <c r="C40" s="156"/>
      <c r="D40" s="151"/>
    </row>
    <row r="41" spans="1:4">
      <c r="A41" s="152" t="s">
        <v>288</v>
      </c>
      <c r="B41" s="155">
        <v>3</v>
      </c>
      <c r="C41" s="156"/>
      <c r="D41" s="151"/>
    </row>
    <row r="42" spans="1:4">
      <c r="A42" s="152" t="s">
        <v>266</v>
      </c>
      <c r="B42" s="155">
        <v>4</v>
      </c>
      <c r="C42" s="156"/>
      <c r="D42" s="151"/>
    </row>
    <row r="43" spans="1:4">
      <c r="A43" s="152" t="s">
        <v>267</v>
      </c>
      <c r="B43" s="155">
        <v>1</v>
      </c>
      <c r="C43" s="156"/>
      <c r="D43" s="151"/>
    </row>
    <row r="44" spans="1:4">
      <c r="A44" s="152" t="s">
        <v>289</v>
      </c>
      <c r="B44" s="155">
        <v>0</v>
      </c>
      <c r="C44" s="156" t="s">
        <v>290</v>
      </c>
      <c r="D44" s="151"/>
    </row>
    <row r="45" spans="1:4">
      <c r="A45" s="152" t="s">
        <v>289</v>
      </c>
      <c r="B45" s="155">
        <v>0</v>
      </c>
      <c r="C45" s="156" t="s">
        <v>291</v>
      </c>
      <c r="D45" s="151"/>
    </row>
    <row r="46" spans="1:4" ht="16.2" thickBot="1">
      <c r="A46" s="143"/>
      <c r="B46" s="144"/>
      <c r="C46" s="145"/>
      <c r="D46" s="146"/>
    </row>
    <row r="47" spans="1:4" ht="16.2" thickTop="1"/>
    <row r="48" spans="1:4">
      <c r="A48" s="1"/>
    </row>
  </sheetData>
  <phoneticPr fontId="0" type="noConversion"/>
  <printOptions gridLinesSet="0"/>
  <pageMargins left="0.62" right="0.33" top="0.5" bottom="0.63" header="0.5" footer="0.5"/>
  <pageSetup orientation="portrait" horizontalDpi="120" verticalDpi="144"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9"/>
  <sheetViews>
    <sheetView showGridLines="0" workbookViewId="0">
      <pane xSplit="1" ySplit="1" topLeftCell="B2" activePane="bottomRight" state="frozen"/>
      <selection pane="topRight" activeCell="B1" sqref="B1"/>
      <selection pane="bottomLeft" activeCell="A2" sqref="A2"/>
      <selection pane="bottomRight" activeCell="B2" sqref="B2"/>
    </sheetView>
  </sheetViews>
  <sheetFormatPr defaultColWidth="31.3984375" defaultRowHeight="16.2"/>
  <cols>
    <col min="1" max="1" width="16.69921875" style="224" bestFit="1" customWidth="1"/>
    <col min="2" max="2" width="6.5" style="217" bestFit="1" customWidth="1"/>
    <col min="3" max="3" width="12" style="217" bestFit="1" customWidth="1"/>
    <col min="4" max="4" width="5.59765625" style="217" bestFit="1" customWidth="1"/>
    <col min="5" max="5" width="4" style="217" bestFit="1" customWidth="1"/>
    <col min="6" max="6" width="5.19921875" style="216" bestFit="1" customWidth="1"/>
    <col min="7" max="7" width="5" style="217" bestFit="1" customWidth="1"/>
    <col min="8" max="8" width="10.3984375" style="217" bestFit="1" customWidth="1"/>
    <col min="9" max="9" width="6.5" style="217" bestFit="1" customWidth="1"/>
    <col min="10" max="10" width="31.09765625" style="217" bestFit="1" customWidth="1"/>
    <col min="11" max="11" width="4" style="217" bestFit="1" customWidth="1"/>
    <col min="12" max="12" width="4.59765625" style="217" bestFit="1" customWidth="1"/>
    <col min="13" max="13" width="4.8984375" style="216" bestFit="1" customWidth="1"/>
    <col min="14" max="14" width="3.69921875" style="216" bestFit="1" customWidth="1"/>
    <col min="15" max="16" width="4.69921875" style="216" bestFit="1" customWidth="1"/>
    <col min="17" max="17" width="5.5" style="216" bestFit="1" customWidth="1"/>
    <col min="18" max="18" width="4" style="216" bestFit="1" customWidth="1"/>
    <col min="19" max="19" width="3.5" style="216" bestFit="1" customWidth="1"/>
    <col min="20" max="20" width="8.59765625" style="225" bestFit="1" customWidth="1"/>
    <col min="21" max="21" width="6.19921875" style="225" bestFit="1" customWidth="1"/>
    <col min="22" max="22" width="5.5" style="225" bestFit="1" customWidth="1"/>
    <col min="23" max="23" width="41.59765625" style="216" bestFit="1" customWidth="1"/>
    <col min="24" max="35" width="6.5" style="217" customWidth="1"/>
    <col min="36" max="16384" width="31.3984375" style="217"/>
  </cols>
  <sheetData>
    <row r="1" spans="1:23" s="216" customFormat="1" ht="31.8" thickBot="1">
      <c r="A1" s="205" t="s">
        <v>164</v>
      </c>
      <c r="B1" s="206" t="s">
        <v>165</v>
      </c>
      <c r="C1" s="206" t="s">
        <v>166</v>
      </c>
      <c r="D1" s="206" t="s">
        <v>7</v>
      </c>
      <c r="E1" s="206" t="s">
        <v>167</v>
      </c>
      <c r="F1" s="206" t="s">
        <v>168</v>
      </c>
      <c r="G1" s="206" t="s">
        <v>169</v>
      </c>
      <c r="H1" s="206" t="s">
        <v>170</v>
      </c>
      <c r="I1" s="206" t="s">
        <v>171</v>
      </c>
      <c r="J1" s="206" t="s">
        <v>172</v>
      </c>
      <c r="K1" s="207" t="s">
        <v>45</v>
      </c>
      <c r="L1" s="208" t="s">
        <v>44</v>
      </c>
      <c r="M1" s="209" t="s">
        <v>41</v>
      </c>
      <c r="N1" s="210" t="s">
        <v>42</v>
      </c>
      <c r="O1" s="211" t="s">
        <v>43</v>
      </c>
      <c r="P1" s="212" t="s">
        <v>40</v>
      </c>
      <c r="Q1" s="213" t="s">
        <v>173</v>
      </c>
      <c r="R1" s="213" t="s">
        <v>174</v>
      </c>
      <c r="S1" s="214" t="s">
        <v>175</v>
      </c>
      <c r="T1" s="215" t="s">
        <v>176</v>
      </c>
      <c r="U1" s="215" t="s">
        <v>177</v>
      </c>
      <c r="V1" s="215" t="s">
        <v>18</v>
      </c>
      <c r="W1" s="214" t="s">
        <v>324</v>
      </c>
    </row>
    <row r="2" spans="1:23" ht="31.2">
      <c r="A2" s="309" t="s">
        <v>317</v>
      </c>
      <c r="B2" s="435" t="s">
        <v>327</v>
      </c>
      <c r="C2" s="434" t="s">
        <v>352</v>
      </c>
      <c r="D2" s="434">
        <v>1</v>
      </c>
      <c r="E2" s="434" t="s">
        <v>326</v>
      </c>
      <c r="F2" s="443" t="s">
        <v>342</v>
      </c>
      <c r="G2" s="423">
        <v>1350</v>
      </c>
      <c r="H2" s="434" t="s">
        <v>337</v>
      </c>
      <c r="I2" s="441" t="s">
        <v>344</v>
      </c>
      <c r="J2" s="424" t="s">
        <v>329</v>
      </c>
      <c r="K2" s="425">
        <v>9</v>
      </c>
      <c r="L2" s="423">
        <v>12</v>
      </c>
      <c r="M2" s="423">
        <v>14</v>
      </c>
      <c r="N2" s="423">
        <v>14</v>
      </c>
      <c r="O2" s="423">
        <v>11</v>
      </c>
      <c r="P2" s="426">
        <v>13</v>
      </c>
      <c r="Q2" s="425">
        <v>0</v>
      </c>
      <c r="R2" s="426">
        <v>11</v>
      </c>
      <c r="S2" s="426">
        <v>12</v>
      </c>
      <c r="T2" s="425"/>
      <c r="U2" s="423"/>
      <c r="V2" s="426"/>
      <c r="W2" s="424"/>
    </row>
    <row r="3" spans="1:23" ht="31.2">
      <c r="A3" s="310" t="s">
        <v>318</v>
      </c>
      <c r="B3" s="436" t="s">
        <v>330</v>
      </c>
      <c r="C3" s="432" t="s">
        <v>353</v>
      </c>
      <c r="D3" s="432">
        <v>1</v>
      </c>
      <c r="E3" s="432" t="s">
        <v>326</v>
      </c>
      <c r="F3" s="442" t="s">
        <v>341</v>
      </c>
      <c r="G3" s="427">
        <v>1346</v>
      </c>
      <c r="H3" s="432" t="s">
        <v>338</v>
      </c>
      <c r="I3" s="440" t="s">
        <v>344</v>
      </c>
      <c r="J3" s="428" t="s">
        <v>331</v>
      </c>
      <c r="K3" s="429">
        <v>10</v>
      </c>
      <c r="L3" s="427">
        <v>16</v>
      </c>
      <c r="M3" s="427">
        <v>14</v>
      </c>
      <c r="N3" s="427">
        <v>10</v>
      </c>
      <c r="O3" s="427">
        <v>12</v>
      </c>
      <c r="P3" s="430">
        <v>11</v>
      </c>
      <c r="Q3" s="429">
        <v>0</v>
      </c>
      <c r="R3" s="430">
        <v>14</v>
      </c>
      <c r="S3" s="430">
        <v>8</v>
      </c>
      <c r="T3" s="429"/>
      <c r="U3" s="427"/>
      <c r="V3" s="430"/>
      <c r="W3" s="428"/>
    </row>
    <row r="4" spans="1:23">
      <c r="A4" s="310" t="s">
        <v>319</v>
      </c>
      <c r="B4" s="436" t="s">
        <v>333</v>
      </c>
      <c r="C4" s="432" t="s">
        <v>354</v>
      </c>
      <c r="D4" s="432">
        <v>1</v>
      </c>
      <c r="E4" s="432" t="s">
        <v>326</v>
      </c>
      <c r="F4" s="442" t="s">
        <v>340</v>
      </c>
      <c r="G4" s="427">
        <v>1354</v>
      </c>
      <c r="H4" s="432" t="s">
        <v>335</v>
      </c>
      <c r="I4" s="440" t="s">
        <v>344</v>
      </c>
      <c r="J4" s="431" t="s">
        <v>322</v>
      </c>
      <c r="K4" s="429">
        <v>14</v>
      </c>
      <c r="L4" s="427">
        <v>14</v>
      </c>
      <c r="M4" s="427">
        <v>14</v>
      </c>
      <c r="N4" s="427">
        <v>10</v>
      </c>
      <c r="O4" s="427">
        <v>10</v>
      </c>
      <c r="P4" s="430">
        <v>10</v>
      </c>
      <c r="Q4" s="429">
        <v>1</v>
      </c>
      <c r="R4" s="430">
        <v>14</v>
      </c>
      <c r="S4" s="430">
        <v>14</v>
      </c>
      <c r="T4" s="429"/>
      <c r="U4" s="432"/>
      <c r="V4" s="440"/>
      <c r="W4" s="431" t="s">
        <v>323</v>
      </c>
    </row>
    <row r="5" spans="1:23" ht="31.2">
      <c r="A5" s="310" t="s">
        <v>320</v>
      </c>
      <c r="B5" s="436" t="s">
        <v>328</v>
      </c>
      <c r="C5" s="432" t="s">
        <v>355</v>
      </c>
      <c r="D5" s="432">
        <v>1</v>
      </c>
      <c r="E5" s="432" t="s">
        <v>326</v>
      </c>
      <c r="F5" s="442" t="s">
        <v>341</v>
      </c>
      <c r="G5" s="427">
        <v>1347</v>
      </c>
      <c r="H5" s="432" t="s">
        <v>336</v>
      </c>
      <c r="I5" s="440" t="s">
        <v>344</v>
      </c>
      <c r="J5" s="428"/>
      <c r="K5" s="429">
        <v>14</v>
      </c>
      <c r="L5" s="427">
        <v>11</v>
      </c>
      <c r="M5" s="427">
        <v>16</v>
      </c>
      <c r="N5" s="427">
        <v>9</v>
      </c>
      <c r="O5" s="427">
        <v>14</v>
      </c>
      <c r="P5" s="430">
        <v>9</v>
      </c>
      <c r="Q5" s="429">
        <v>0</v>
      </c>
      <c r="R5" s="430">
        <v>11</v>
      </c>
      <c r="S5" s="430">
        <v>7</v>
      </c>
      <c r="T5" s="429"/>
      <c r="U5" s="427"/>
      <c r="V5" s="430"/>
      <c r="W5" s="428"/>
    </row>
    <row r="6" spans="1:23" ht="31.2">
      <c r="A6" s="311" t="s">
        <v>321</v>
      </c>
      <c r="B6" s="437" t="s">
        <v>333</v>
      </c>
      <c r="C6" s="433" t="s">
        <v>356</v>
      </c>
      <c r="D6" s="433">
        <v>1</v>
      </c>
      <c r="E6" s="433" t="s">
        <v>325</v>
      </c>
      <c r="F6" s="433" t="s">
        <v>339</v>
      </c>
      <c r="G6" s="218">
        <v>1352</v>
      </c>
      <c r="H6" s="433" t="s">
        <v>335</v>
      </c>
      <c r="I6" s="439" t="s">
        <v>344</v>
      </c>
      <c r="J6" s="221" t="s">
        <v>332</v>
      </c>
      <c r="K6" s="222">
        <v>9</v>
      </c>
      <c r="L6" s="218">
        <v>13</v>
      </c>
      <c r="M6" s="218">
        <v>12</v>
      </c>
      <c r="N6" s="218">
        <v>13</v>
      </c>
      <c r="O6" s="218">
        <v>14</v>
      </c>
      <c r="P6" s="223">
        <v>13</v>
      </c>
      <c r="Q6" s="222">
        <v>0</v>
      </c>
      <c r="R6" s="223">
        <v>11</v>
      </c>
      <c r="S6" s="223">
        <v>9</v>
      </c>
      <c r="T6" s="222"/>
      <c r="U6" s="218"/>
      <c r="V6" s="223"/>
      <c r="W6" s="438" t="s">
        <v>334</v>
      </c>
    </row>
    <row r="7" spans="1:23">
      <c r="A7" s="312"/>
      <c r="B7" s="308"/>
      <c r="C7" s="218"/>
      <c r="D7" s="218"/>
      <c r="E7" s="218"/>
      <c r="F7" s="235"/>
      <c r="G7" s="218"/>
      <c r="H7" s="219"/>
      <c r="I7" s="220"/>
      <c r="J7" s="221"/>
      <c r="K7" s="222"/>
      <c r="L7" s="218"/>
      <c r="M7" s="218"/>
      <c r="N7" s="218"/>
      <c r="O7" s="218"/>
      <c r="P7" s="223"/>
      <c r="Q7" s="222"/>
      <c r="R7" s="223"/>
      <c r="S7" s="223"/>
      <c r="T7" s="222"/>
      <c r="U7" s="218"/>
      <c r="V7" s="223"/>
      <c r="W7" s="221"/>
    </row>
    <row r="9" spans="1:23">
      <c r="A9" s="301" t="s">
        <v>203</v>
      </c>
      <c r="B9" s="417">
        <f>SUM('Personal File'!E3,RIGHT('Personal File'!C16,1))</f>
        <v>13</v>
      </c>
    </row>
  </sheetData>
  <phoneticPr fontId="0" type="noConversion"/>
  <pageMargins left="0.15" right="0.75" top="0.32" bottom="0.33" header="0.25" footer="0.25"/>
  <pageSetup orientation="landscape" horizontalDpi="4294967293"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22"/>
  <sheetViews>
    <sheetView showGridLines="0" workbookViewId="0"/>
  </sheetViews>
  <sheetFormatPr defaultRowHeight="15.6"/>
  <cols>
    <col min="1" max="1" width="50.09765625" customWidth="1"/>
    <col min="2" max="2" width="9.5" style="198" customWidth="1"/>
    <col min="3" max="3" width="6.3984375" customWidth="1"/>
  </cols>
  <sheetData>
    <row r="1" spans="1:3">
      <c r="A1" s="194" t="s">
        <v>149</v>
      </c>
      <c r="B1" s="195" t="s">
        <v>206</v>
      </c>
      <c r="C1" s="196" t="s">
        <v>182</v>
      </c>
    </row>
    <row r="2" spans="1:3">
      <c r="A2" s="197" t="s">
        <v>179</v>
      </c>
      <c r="B2" s="198" t="s">
        <v>358</v>
      </c>
      <c r="C2" s="199">
        <v>0.02</v>
      </c>
    </row>
    <row r="3" spans="1:3">
      <c r="A3" s="197" t="s">
        <v>151</v>
      </c>
      <c r="B3" s="198" t="s">
        <v>150</v>
      </c>
      <c r="C3" s="199">
        <v>0.1</v>
      </c>
    </row>
    <row r="4" spans="1:3">
      <c r="A4" s="197" t="s">
        <v>152</v>
      </c>
      <c r="B4" s="198" t="s">
        <v>358</v>
      </c>
      <c r="C4" s="199">
        <v>0.02</v>
      </c>
    </row>
    <row r="5" spans="1:3">
      <c r="A5" s="197" t="s">
        <v>153</v>
      </c>
      <c r="B5" s="198" t="s">
        <v>150</v>
      </c>
      <c r="C5" s="199">
        <v>0.1</v>
      </c>
    </row>
    <row r="6" spans="1:3">
      <c r="A6" s="197" t="s">
        <v>154</v>
      </c>
      <c r="B6" s="198" t="s">
        <v>357</v>
      </c>
      <c r="C6" s="199">
        <v>0.08</v>
      </c>
    </row>
    <row r="7" spans="1:3">
      <c r="A7" s="197" t="s">
        <v>155</v>
      </c>
      <c r="B7" s="198" t="s">
        <v>150</v>
      </c>
      <c r="C7" s="199">
        <v>0.1</v>
      </c>
    </row>
    <row r="8" spans="1:3">
      <c r="A8" s="197" t="s">
        <v>156</v>
      </c>
      <c r="B8" s="198" t="s">
        <v>357</v>
      </c>
      <c r="C8" s="199">
        <v>0.08</v>
      </c>
    </row>
    <row r="9" spans="1:3">
      <c r="A9" s="197" t="s">
        <v>163</v>
      </c>
      <c r="B9" s="198" t="s">
        <v>358</v>
      </c>
      <c r="C9" s="199">
        <v>0.02</v>
      </c>
    </row>
    <row r="10" spans="1:3">
      <c r="A10" s="197" t="s">
        <v>157</v>
      </c>
      <c r="B10" s="198" t="s">
        <v>358</v>
      </c>
      <c r="C10" s="199">
        <v>0.02</v>
      </c>
    </row>
    <row r="11" spans="1:3">
      <c r="A11" s="197" t="s">
        <v>158</v>
      </c>
      <c r="B11" s="198" t="s">
        <v>150</v>
      </c>
      <c r="C11" s="199">
        <v>0.1</v>
      </c>
    </row>
    <row r="12" spans="1:3">
      <c r="A12" s="194" t="s">
        <v>78</v>
      </c>
      <c r="B12" s="195"/>
      <c r="C12" s="196">
        <f>SUM(C2:C11)</f>
        <v>0.64</v>
      </c>
    </row>
    <row r="13" spans="1:3">
      <c r="A13" s="194"/>
      <c r="B13" s="195"/>
      <c r="C13" s="196"/>
    </row>
    <row r="14" spans="1:3">
      <c r="A14" s="194" t="s">
        <v>180</v>
      </c>
      <c r="B14" s="236">
        <v>5</v>
      </c>
    </row>
    <row r="15" spans="1:3">
      <c r="A15" s="194" t="s">
        <v>159</v>
      </c>
      <c r="B15" s="236">
        <v>4000</v>
      </c>
    </row>
    <row r="16" spans="1:3">
      <c r="A16" s="194" t="s">
        <v>160</v>
      </c>
      <c r="B16" s="237">
        <f>B15*C12/(1+B14)</f>
        <v>426.66666666666669</v>
      </c>
    </row>
    <row r="17" spans="1:2">
      <c r="A17" s="194" t="s">
        <v>205</v>
      </c>
      <c r="B17" s="238">
        <v>0</v>
      </c>
    </row>
    <row r="18" spans="1:2">
      <c r="A18" s="194" t="s">
        <v>78</v>
      </c>
      <c r="B18" s="239">
        <f>SUM(B16:B17)</f>
        <v>426.66666666666669</v>
      </c>
    </row>
    <row r="19" spans="1:2">
      <c r="A19" s="194" t="s">
        <v>161</v>
      </c>
      <c r="B19" s="236">
        <v>49840</v>
      </c>
    </row>
    <row r="20" spans="1:2">
      <c r="A20" s="194" t="s">
        <v>162</v>
      </c>
      <c r="B20" s="239">
        <f>SUM(B18:B19)</f>
        <v>50266.666666666664</v>
      </c>
    </row>
    <row r="22" spans="1:2">
      <c r="A22" s="200" t="s">
        <v>181</v>
      </c>
    </row>
  </sheetData>
  <phoneticPr fontId="46" type="noConversion"/>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Personal File</vt:lpstr>
      <vt:lpstr>Skills</vt:lpstr>
      <vt:lpstr>Spells</vt:lpstr>
      <vt:lpstr>Feats</vt:lpstr>
      <vt:lpstr>Martial</vt:lpstr>
      <vt:lpstr>Equipment</vt:lpstr>
      <vt:lpstr>Leadership</vt:lpstr>
      <vt:lpstr>XP Awards</vt:lpstr>
      <vt:lpstr>Feats!OLE_LINK1</vt:lpstr>
      <vt:lpstr>'Personal File'!Print_Area</vt:lpstr>
      <vt:lpstr>Skills!Print_Area</vt:lpstr>
      <vt:lpstr>Spells!Print_Area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Strongholds of Faerûn Character Sheet</dc:title>
  <dc:creator>© Alexis A. Álvarez 2007</dc:creator>
  <cp:lastModifiedBy>Alexis Álvarez</cp:lastModifiedBy>
  <cp:lastPrinted>2011-05-31T15:28:33Z</cp:lastPrinted>
  <dcterms:created xsi:type="dcterms:W3CDTF">2000-10-24T15:39:59Z</dcterms:created>
  <dcterms:modified xsi:type="dcterms:W3CDTF">2020-03-21T08:51:22Z</dcterms:modified>
</cp:coreProperties>
</file>